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RafaCortesBeringola/Dropbox/Work/SpendMatters/Database/RFI import/S2P after Q2 19/"/>
    </mc:Choice>
  </mc:AlternateContent>
  <xr:revisionPtr revIDLastSave="0" documentId="8_{154BABB9-7C81-9F41-8C4B-7F03F0BFC66F}" xr6:coauthVersionLast="43" xr6:coauthVersionMax="43" xr10:uidLastSave="{00000000-0000-0000-0000-000000000000}"/>
  <bookViews>
    <workbookView xWindow="25600" yWindow="-3060" windowWidth="38400" windowHeight="21600" activeTab="2" xr2:uid="{00000000-000D-0000-FFFF-FFFF00000000}"/>
  </bookViews>
  <sheets>
    <sheet name="Instructions" sheetId="1" r:id="rId1"/>
    <sheet name="Index &amp; Average Scores" sheetId="2" r:id="rId2"/>
    <sheet name="RFI" sheetId="3" r:id="rId3"/>
    <sheet name="Company Information" sheetId="4" r:id="rId4"/>
    <sheet name="P2P" sheetId="5" state="hidden" r:id="rId5"/>
    <sheet name="Sourcing2" sheetId="6" state="hidden" r:id="rId6"/>
    <sheet name="Sourcing" sheetId="7" state="hidden" r:id="rId7"/>
    <sheet name="Spend Analytics" sheetId="8" state="hidden" r:id="rId8"/>
    <sheet name="SXM" sheetId="9" state="hidden" r:id="rId9"/>
    <sheet name="CLM" sheetId="10" state="hidden" r:id="rId10"/>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97" i="2" l="1"/>
  <c r="AA1113" i="3" l="1"/>
  <c r="Z1113" i="3"/>
  <c r="AA1112" i="3"/>
  <c r="Z1112" i="3"/>
  <c r="AA1111" i="3"/>
  <c r="Z1111" i="3"/>
  <c r="AA1110" i="3"/>
  <c r="Z1110" i="3"/>
  <c r="AA1109" i="3"/>
  <c r="Z1109" i="3"/>
  <c r="AA1108" i="3"/>
  <c r="Z1108" i="3"/>
  <c r="AA1107" i="3"/>
  <c r="Z1107" i="3"/>
  <c r="AA1106" i="3"/>
  <c r="Z1106" i="3"/>
  <c r="AA1105" i="3"/>
  <c r="Z1105" i="3"/>
  <c r="AA1104" i="3"/>
  <c r="Z1104" i="3"/>
  <c r="AA1103" i="3"/>
  <c r="Z1103" i="3"/>
  <c r="AA1100" i="3"/>
  <c r="Z1100" i="3"/>
  <c r="AA1099" i="3"/>
  <c r="Z1099" i="3"/>
  <c r="AA1098" i="3"/>
  <c r="Z1098" i="3"/>
  <c r="AA1097" i="3"/>
  <c r="Z1097" i="3"/>
  <c r="AA1096" i="3"/>
  <c r="Z1096" i="3"/>
  <c r="AA1095" i="3"/>
  <c r="Z1095" i="3"/>
  <c r="AA1094" i="3"/>
  <c r="Z1094" i="3"/>
  <c r="AA1091" i="3"/>
  <c r="Z1091" i="3"/>
  <c r="AA1090" i="3"/>
  <c r="Z1090" i="3"/>
  <c r="AA1089" i="3"/>
  <c r="Z1089" i="3"/>
  <c r="AA1088" i="3"/>
  <c r="Z1088" i="3"/>
  <c r="AA1087" i="3"/>
  <c r="Z1087" i="3"/>
  <c r="AA1086" i="3"/>
  <c r="Z1086" i="3"/>
  <c r="AA1085" i="3"/>
  <c r="Z1085" i="3"/>
  <c r="AA1084" i="3"/>
  <c r="Z1084" i="3"/>
  <c r="AA1083" i="3"/>
  <c r="Z1083" i="3"/>
  <c r="AA1080" i="3"/>
  <c r="Z1080" i="3"/>
  <c r="D1080" i="3"/>
  <c r="AA1079" i="3"/>
  <c r="Z1079" i="3"/>
  <c r="D1079" i="3"/>
  <c r="D1078" i="3"/>
  <c r="D1077" i="3"/>
  <c r="AA1076" i="3"/>
  <c r="Z1076" i="3"/>
  <c r="AA1075" i="3"/>
  <c r="Z1075" i="3"/>
  <c r="AA1072" i="3"/>
  <c r="Z1072" i="3"/>
  <c r="AA1071" i="3"/>
  <c r="Z1071" i="3"/>
  <c r="AA1070" i="3"/>
  <c r="Z1070" i="3"/>
  <c r="AA1069" i="3"/>
  <c r="Z1069" i="3"/>
  <c r="AA1068" i="3"/>
  <c r="Z1068" i="3"/>
  <c r="AA1067" i="3"/>
  <c r="Z1067" i="3"/>
  <c r="AA1066" i="3"/>
  <c r="Z1066" i="3"/>
  <c r="AA1065" i="3"/>
  <c r="Z1065" i="3"/>
  <c r="AA1064" i="3"/>
  <c r="Z1064" i="3"/>
  <c r="AA1063" i="3"/>
  <c r="Z1063" i="3"/>
  <c r="AA1062" i="3"/>
  <c r="Z1062" i="3"/>
  <c r="AA1061" i="3"/>
  <c r="Z1061" i="3"/>
  <c r="AA1060" i="3"/>
  <c r="Z1060" i="3"/>
  <c r="AA1059" i="3"/>
  <c r="Z1059" i="3"/>
  <c r="AA1058" i="3"/>
  <c r="Z1058" i="3"/>
  <c r="AA1057" i="3"/>
  <c r="Z1057" i="3"/>
  <c r="AA1056" i="3"/>
  <c r="Z1056" i="3"/>
  <c r="AA1053" i="3"/>
  <c r="Z1053" i="3"/>
  <c r="AA1052" i="3"/>
  <c r="Z1052" i="3"/>
  <c r="AA1051" i="3"/>
  <c r="Z1051" i="3"/>
  <c r="AA1050" i="3"/>
  <c r="Z1050" i="3"/>
  <c r="AA1049" i="3"/>
  <c r="Z1049" i="3"/>
  <c r="AA1046" i="3"/>
  <c r="Z1046" i="3"/>
  <c r="AA1045" i="3"/>
  <c r="Z1045" i="3"/>
  <c r="AA1044" i="3"/>
  <c r="Z1044" i="3"/>
  <c r="AA1043" i="3"/>
  <c r="Z1043" i="3"/>
  <c r="AA1042" i="3"/>
  <c r="Z1042" i="3"/>
  <c r="AA1041" i="3"/>
  <c r="Z1041" i="3"/>
  <c r="AA1040" i="3"/>
  <c r="Z1040" i="3"/>
  <c r="AA1037" i="3"/>
  <c r="Z1037" i="3"/>
  <c r="AA1036" i="3"/>
  <c r="Z1036" i="3"/>
  <c r="AA1035" i="3"/>
  <c r="Z1035" i="3"/>
  <c r="AA1034" i="3"/>
  <c r="Z1034" i="3"/>
  <c r="AA1033" i="3"/>
  <c r="Z1033" i="3"/>
  <c r="AA1030" i="3"/>
  <c r="Z1030" i="3"/>
  <c r="AA1029" i="3"/>
  <c r="Z1029" i="3"/>
  <c r="AA1026" i="3"/>
  <c r="Z1026" i="3"/>
  <c r="AA1025" i="3"/>
  <c r="Z1025" i="3"/>
  <c r="D155" i="2" s="1"/>
  <c r="AA1022" i="3"/>
  <c r="Z1022" i="3"/>
  <c r="AA1021" i="3"/>
  <c r="Z1021" i="3"/>
  <c r="AA1018" i="3"/>
  <c r="Z1018" i="3"/>
  <c r="AA1017" i="3"/>
  <c r="Z1017" i="3"/>
  <c r="AA1016" i="3"/>
  <c r="Z1016" i="3"/>
  <c r="AA1015" i="3"/>
  <c r="Z1015" i="3"/>
  <c r="AA1014" i="3"/>
  <c r="Z1014" i="3"/>
  <c r="AA1013" i="3"/>
  <c r="Z1013" i="3"/>
  <c r="AA1012" i="3"/>
  <c r="Z1012" i="3"/>
  <c r="D153" i="2" s="1"/>
  <c r="AA1009" i="3"/>
  <c r="Z1009" i="3"/>
  <c r="AA1008" i="3"/>
  <c r="Z1008" i="3"/>
  <c r="AA1007" i="3"/>
  <c r="Z1007" i="3"/>
  <c r="AA1006" i="3"/>
  <c r="Z1006" i="3"/>
  <c r="AA1005" i="3"/>
  <c r="Z1005" i="3"/>
  <c r="AA1002" i="3"/>
  <c r="Z1002" i="3"/>
  <c r="AA1001" i="3"/>
  <c r="Z1001" i="3"/>
  <c r="AA1000" i="3"/>
  <c r="Z1000" i="3"/>
  <c r="AA999" i="3"/>
  <c r="Z999" i="3"/>
  <c r="AA998" i="3"/>
  <c r="Z998" i="3"/>
  <c r="AA997" i="3"/>
  <c r="Z997" i="3"/>
  <c r="AA996" i="3"/>
  <c r="Z996" i="3"/>
  <c r="AA995" i="3"/>
  <c r="Z995" i="3"/>
  <c r="AA994" i="3"/>
  <c r="Z994" i="3"/>
  <c r="AA993" i="3"/>
  <c r="Z993" i="3"/>
  <c r="AA992" i="3"/>
  <c r="Z992" i="3"/>
  <c r="D151" i="2" s="1"/>
  <c r="AA989" i="3"/>
  <c r="Z989" i="3"/>
  <c r="AA988" i="3"/>
  <c r="Z988" i="3"/>
  <c r="AA987" i="3"/>
  <c r="Z987" i="3"/>
  <c r="AA986" i="3"/>
  <c r="Z986" i="3"/>
  <c r="AA985" i="3"/>
  <c r="Z985" i="3"/>
  <c r="AA984" i="3"/>
  <c r="Z984" i="3"/>
  <c r="AA983" i="3"/>
  <c r="Z983" i="3"/>
  <c r="AA982" i="3"/>
  <c r="Z982" i="3"/>
  <c r="AA981" i="3"/>
  <c r="Z981" i="3"/>
  <c r="AA980" i="3"/>
  <c r="Z980" i="3"/>
  <c r="AA979" i="3"/>
  <c r="Z979" i="3"/>
  <c r="AA976" i="3"/>
  <c r="Z976" i="3"/>
  <c r="AA975" i="3"/>
  <c r="Z975" i="3"/>
  <c r="AA974" i="3"/>
  <c r="Z974" i="3"/>
  <c r="AA973" i="3"/>
  <c r="Z973" i="3"/>
  <c r="AA970" i="3"/>
  <c r="Z970" i="3"/>
  <c r="AA969" i="3"/>
  <c r="Z969" i="3"/>
  <c r="AA968" i="3"/>
  <c r="Z968" i="3"/>
  <c r="AA967" i="3"/>
  <c r="Z967" i="3"/>
  <c r="AA966" i="3"/>
  <c r="Z966" i="3"/>
  <c r="AA965" i="3"/>
  <c r="Z965" i="3"/>
  <c r="AA964" i="3"/>
  <c r="Z964" i="3"/>
  <c r="AA963" i="3"/>
  <c r="Z963" i="3"/>
  <c r="AA962" i="3"/>
  <c r="Z962" i="3"/>
  <c r="AA961" i="3"/>
  <c r="Z961" i="3"/>
  <c r="AA960" i="3"/>
  <c r="Z960" i="3"/>
  <c r="AA959" i="3"/>
  <c r="Z959" i="3"/>
  <c r="AA958" i="3"/>
  <c r="Z958" i="3"/>
  <c r="D148" i="2" s="1"/>
  <c r="AA955" i="3"/>
  <c r="Z955" i="3"/>
  <c r="AA954" i="3"/>
  <c r="Z954" i="3"/>
  <c r="AA953" i="3"/>
  <c r="Z953" i="3"/>
  <c r="AA947" i="3"/>
  <c r="Z947" i="3"/>
  <c r="AA946" i="3"/>
  <c r="Z946" i="3"/>
  <c r="AA943" i="3"/>
  <c r="Z943" i="3"/>
  <c r="AA942" i="3"/>
  <c r="Z942" i="3"/>
  <c r="D143" i="2" s="1"/>
  <c r="AA939" i="3"/>
  <c r="Z939" i="3"/>
  <c r="AA938" i="3"/>
  <c r="Z938" i="3"/>
  <c r="AA935" i="3"/>
  <c r="Z935" i="3"/>
  <c r="AA934" i="3"/>
  <c r="Z934" i="3"/>
  <c r="AA933" i="3"/>
  <c r="Z933" i="3"/>
  <c r="AA932" i="3"/>
  <c r="Z932" i="3"/>
  <c r="AA931" i="3"/>
  <c r="Z931" i="3"/>
  <c r="AA930" i="3"/>
  <c r="Z930" i="3"/>
  <c r="AA929" i="3"/>
  <c r="Z929" i="3"/>
  <c r="D141" i="2" s="1"/>
  <c r="AA926" i="3"/>
  <c r="Z926" i="3"/>
  <c r="AA925" i="3"/>
  <c r="Z925" i="3"/>
  <c r="AA924" i="3"/>
  <c r="Z924" i="3"/>
  <c r="D140" i="2" s="1"/>
  <c r="AA921" i="3"/>
  <c r="Z921" i="3"/>
  <c r="AA920" i="3"/>
  <c r="Z920" i="3"/>
  <c r="AA919" i="3"/>
  <c r="Z919" i="3"/>
  <c r="AA916" i="3"/>
  <c r="Z916" i="3"/>
  <c r="AA915" i="3"/>
  <c r="Z915" i="3"/>
  <c r="D137" i="2" s="1"/>
  <c r="AA912" i="3"/>
  <c r="Z912" i="3"/>
  <c r="AA911" i="3"/>
  <c r="Z911" i="3"/>
  <c r="AA908" i="3"/>
  <c r="Z908" i="3"/>
  <c r="AA907" i="3"/>
  <c r="Z907" i="3"/>
  <c r="D135" i="2" s="1"/>
  <c r="AA904" i="3"/>
  <c r="Z904" i="3"/>
  <c r="AA903" i="3"/>
  <c r="Z903" i="3"/>
  <c r="AA902" i="3"/>
  <c r="Z902" i="3"/>
  <c r="AA901" i="3"/>
  <c r="Z901" i="3"/>
  <c r="D134" i="2" s="1"/>
  <c r="AA898" i="3"/>
  <c r="Z898" i="3"/>
  <c r="AA897" i="3"/>
  <c r="Z897" i="3"/>
  <c r="AA894" i="3"/>
  <c r="Z894" i="3"/>
  <c r="AA893" i="3"/>
  <c r="Z893" i="3"/>
  <c r="D132" i="2" s="1"/>
  <c r="AA890" i="3"/>
  <c r="Z890" i="3"/>
  <c r="AA889" i="3"/>
  <c r="Z889" i="3"/>
  <c r="AA888" i="3"/>
  <c r="Z888" i="3"/>
  <c r="AA887" i="3"/>
  <c r="Z887" i="3"/>
  <c r="AA886" i="3"/>
  <c r="Z886" i="3"/>
  <c r="AA885" i="3"/>
  <c r="Z885" i="3"/>
  <c r="AA882" i="3"/>
  <c r="Z882" i="3"/>
  <c r="AA881" i="3"/>
  <c r="Z881" i="3"/>
  <c r="D130" i="2" s="1"/>
  <c r="AA878" i="3"/>
  <c r="Z878" i="3"/>
  <c r="AA877" i="3"/>
  <c r="Z877" i="3"/>
  <c r="AA876" i="3"/>
  <c r="Z876" i="3"/>
  <c r="AA875" i="3"/>
  <c r="Z875" i="3"/>
  <c r="AA874" i="3"/>
  <c r="Z874" i="3"/>
  <c r="AA873" i="3"/>
  <c r="Z873" i="3"/>
  <c r="AA872" i="3"/>
  <c r="Z872" i="3"/>
  <c r="AA871" i="3"/>
  <c r="Z871" i="3"/>
  <c r="AA870" i="3"/>
  <c r="Z870" i="3"/>
  <c r="AA867" i="3"/>
  <c r="Z867" i="3"/>
  <c r="AA866" i="3"/>
  <c r="Z866" i="3"/>
  <c r="AA865" i="3"/>
  <c r="Z865" i="3"/>
  <c r="D128" i="2" s="1"/>
  <c r="AA864" i="3"/>
  <c r="Z864" i="3"/>
  <c r="AA861" i="3"/>
  <c r="Z861" i="3"/>
  <c r="AA860" i="3"/>
  <c r="Z860" i="3"/>
  <c r="D126" i="2" s="1"/>
  <c r="AA857" i="3"/>
  <c r="Z857" i="3"/>
  <c r="AA856" i="3"/>
  <c r="Z856" i="3"/>
  <c r="AA853" i="3"/>
  <c r="Z853" i="3"/>
  <c r="AA852" i="3"/>
  <c r="Z852" i="3"/>
  <c r="D124" i="2" s="1"/>
  <c r="AA849" i="3"/>
  <c r="Z849" i="3"/>
  <c r="AA848" i="3"/>
  <c r="Z848" i="3"/>
  <c r="AA847" i="3"/>
  <c r="Z847" i="3"/>
  <c r="AA846" i="3"/>
  <c r="Z846" i="3"/>
  <c r="AA845" i="3"/>
  <c r="Z845" i="3"/>
  <c r="D123" i="2" s="1"/>
  <c r="AA842" i="3"/>
  <c r="Z842" i="3"/>
  <c r="AA841" i="3"/>
  <c r="Z841" i="3"/>
  <c r="AA840" i="3"/>
  <c r="Z840" i="3"/>
  <c r="D122" i="2" s="1"/>
  <c r="AA837" i="3"/>
  <c r="Z837" i="3"/>
  <c r="AA836" i="3"/>
  <c r="Z836" i="3"/>
  <c r="AA833" i="3"/>
  <c r="Z833" i="3"/>
  <c r="AA832" i="3"/>
  <c r="Z832" i="3"/>
  <c r="AA831" i="3"/>
  <c r="Z831" i="3"/>
  <c r="AA830" i="3"/>
  <c r="Z830" i="3"/>
  <c r="AA829" i="3"/>
  <c r="Z829" i="3"/>
  <c r="AA828" i="3"/>
  <c r="Z828" i="3"/>
  <c r="AA827" i="3"/>
  <c r="Z827" i="3"/>
  <c r="AA826" i="3"/>
  <c r="Z826" i="3"/>
  <c r="AA825" i="3"/>
  <c r="Z825" i="3"/>
  <c r="AA822" i="3"/>
  <c r="Z822" i="3"/>
  <c r="AA821" i="3"/>
  <c r="Z821" i="3"/>
  <c r="AA820" i="3"/>
  <c r="Z820" i="3"/>
  <c r="AA819" i="3"/>
  <c r="Z819" i="3"/>
  <c r="AA816" i="3"/>
  <c r="Z816" i="3"/>
  <c r="AA815" i="3"/>
  <c r="Z815" i="3"/>
  <c r="AA814" i="3"/>
  <c r="Z814" i="3"/>
  <c r="AA813" i="3"/>
  <c r="Z813" i="3"/>
  <c r="AA812" i="3"/>
  <c r="Z812" i="3"/>
  <c r="AA811" i="3"/>
  <c r="Z811" i="3"/>
  <c r="AA810" i="3"/>
  <c r="Z810" i="3"/>
  <c r="AA809" i="3"/>
  <c r="Z809" i="3"/>
  <c r="AA808" i="3"/>
  <c r="Z808" i="3"/>
  <c r="AA807" i="3"/>
  <c r="Z807" i="3"/>
  <c r="D118" i="2" s="1"/>
  <c r="AA804" i="3"/>
  <c r="Z804" i="3"/>
  <c r="AA803" i="3"/>
  <c r="Z803" i="3"/>
  <c r="AA802" i="3"/>
  <c r="Z802" i="3"/>
  <c r="AA801" i="3"/>
  <c r="Z801" i="3"/>
  <c r="AA800" i="3"/>
  <c r="Z800" i="3"/>
  <c r="AA799" i="3"/>
  <c r="Z799" i="3"/>
  <c r="AA796" i="3"/>
  <c r="Z796" i="3"/>
  <c r="AA795" i="3"/>
  <c r="Z795" i="3"/>
  <c r="AA794" i="3"/>
  <c r="Z794" i="3"/>
  <c r="AA793" i="3"/>
  <c r="Z793" i="3"/>
  <c r="AA790" i="3"/>
  <c r="Z790" i="3"/>
  <c r="AA789" i="3"/>
  <c r="Z789" i="3"/>
  <c r="AA788" i="3"/>
  <c r="Z788" i="3"/>
  <c r="AA787" i="3"/>
  <c r="Z787" i="3"/>
  <c r="AA786" i="3"/>
  <c r="Z786" i="3"/>
  <c r="AA785" i="3"/>
  <c r="Z785" i="3"/>
  <c r="AA784" i="3"/>
  <c r="Z784" i="3"/>
  <c r="AA783" i="3"/>
  <c r="Z783" i="3"/>
  <c r="AA782" i="3"/>
  <c r="Z782" i="3"/>
  <c r="AA781" i="3"/>
  <c r="Z781" i="3"/>
  <c r="AA780" i="3"/>
  <c r="Z780" i="3"/>
  <c r="AA779" i="3"/>
  <c r="Z779" i="3"/>
  <c r="AA778" i="3"/>
  <c r="Z778" i="3"/>
  <c r="AA775" i="3"/>
  <c r="Z775" i="3"/>
  <c r="AA774" i="3"/>
  <c r="Z774" i="3"/>
  <c r="AA773" i="3"/>
  <c r="Z773" i="3"/>
  <c r="AA772" i="3"/>
  <c r="Z772" i="3"/>
  <c r="AA771" i="3"/>
  <c r="Z771" i="3"/>
  <c r="D114" i="2" s="1"/>
  <c r="AA768" i="3"/>
  <c r="Z768" i="3"/>
  <c r="AA767" i="3"/>
  <c r="Z767" i="3"/>
  <c r="AA766" i="3"/>
  <c r="Z766" i="3"/>
  <c r="AA765" i="3"/>
  <c r="Z765" i="3"/>
  <c r="AA764" i="3"/>
  <c r="Z764" i="3"/>
  <c r="AA763" i="3"/>
  <c r="Z763" i="3"/>
  <c r="AA762" i="3"/>
  <c r="Z762" i="3"/>
  <c r="AA761" i="3"/>
  <c r="Z761" i="3"/>
  <c r="D113" i="2" s="1"/>
  <c r="AA758" i="3"/>
  <c r="Z758" i="3"/>
  <c r="AA757" i="3"/>
  <c r="Z757" i="3"/>
  <c r="AA756" i="3"/>
  <c r="Z756" i="3"/>
  <c r="AA755" i="3"/>
  <c r="Z755" i="3"/>
  <c r="D112" i="2" s="1"/>
  <c r="AA752" i="3"/>
  <c r="Z752" i="3"/>
  <c r="AA751" i="3"/>
  <c r="Z751" i="3"/>
  <c r="AA750" i="3"/>
  <c r="Z750" i="3"/>
  <c r="D111" i="2" s="1"/>
  <c r="AA747" i="3"/>
  <c r="Z747" i="3"/>
  <c r="AA746" i="3"/>
  <c r="Z746" i="3"/>
  <c r="AA745" i="3"/>
  <c r="Z745" i="3"/>
  <c r="AA744" i="3"/>
  <c r="Z744" i="3"/>
  <c r="AA743" i="3"/>
  <c r="Z743" i="3"/>
  <c r="D110" i="2" s="1"/>
  <c r="AA742" i="3"/>
  <c r="Z742" i="3"/>
  <c r="AA739" i="3"/>
  <c r="Z739" i="3"/>
  <c r="AA738" i="3"/>
  <c r="Z738" i="3"/>
  <c r="D108" i="2" s="1"/>
  <c r="AA735" i="3"/>
  <c r="Z735" i="3"/>
  <c r="AA734" i="3"/>
  <c r="Z734" i="3"/>
  <c r="AA731" i="3"/>
  <c r="Z731" i="3"/>
  <c r="AA730" i="3"/>
  <c r="Z730" i="3"/>
  <c r="D106" i="2" s="1"/>
  <c r="AA727" i="3"/>
  <c r="Z727" i="3"/>
  <c r="AA726" i="3"/>
  <c r="Z726" i="3"/>
  <c r="AA723" i="3"/>
  <c r="Z723" i="3"/>
  <c r="AA722" i="3"/>
  <c r="Z722" i="3"/>
  <c r="D104" i="2" s="1"/>
  <c r="AA719" i="3"/>
  <c r="Z719" i="3"/>
  <c r="AA718" i="3"/>
  <c r="Z718" i="3"/>
  <c r="AA715" i="3"/>
  <c r="Z715" i="3"/>
  <c r="AA714" i="3"/>
  <c r="Z714" i="3"/>
  <c r="AA713" i="3"/>
  <c r="Z713" i="3"/>
  <c r="AA712" i="3"/>
  <c r="Z712" i="3"/>
  <c r="AA711" i="3"/>
  <c r="Z711" i="3"/>
  <c r="AA710" i="3"/>
  <c r="Z710" i="3"/>
  <c r="AA709" i="3"/>
  <c r="Z709" i="3"/>
  <c r="D102" i="2" s="1"/>
  <c r="AA706" i="3"/>
  <c r="Z706" i="3"/>
  <c r="AA705" i="3"/>
  <c r="Z705" i="3"/>
  <c r="AA704" i="3"/>
  <c r="Z704" i="3"/>
  <c r="AA703" i="3"/>
  <c r="Z703" i="3"/>
  <c r="D101" i="2" s="1"/>
  <c r="AA700" i="3"/>
  <c r="Z700" i="3"/>
  <c r="AA699" i="3"/>
  <c r="Z699" i="3"/>
  <c r="AA698" i="3"/>
  <c r="Z698" i="3"/>
  <c r="AA697" i="3"/>
  <c r="Z697" i="3"/>
  <c r="AA696" i="3"/>
  <c r="Z696" i="3"/>
  <c r="AA695" i="3"/>
  <c r="Z695" i="3"/>
  <c r="AA694" i="3"/>
  <c r="Z694" i="3"/>
  <c r="AA693" i="3"/>
  <c r="Z693" i="3"/>
  <c r="AA692" i="3"/>
  <c r="Z692" i="3"/>
  <c r="AA691" i="3"/>
  <c r="Z691" i="3"/>
  <c r="AA685" i="3"/>
  <c r="Z685" i="3"/>
  <c r="AA684" i="3"/>
  <c r="Z684" i="3"/>
  <c r="AA683" i="3"/>
  <c r="Z683" i="3"/>
  <c r="AA682" i="3"/>
  <c r="Z682" i="3"/>
  <c r="AA679" i="3"/>
  <c r="Z679" i="3"/>
  <c r="AA678" i="3"/>
  <c r="Z678" i="3"/>
  <c r="AA677" i="3"/>
  <c r="Z677" i="3"/>
  <c r="AA673" i="3"/>
  <c r="Z673" i="3"/>
  <c r="AA672" i="3"/>
  <c r="Z672" i="3"/>
  <c r="AA671" i="3"/>
  <c r="Z671" i="3"/>
  <c r="AA670" i="3"/>
  <c r="Z670" i="3"/>
  <c r="AA667" i="3"/>
  <c r="Z667" i="3"/>
  <c r="AA665" i="3"/>
  <c r="Z665" i="3"/>
  <c r="AA664" i="3"/>
  <c r="Z664" i="3"/>
  <c r="AA663" i="3"/>
  <c r="Z663" i="3"/>
  <c r="AA662" i="3"/>
  <c r="Z662" i="3"/>
  <c r="AA659" i="3"/>
  <c r="Z659" i="3"/>
  <c r="AA658" i="3"/>
  <c r="Z658" i="3"/>
  <c r="AA657" i="3"/>
  <c r="Z657" i="3"/>
  <c r="AA655" i="3"/>
  <c r="Z655" i="3"/>
  <c r="AA654" i="3"/>
  <c r="Z654" i="3"/>
  <c r="AA653" i="3"/>
  <c r="Z653" i="3"/>
  <c r="AA652" i="3"/>
  <c r="Z652" i="3"/>
  <c r="AA649" i="3"/>
  <c r="Z649" i="3"/>
  <c r="AA648" i="3"/>
  <c r="Z648" i="3"/>
  <c r="AA647" i="3"/>
  <c r="Z647" i="3"/>
  <c r="AA646" i="3"/>
  <c r="Z646" i="3"/>
  <c r="AA642" i="3"/>
  <c r="Z642" i="3"/>
  <c r="AA641" i="3"/>
  <c r="Z641" i="3"/>
  <c r="AA640" i="3"/>
  <c r="Z640" i="3"/>
  <c r="AA639" i="3"/>
  <c r="Z639" i="3"/>
  <c r="AA638" i="3"/>
  <c r="Z638" i="3"/>
  <c r="AA637" i="3"/>
  <c r="Z637" i="3"/>
  <c r="AA636" i="3"/>
  <c r="Z636" i="3"/>
  <c r="AA635" i="3"/>
  <c r="Z635" i="3"/>
  <c r="AA634" i="3"/>
  <c r="Z634" i="3"/>
  <c r="AA633" i="3"/>
  <c r="Z633" i="3"/>
  <c r="AA630" i="3"/>
  <c r="Z630" i="3"/>
  <c r="AA629" i="3"/>
  <c r="Z629" i="3"/>
  <c r="AA628" i="3"/>
  <c r="Z628" i="3"/>
  <c r="AA627" i="3"/>
  <c r="Z627" i="3"/>
  <c r="AA626" i="3"/>
  <c r="Z626" i="3"/>
  <c r="AA624" i="3"/>
  <c r="Z624" i="3"/>
  <c r="AA623" i="3"/>
  <c r="Z623" i="3"/>
  <c r="AA621" i="3"/>
  <c r="Z621" i="3"/>
  <c r="AA620" i="3"/>
  <c r="Z620" i="3"/>
  <c r="AA378" i="3"/>
  <c r="Z378" i="3"/>
  <c r="AA377" i="3"/>
  <c r="Z377" i="3"/>
  <c r="AA376" i="3"/>
  <c r="Z376" i="3"/>
  <c r="AA372" i="3"/>
  <c r="Z372" i="3"/>
  <c r="AA368" i="3"/>
  <c r="Z368" i="3"/>
  <c r="AA367" i="3"/>
  <c r="Z367" i="3"/>
  <c r="AA366" i="3"/>
  <c r="Z366" i="3"/>
  <c r="AA365" i="3"/>
  <c r="Z365" i="3"/>
  <c r="AA364" i="3"/>
  <c r="Z364" i="3"/>
  <c r="AA363" i="3"/>
  <c r="Z363" i="3"/>
  <c r="AA362" i="3"/>
  <c r="Z362" i="3"/>
  <c r="AA361" i="3"/>
  <c r="Z361" i="3"/>
  <c r="AA360" i="3"/>
  <c r="Z360" i="3"/>
  <c r="AA359" i="3"/>
  <c r="Z359" i="3"/>
  <c r="AA358" i="3"/>
  <c r="Z358" i="3"/>
  <c r="AA357" i="3"/>
  <c r="Z357" i="3"/>
  <c r="AA356" i="3"/>
  <c r="Z356" i="3"/>
  <c r="AA355" i="3"/>
  <c r="Z355" i="3"/>
  <c r="AA354" i="3"/>
  <c r="Z354" i="3"/>
  <c r="AA353" i="3"/>
  <c r="Z353" i="3"/>
  <c r="AA352" i="3"/>
  <c r="Z352" i="3"/>
  <c r="AA351" i="3"/>
  <c r="Z351" i="3"/>
  <c r="AA350" i="3"/>
  <c r="Z350" i="3"/>
  <c r="D115" i="2" l="1"/>
  <c r="D147" i="2"/>
  <c r="D146" i="2"/>
  <c r="D149" i="2"/>
  <c r="D150" i="2"/>
  <c r="D157" i="2"/>
  <c r="D160" i="2"/>
  <c r="D98" i="2"/>
  <c r="D99" i="2"/>
  <c r="D100" i="2"/>
  <c r="D116" i="2"/>
  <c r="D117" i="2"/>
  <c r="D119" i="2"/>
  <c r="D120" i="2"/>
  <c r="D131" i="2"/>
  <c r="D133" i="2"/>
  <c r="D136" i="2"/>
  <c r="D138" i="2"/>
  <c r="D158" i="2"/>
  <c r="D159" i="2"/>
  <c r="D161" i="2"/>
  <c r="D163" i="2"/>
  <c r="D103" i="2"/>
  <c r="D105" i="2"/>
  <c r="D107" i="2"/>
  <c r="D109" i="2"/>
  <c r="D121" i="2"/>
  <c r="D125" i="2"/>
  <c r="D127" i="2"/>
  <c r="D129" i="2"/>
  <c r="D139" i="2"/>
  <c r="D142" i="2"/>
  <c r="D144" i="2"/>
  <c r="D152" i="2"/>
  <c r="D154" i="2"/>
  <c r="D156" i="2"/>
  <c r="D162" i="2"/>
  <c r="D167" i="2"/>
  <c r="D166" i="2"/>
  <c r="D145" i="2"/>
  <c r="D164" i="2"/>
  <c r="D165" i="2"/>
  <c r="AA186" i="3"/>
  <c r="Z186" i="3"/>
  <c r="AA182" i="3"/>
  <c r="Z182" i="3"/>
  <c r="AA181" i="3"/>
  <c r="Z181" i="3"/>
  <c r="AA180" i="3"/>
  <c r="Z180" i="3"/>
  <c r="AA179" i="3"/>
  <c r="Z179" i="3"/>
  <c r="AA178" i="3"/>
  <c r="Z178" i="3"/>
  <c r="AA174" i="3"/>
  <c r="Z174" i="3"/>
  <c r="AA173" i="3"/>
  <c r="Z173" i="3"/>
  <c r="AA172" i="3"/>
  <c r="Z172" i="3"/>
  <c r="AA171" i="3"/>
  <c r="Z171" i="3"/>
  <c r="AA170" i="3"/>
  <c r="Z170" i="3"/>
  <c r="AA169" i="3"/>
  <c r="Z169" i="3"/>
  <c r="AA168" i="3"/>
  <c r="Z168" i="3"/>
  <c r="AA167" i="3"/>
  <c r="Z167" i="3"/>
  <c r="AA166" i="3"/>
  <c r="Z166" i="3"/>
  <c r="AA165" i="3"/>
  <c r="Z165" i="3"/>
  <c r="AA164" i="3"/>
  <c r="Z164" i="3"/>
  <c r="AA163" i="3"/>
  <c r="Z163" i="3"/>
  <c r="AA162" i="3"/>
  <c r="Z162" i="3"/>
  <c r="AA161" i="3"/>
  <c r="Z161" i="3"/>
  <c r="AA160" i="3"/>
  <c r="Z160" i="3"/>
  <c r="AA156" i="3"/>
  <c r="Z156" i="3"/>
  <c r="AA155" i="3"/>
  <c r="Z155" i="3"/>
  <c r="AA154" i="3"/>
  <c r="Z154" i="3"/>
  <c r="AA153" i="3"/>
  <c r="Z153" i="3"/>
  <c r="AA152" i="3"/>
  <c r="Z152" i="3"/>
  <c r="AA151" i="3"/>
  <c r="Z151" i="3"/>
  <c r="AA150" i="3"/>
  <c r="Z150" i="3"/>
  <c r="AA149" i="3"/>
  <c r="Z149" i="3"/>
  <c r="AA148" i="3"/>
  <c r="Z148" i="3"/>
  <c r="AA147" i="3"/>
  <c r="Z147" i="3"/>
  <c r="AA146" i="3"/>
  <c r="Z146" i="3"/>
  <c r="AA145" i="3"/>
  <c r="Z145" i="3"/>
  <c r="AA144" i="3"/>
  <c r="Z144" i="3"/>
  <c r="AA143" i="3"/>
  <c r="Z143" i="3"/>
  <c r="AA142" i="3"/>
  <c r="Z142" i="3"/>
  <c r="AA141" i="3"/>
  <c r="Z141" i="3"/>
  <c r="AA140" i="3"/>
  <c r="Z140" i="3"/>
  <c r="AA136" i="3"/>
  <c r="Z136" i="3"/>
  <c r="AA135" i="3"/>
  <c r="Z135" i="3"/>
  <c r="AA134" i="3"/>
  <c r="Z134" i="3"/>
  <c r="AA133" i="3"/>
  <c r="Z133" i="3"/>
  <c r="AA132" i="3"/>
  <c r="Z132" i="3"/>
  <c r="AA131" i="3"/>
  <c r="Z131" i="3"/>
  <c r="AA130" i="3"/>
  <c r="Z130" i="3"/>
  <c r="O131" i="10" l="1"/>
  <c r="G10" i="10" s="1"/>
  <c r="N131" i="10"/>
  <c r="H131" i="10"/>
  <c r="O126" i="10"/>
  <c r="N126" i="10"/>
  <c r="H126" i="10"/>
  <c r="O125" i="10"/>
  <c r="G9" i="10" s="1"/>
  <c r="N125" i="10"/>
  <c r="F9" i="10" s="1"/>
  <c r="H125" i="10"/>
  <c r="O124" i="10"/>
  <c r="N124" i="10"/>
  <c r="H124" i="10"/>
  <c r="O123" i="10"/>
  <c r="N123" i="10"/>
  <c r="H123" i="10"/>
  <c r="O118" i="10"/>
  <c r="N118" i="10"/>
  <c r="H118" i="10"/>
  <c r="O117" i="10"/>
  <c r="N117" i="10"/>
  <c r="H117" i="10"/>
  <c r="O116" i="10"/>
  <c r="N116" i="10"/>
  <c r="H116" i="10"/>
  <c r="O115" i="10"/>
  <c r="N115" i="10"/>
  <c r="H115" i="10"/>
  <c r="O114" i="10"/>
  <c r="N114" i="10"/>
  <c r="H114" i="10"/>
  <c r="O111" i="10"/>
  <c r="N111" i="10"/>
  <c r="H111" i="10"/>
  <c r="O110" i="10"/>
  <c r="N110" i="10"/>
  <c r="H110" i="10"/>
  <c r="O109" i="10"/>
  <c r="N109" i="10"/>
  <c r="H109" i="10"/>
  <c r="O108" i="10"/>
  <c r="N108" i="10"/>
  <c r="H108" i="10"/>
  <c r="O107" i="10"/>
  <c r="N107" i="10"/>
  <c r="H107" i="10"/>
  <c r="O106" i="10"/>
  <c r="N106" i="10"/>
  <c r="H106" i="10"/>
  <c r="O105" i="10"/>
  <c r="N105" i="10"/>
  <c r="H105" i="10"/>
  <c r="O104" i="10"/>
  <c r="N104" i="10"/>
  <c r="H104" i="10"/>
  <c r="O103" i="10"/>
  <c r="N103" i="10"/>
  <c r="H103" i="10"/>
  <c r="O102" i="10"/>
  <c r="N102" i="10"/>
  <c r="H102" i="10"/>
  <c r="O101" i="10"/>
  <c r="N101" i="10"/>
  <c r="H101" i="10"/>
  <c r="O100" i="10"/>
  <c r="G8" i="10" s="1"/>
  <c r="N100" i="10"/>
  <c r="H100" i="10"/>
  <c r="O99" i="10"/>
  <c r="N99" i="10"/>
  <c r="H99" i="10"/>
  <c r="O98" i="10"/>
  <c r="N98" i="10"/>
  <c r="H98" i="10"/>
  <c r="O97" i="10"/>
  <c r="N97" i="10"/>
  <c r="H97" i="10"/>
  <c r="O96" i="10"/>
  <c r="N96" i="10"/>
  <c r="H96" i="10"/>
  <c r="O95" i="10"/>
  <c r="N95" i="10"/>
  <c r="H95" i="10"/>
  <c r="O89" i="10"/>
  <c r="N89" i="10"/>
  <c r="H89" i="10"/>
  <c r="O88" i="10"/>
  <c r="N88" i="10"/>
  <c r="H88" i="10"/>
  <c r="O87" i="10"/>
  <c r="N87" i="10"/>
  <c r="H87" i="10"/>
  <c r="O84" i="10"/>
  <c r="N84" i="10"/>
  <c r="H84" i="10"/>
  <c r="O83" i="10"/>
  <c r="N83" i="10"/>
  <c r="F7" i="10" s="1"/>
  <c r="H83" i="10"/>
  <c r="O77" i="10"/>
  <c r="N77" i="10"/>
  <c r="H77" i="10"/>
  <c r="O76" i="10"/>
  <c r="N76" i="10"/>
  <c r="H76" i="10"/>
  <c r="O75" i="10"/>
  <c r="N75" i="10"/>
  <c r="H75" i="10"/>
  <c r="O72" i="10"/>
  <c r="N72" i="10"/>
  <c r="H72" i="10"/>
  <c r="O70" i="10"/>
  <c r="N70" i="10"/>
  <c r="H70" i="10"/>
  <c r="O69" i="10"/>
  <c r="N69" i="10"/>
  <c r="H69" i="10"/>
  <c r="O68" i="10"/>
  <c r="N68" i="10"/>
  <c r="H68" i="10"/>
  <c r="O67" i="10"/>
  <c r="N67" i="10"/>
  <c r="H67" i="10"/>
  <c r="O66" i="10"/>
  <c r="N66" i="10"/>
  <c r="H66" i="10"/>
  <c r="O65" i="10"/>
  <c r="N65" i="10"/>
  <c r="H65" i="10"/>
  <c r="O62" i="10"/>
  <c r="N62" i="10"/>
  <c r="H62" i="10"/>
  <c r="O61" i="10"/>
  <c r="N61" i="10"/>
  <c r="H61" i="10"/>
  <c r="O60" i="10"/>
  <c r="N60" i="10"/>
  <c r="H60" i="10"/>
  <c r="O59" i="10"/>
  <c r="N59" i="10"/>
  <c r="H59" i="10"/>
  <c r="O57" i="10"/>
  <c r="N57" i="10"/>
  <c r="H57" i="10"/>
  <c r="O56" i="10"/>
  <c r="N56" i="10"/>
  <c r="H56" i="10"/>
  <c r="O55" i="10"/>
  <c r="N55" i="10"/>
  <c r="H55" i="10"/>
  <c r="O52" i="10"/>
  <c r="N52" i="10"/>
  <c r="H52" i="10"/>
  <c r="O51" i="10"/>
  <c r="N51" i="10"/>
  <c r="H51" i="10"/>
  <c r="O50" i="10"/>
  <c r="N50" i="10"/>
  <c r="H50" i="10"/>
  <c r="O44" i="10"/>
  <c r="N44" i="10"/>
  <c r="H44" i="10"/>
  <c r="O43" i="10"/>
  <c r="N43" i="10"/>
  <c r="H43" i="10"/>
  <c r="O42" i="10"/>
  <c r="N42" i="10"/>
  <c r="H42" i="10"/>
  <c r="O41" i="10"/>
  <c r="N41" i="10"/>
  <c r="H41" i="10"/>
  <c r="O40" i="10"/>
  <c r="N40" i="10"/>
  <c r="H40" i="10"/>
  <c r="O39" i="10"/>
  <c r="N39" i="10"/>
  <c r="O38" i="10"/>
  <c r="N38" i="10"/>
  <c r="H38" i="10"/>
  <c r="O37" i="10"/>
  <c r="N37" i="10"/>
  <c r="H37" i="10"/>
  <c r="O36" i="10"/>
  <c r="N36" i="10"/>
  <c r="H36" i="10"/>
  <c r="O33" i="10"/>
  <c r="N33" i="10"/>
  <c r="O32" i="10"/>
  <c r="N32" i="10"/>
  <c r="O31" i="10"/>
  <c r="N31" i="10"/>
  <c r="O30" i="10"/>
  <c r="N30" i="10"/>
  <c r="H30" i="10"/>
  <c r="O29" i="10"/>
  <c r="N29" i="10"/>
  <c r="H29" i="10"/>
  <c r="O28" i="10"/>
  <c r="N28" i="10"/>
  <c r="H28" i="10"/>
  <c r="O27" i="10"/>
  <c r="N27" i="10"/>
  <c r="H27" i="10"/>
  <c r="O25" i="10"/>
  <c r="N25" i="10"/>
  <c r="H25" i="10"/>
  <c r="O24" i="10"/>
  <c r="N24" i="10"/>
  <c r="H24" i="10"/>
  <c r="O22" i="10"/>
  <c r="N22" i="10"/>
  <c r="H22" i="10"/>
  <c r="O21" i="10"/>
  <c r="N21" i="10"/>
  <c r="H21" i="10"/>
  <c r="F10" i="10"/>
  <c r="F8" i="10"/>
  <c r="S186" i="9"/>
  <c r="R186" i="9"/>
  <c r="F186" i="9"/>
  <c r="S184" i="9"/>
  <c r="R184" i="9"/>
  <c r="E11" i="9" s="1"/>
  <c r="F184" i="9"/>
  <c r="S182" i="9"/>
  <c r="F11" i="9" s="1"/>
  <c r="R182" i="9"/>
  <c r="F182" i="9"/>
  <c r="S180" i="9"/>
  <c r="R180" i="9"/>
  <c r="F180" i="9"/>
  <c r="S175" i="9"/>
  <c r="R175" i="9"/>
  <c r="F175" i="9"/>
  <c r="S174" i="9"/>
  <c r="R174" i="9"/>
  <c r="F174" i="9"/>
  <c r="S173" i="9"/>
  <c r="R173" i="9"/>
  <c r="F173" i="9"/>
  <c r="S171" i="9"/>
  <c r="R171" i="9"/>
  <c r="F171" i="9"/>
  <c r="S169" i="9"/>
  <c r="R169" i="9"/>
  <c r="F169" i="9"/>
  <c r="S167" i="9"/>
  <c r="R167" i="9"/>
  <c r="F167" i="9"/>
  <c r="S165" i="9"/>
  <c r="R165" i="9"/>
  <c r="F165" i="9"/>
  <c r="S163" i="9"/>
  <c r="R163" i="9"/>
  <c r="F163" i="9"/>
  <c r="S158" i="9"/>
  <c r="R158" i="9"/>
  <c r="F158" i="9"/>
  <c r="S156" i="9"/>
  <c r="R156" i="9"/>
  <c r="F156" i="9"/>
  <c r="S154" i="9"/>
  <c r="R154" i="9"/>
  <c r="F154" i="9"/>
  <c r="S152" i="9"/>
  <c r="R152" i="9"/>
  <c r="F152" i="9"/>
  <c r="S150" i="9"/>
  <c r="R150" i="9"/>
  <c r="F150" i="9"/>
  <c r="S148" i="9"/>
  <c r="R148" i="9"/>
  <c r="F148" i="9"/>
  <c r="S146" i="9"/>
  <c r="R146" i="9"/>
  <c r="F146" i="9"/>
  <c r="S144" i="9"/>
  <c r="R144" i="9"/>
  <c r="F144" i="9"/>
  <c r="S142" i="9"/>
  <c r="R142" i="9"/>
  <c r="F142" i="9"/>
  <c r="S140" i="9"/>
  <c r="R140" i="9"/>
  <c r="F140" i="9"/>
  <c r="S138" i="9"/>
  <c r="R138" i="9"/>
  <c r="F138" i="9"/>
  <c r="S136" i="9"/>
  <c r="R136" i="9"/>
  <c r="F136" i="9"/>
  <c r="S134" i="9"/>
  <c r="R134" i="9"/>
  <c r="F134" i="9"/>
  <c r="S129" i="9"/>
  <c r="R129" i="9"/>
  <c r="F129" i="9"/>
  <c r="S127" i="9"/>
  <c r="R127" i="9"/>
  <c r="F127" i="9"/>
  <c r="S125" i="9"/>
  <c r="R125" i="9"/>
  <c r="F125" i="9"/>
  <c r="S123" i="9"/>
  <c r="R123" i="9"/>
  <c r="F123" i="9"/>
  <c r="S122" i="9"/>
  <c r="R122" i="9"/>
  <c r="F122" i="9"/>
  <c r="S120" i="9"/>
  <c r="R120" i="9"/>
  <c r="F120" i="9"/>
  <c r="S118" i="9"/>
  <c r="R118" i="9"/>
  <c r="F118" i="9"/>
  <c r="S116" i="9"/>
  <c r="R116" i="9"/>
  <c r="F116" i="9"/>
  <c r="S111" i="9"/>
  <c r="R111" i="9"/>
  <c r="F111" i="9"/>
  <c r="S110" i="9"/>
  <c r="R110" i="9"/>
  <c r="F110" i="9"/>
  <c r="S109" i="9"/>
  <c r="R109" i="9"/>
  <c r="F109" i="9"/>
  <c r="S108" i="9"/>
  <c r="R108" i="9"/>
  <c r="F108" i="9"/>
  <c r="S107" i="9"/>
  <c r="R107" i="9"/>
  <c r="F107" i="9"/>
  <c r="S106" i="9"/>
  <c r="R106" i="9"/>
  <c r="F106" i="9"/>
  <c r="S104" i="9"/>
  <c r="R104" i="9"/>
  <c r="F104" i="9"/>
  <c r="S103" i="9"/>
  <c r="R103" i="9"/>
  <c r="F103" i="9"/>
  <c r="S102" i="9"/>
  <c r="R102" i="9"/>
  <c r="F102" i="9"/>
  <c r="S101" i="9"/>
  <c r="R101" i="9"/>
  <c r="F101" i="9"/>
  <c r="S100" i="9"/>
  <c r="R100" i="9"/>
  <c r="F100" i="9"/>
  <c r="S98" i="9"/>
  <c r="R98" i="9"/>
  <c r="F98" i="9"/>
  <c r="S97" i="9"/>
  <c r="R97" i="9"/>
  <c r="F97" i="9"/>
  <c r="S96" i="9"/>
  <c r="R96" i="9"/>
  <c r="F96" i="9"/>
  <c r="S95" i="9"/>
  <c r="R95" i="9"/>
  <c r="F95" i="9"/>
  <c r="S94" i="9"/>
  <c r="R94" i="9"/>
  <c r="F94" i="9"/>
  <c r="S92" i="9"/>
  <c r="R92" i="9"/>
  <c r="F92" i="9"/>
  <c r="S91" i="9"/>
  <c r="R91" i="9"/>
  <c r="F91" i="9"/>
  <c r="S90" i="9"/>
  <c r="R90" i="9"/>
  <c r="F90" i="9"/>
  <c r="S89" i="9"/>
  <c r="R89" i="9"/>
  <c r="F89" i="9"/>
  <c r="S87" i="9"/>
  <c r="R87" i="9"/>
  <c r="F87" i="9"/>
  <c r="S86" i="9"/>
  <c r="R86" i="9"/>
  <c r="F86" i="9"/>
  <c r="S85" i="9"/>
  <c r="R85" i="9"/>
  <c r="F85" i="9"/>
  <c r="S84" i="9"/>
  <c r="R84" i="9"/>
  <c r="F84" i="9"/>
  <c r="S82" i="9"/>
  <c r="R82" i="9"/>
  <c r="F82" i="9"/>
  <c r="S81" i="9"/>
  <c r="R81" i="9"/>
  <c r="F81" i="9"/>
  <c r="S80" i="9"/>
  <c r="R80" i="9"/>
  <c r="F80" i="9"/>
  <c r="S79" i="9"/>
  <c r="R79" i="9"/>
  <c r="F79" i="9"/>
  <c r="S78" i="9"/>
  <c r="R78" i="9"/>
  <c r="F78" i="9"/>
  <c r="S76" i="9"/>
  <c r="R76" i="9"/>
  <c r="F76" i="9"/>
  <c r="S75" i="9"/>
  <c r="R75" i="9"/>
  <c r="F75" i="9"/>
  <c r="S74" i="9"/>
  <c r="R74" i="9"/>
  <c r="F74" i="9"/>
  <c r="S73" i="9"/>
  <c r="R73" i="9"/>
  <c r="F73" i="9"/>
  <c r="S72" i="9"/>
  <c r="R72" i="9"/>
  <c r="F72" i="9"/>
  <c r="S62" i="9"/>
  <c r="R62" i="9"/>
  <c r="F62" i="9"/>
  <c r="S61" i="9"/>
  <c r="R61" i="9"/>
  <c r="F61" i="9"/>
  <c r="S60" i="9"/>
  <c r="R60" i="9"/>
  <c r="F60" i="9"/>
  <c r="S58" i="9"/>
  <c r="R58" i="9"/>
  <c r="F58" i="9"/>
  <c r="S57" i="9"/>
  <c r="R57" i="9"/>
  <c r="F57" i="9"/>
  <c r="S56" i="9"/>
  <c r="R56" i="9"/>
  <c r="F56" i="9"/>
  <c r="S55" i="9"/>
  <c r="R55" i="9"/>
  <c r="F55" i="9"/>
  <c r="S54" i="9"/>
  <c r="R54" i="9"/>
  <c r="F54" i="9"/>
  <c r="S53" i="9"/>
  <c r="R53" i="9"/>
  <c r="F53" i="9"/>
  <c r="S52" i="9"/>
  <c r="R52" i="9"/>
  <c r="F52" i="9"/>
  <c r="S51" i="9"/>
  <c r="R51" i="9"/>
  <c r="F51" i="9"/>
  <c r="S49" i="9"/>
  <c r="R49" i="9"/>
  <c r="F49" i="9"/>
  <c r="S48" i="9"/>
  <c r="R48" i="9"/>
  <c r="F48" i="9"/>
  <c r="S47" i="9"/>
  <c r="R47" i="9"/>
  <c r="F47" i="9"/>
  <c r="S46" i="9"/>
  <c r="R46" i="9"/>
  <c r="F46" i="9"/>
  <c r="S44" i="9"/>
  <c r="R44" i="9"/>
  <c r="F44" i="9"/>
  <c r="S43" i="9"/>
  <c r="R43" i="9"/>
  <c r="F43" i="9"/>
  <c r="S42" i="9"/>
  <c r="R42" i="9"/>
  <c r="F42" i="9"/>
  <c r="S41" i="9"/>
  <c r="R41" i="9"/>
  <c r="F41" i="9"/>
  <c r="S40" i="9"/>
  <c r="R40" i="9"/>
  <c r="F40" i="9"/>
  <c r="S38" i="9"/>
  <c r="R38" i="9"/>
  <c r="F38" i="9"/>
  <c r="S37" i="9"/>
  <c r="R37" i="9"/>
  <c r="F37" i="9"/>
  <c r="S36" i="9"/>
  <c r="R36" i="9"/>
  <c r="F36" i="9"/>
  <c r="S35" i="9"/>
  <c r="R35" i="9"/>
  <c r="F35" i="9"/>
  <c r="S30" i="9"/>
  <c r="R30" i="9"/>
  <c r="F30" i="9"/>
  <c r="S29" i="9"/>
  <c r="R29" i="9"/>
  <c r="F29" i="9"/>
  <c r="S28" i="9"/>
  <c r="R28" i="9"/>
  <c r="F28" i="9"/>
  <c r="S27" i="9"/>
  <c r="R27" i="9"/>
  <c r="F27" i="9"/>
  <c r="S26" i="9"/>
  <c r="R26" i="9"/>
  <c r="F26" i="9"/>
  <c r="S25" i="9"/>
  <c r="R25" i="9"/>
  <c r="F25" i="9"/>
  <c r="S24" i="9"/>
  <c r="S21" i="9"/>
  <c r="S22" i="9"/>
  <c r="S23" i="9"/>
  <c r="R24" i="9"/>
  <c r="F24" i="9"/>
  <c r="R23" i="9"/>
  <c r="R21" i="9"/>
  <c r="R22" i="9"/>
  <c r="F23" i="9"/>
  <c r="F22" i="9"/>
  <c r="F21" i="9"/>
  <c r="I175" i="8"/>
  <c r="H175" i="8"/>
  <c r="F175" i="8"/>
  <c r="I173" i="8"/>
  <c r="H173" i="8"/>
  <c r="F173" i="8"/>
  <c r="I171" i="8"/>
  <c r="H171" i="8"/>
  <c r="F171" i="8"/>
  <c r="I169" i="8"/>
  <c r="H169" i="8"/>
  <c r="F169" i="8"/>
  <c r="I167" i="8"/>
  <c r="H167" i="8"/>
  <c r="F167" i="8"/>
  <c r="I165" i="8"/>
  <c r="H165" i="8"/>
  <c r="F165" i="8"/>
  <c r="I160" i="8"/>
  <c r="H160" i="8"/>
  <c r="F160" i="8"/>
  <c r="I159" i="8"/>
  <c r="H159" i="8"/>
  <c r="F159" i="8"/>
  <c r="I158" i="8"/>
  <c r="H158" i="8"/>
  <c r="F158" i="8"/>
  <c r="I156" i="8"/>
  <c r="H156" i="8"/>
  <c r="F156" i="8"/>
  <c r="I154" i="8"/>
  <c r="H154" i="8"/>
  <c r="I152" i="8"/>
  <c r="H152" i="8"/>
  <c r="F152" i="8"/>
  <c r="I150" i="8"/>
  <c r="H150" i="8"/>
  <c r="F150" i="8"/>
  <c r="I145" i="8"/>
  <c r="H145" i="8"/>
  <c r="I143" i="8"/>
  <c r="H143" i="8"/>
  <c r="I141" i="8"/>
  <c r="H141" i="8"/>
  <c r="I139" i="8"/>
  <c r="H139" i="8"/>
  <c r="I137" i="8"/>
  <c r="H137" i="8"/>
  <c r="I135" i="8"/>
  <c r="H135" i="8"/>
  <c r="I133" i="8"/>
  <c r="H133" i="8"/>
  <c r="I131" i="8"/>
  <c r="H131" i="8"/>
  <c r="I129" i="8"/>
  <c r="H129" i="8"/>
  <c r="I127" i="8"/>
  <c r="H127" i="8"/>
  <c r="I125" i="8"/>
  <c r="H125" i="8"/>
  <c r="I123" i="8"/>
  <c r="H123" i="8"/>
  <c r="I121" i="8"/>
  <c r="H121" i="8"/>
  <c r="I119" i="8"/>
  <c r="H119" i="8"/>
  <c r="F119" i="8"/>
  <c r="I114" i="8"/>
  <c r="H114" i="8"/>
  <c r="F114" i="8"/>
  <c r="I112" i="8"/>
  <c r="H112" i="8"/>
  <c r="F112" i="8"/>
  <c r="I110" i="8"/>
  <c r="H110" i="8"/>
  <c r="F110" i="8"/>
  <c r="I108" i="8"/>
  <c r="H108" i="8"/>
  <c r="F108" i="8"/>
  <c r="I106" i="8"/>
  <c r="H106" i="8"/>
  <c r="F106" i="8"/>
  <c r="I104" i="8"/>
  <c r="H104" i="8"/>
  <c r="F104" i="8"/>
  <c r="I102" i="8"/>
  <c r="H102" i="8"/>
  <c r="F102" i="8"/>
  <c r="I100" i="8"/>
  <c r="H100" i="8"/>
  <c r="F100" i="8"/>
  <c r="I98" i="8"/>
  <c r="H98" i="8"/>
  <c r="F98" i="8"/>
  <c r="I96" i="8"/>
  <c r="H96" i="8"/>
  <c r="F96" i="8"/>
  <c r="I94" i="8"/>
  <c r="H94" i="8"/>
  <c r="F94" i="8"/>
  <c r="I92" i="8"/>
  <c r="H92" i="8"/>
  <c r="F92" i="8"/>
  <c r="I90" i="8"/>
  <c r="H90" i="8"/>
  <c r="F90" i="8"/>
  <c r="I89" i="8"/>
  <c r="H89" i="8"/>
  <c r="F89" i="8"/>
  <c r="I88" i="8"/>
  <c r="H88" i="8"/>
  <c r="F88" i="8"/>
  <c r="I86" i="8"/>
  <c r="H86" i="8"/>
  <c r="F86" i="8"/>
  <c r="I85" i="8"/>
  <c r="H85" i="8"/>
  <c r="H73" i="8"/>
  <c r="H77" i="8"/>
  <c r="H79" i="8"/>
  <c r="H81" i="8"/>
  <c r="H83" i="8"/>
  <c r="H84" i="8"/>
  <c r="F85" i="8"/>
  <c r="I84" i="8"/>
  <c r="F84" i="8"/>
  <c r="I83" i="8"/>
  <c r="F83" i="8"/>
  <c r="I81" i="8"/>
  <c r="I79" i="8"/>
  <c r="I77" i="8"/>
  <c r="C75" i="8"/>
  <c r="C74" i="8"/>
  <c r="I73" i="8"/>
  <c r="I67" i="8"/>
  <c r="H67" i="8"/>
  <c r="F67" i="8"/>
  <c r="I66" i="8"/>
  <c r="H66" i="8"/>
  <c r="F66" i="8"/>
  <c r="I65" i="8"/>
  <c r="H65" i="8"/>
  <c r="F65" i="8"/>
  <c r="I63" i="8"/>
  <c r="H63" i="8"/>
  <c r="F63" i="8"/>
  <c r="I62" i="8"/>
  <c r="H62" i="8"/>
  <c r="F62" i="8"/>
  <c r="I61" i="8"/>
  <c r="H61" i="8"/>
  <c r="F61" i="8"/>
  <c r="I60" i="8"/>
  <c r="H60" i="8"/>
  <c r="F60" i="8"/>
  <c r="I59" i="8"/>
  <c r="H59" i="8"/>
  <c r="F59" i="8"/>
  <c r="I57" i="8"/>
  <c r="H57" i="8"/>
  <c r="F57" i="8"/>
  <c r="I56" i="8"/>
  <c r="H56" i="8"/>
  <c r="F56" i="8"/>
  <c r="I55" i="8"/>
  <c r="H55" i="8"/>
  <c r="F55" i="8"/>
  <c r="I54" i="8"/>
  <c r="H54" i="8"/>
  <c r="F54" i="8"/>
  <c r="I52" i="8"/>
  <c r="H52" i="8"/>
  <c r="I51" i="8"/>
  <c r="H51" i="8"/>
  <c r="F51" i="8"/>
  <c r="I50" i="8"/>
  <c r="H50" i="8"/>
  <c r="F50" i="8"/>
  <c r="I49" i="8"/>
  <c r="H49" i="8"/>
  <c r="F49" i="8"/>
  <c r="I48" i="8"/>
  <c r="H48" i="8"/>
  <c r="F48" i="8"/>
  <c r="I47" i="8"/>
  <c r="H47" i="8"/>
  <c r="F47" i="8"/>
  <c r="I46" i="8"/>
  <c r="H46" i="8"/>
  <c r="F46" i="8"/>
  <c r="I44" i="8"/>
  <c r="H44" i="8"/>
  <c r="F44" i="8"/>
  <c r="I43" i="8"/>
  <c r="H43" i="8"/>
  <c r="F43" i="8"/>
  <c r="I42" i="8"/>
  <c r="H42" i="8"/>
  <c r="F42" i="8"/>
  <c r="I40" i="8"/>
  <c r="H40" i="8"/>
  <c r="F40" i="8"/>
  <c r="I39" i="8"/>
  <c r="H39" i="8"/>
  <c r="F39" i="8"/>
  <c r="I38" i="8"/>
  <c r="H38" i="8"/>
  <c r="F38" i="8"/>
  <c r="I37" i="8"/>
  <c r="H37" i="8"/>
  <c r="F37" i="8"/>
  <c r="I36" i="8"/>
  <c r="H36" i="8"/>
  <c r="F36" i="8"/>
  <c r="I31" i="8"/>
  <c r="H31" i="8"/>
  <c r="F31" i="8"/>
  <c r="I29" i="8"/>
  <c r="H29" i="8"/>
  <c r="F29" i="8"/>
  <c r="I27" i="8"/>
  <c r="H27" i="8"/>
  <c r="F27" i="8"/>
  <c r="I25" i="8"/>
  <c r="H25" i="8"/>
  <c r="F25" i="8"/>
  <c r="I23" i="8"/>
  <c r="H23" i="8"/>
  <c r="F23" i="8"/>
  <c r="I22" i="8"/>
  <c r="H22" i="8"/>
  <c r="F22" i="8"/>
  <c r="I21" i="8"/>
  <c r="I20" i="8"/>
  <c r="H21" i="8"/>
  <c r="F21" i="8"/>
  <c r="H20" i="8"/>
  <c r="F20" i="8"/>
  <c r="U333" i="7"/>
  <c r="T333" i="7"/>
  <c r="G333" i="7"/>
  <c r="U331" i="7"/>
  <c r="T331" i="7"/>
  <c r="G331" i="7"/>
  <c r="U329" i="7"/>
  <c r="T329" i="7"/>
  <c r="G329" i="7"/>
  <c r="U327" i="7"/>
  <c r="T327" i="7"/>
  <c r="G327" i="7"/>
  <c r="U325" i="7"/>
  <c r="T325" i="7"/>
  <c r="G325" i="7"/>
  <c r="U323" i="7"/>
  <c r="T323" i="7"/>
  <c r="E15" i="7" s="1"/>
  <c r="U321" i="7"/>
  <c r="T321" i="7"/>
  <c r="G321" i="7"/>
  <c r="U316" i="7"/>
  <c r="T316" i="7"/>
  <c r="G316" i="7"/>
  <c r="U314" i="7"/>
  <c r="T314" i="7"/>
  <c r="G314" i="7"/>
  <c r="U312" i="7"/>
  <c r="T312" i="7"/>
  <c r="G312" i="7"/>
  <c r="U310" i="7"/>
  <c r="T310" i="7"/>
  <c r="G310" i="7"/>
  <c r="U308" i="7"/>
  <c r="T308" i="7"/>
  <c r="G308" i="7"/>
  <c r="U307" i="7"/>
  <c r="T307" i="7"/>
  <c r="G307" i="7"/>
  <c r="U306" i="7"/>
  <c r="T306" i="7"/>
  <c r="G306" i="7"/>
  <c r="U304" i="7"/>
  <c r="T304" i="7"/>
  <c r="G304" i="7"/>
  <c r="U303" i="7"/>
  <c r="T303" i="7"/>
  <c r="G303" i="7"/>
  <c r="U302" i="7"/>
  <c r="T302" i="7"/>
  <c r="G302" i="7"/>
  <c r="U301" i="7"/>
  <c r="T301" i="7"/>
  <c r="G301" i="7"/>
  <c r="U300" i="7"/>
  <c r="T300" i="7"/>
  <c r="G300" i="7"/>
  <c r="U295" i="7"/>
  <c r="T295" i="7"/>
  <c r="G295" i="7"/>
  <c r="U293" i="7"/>
  <c r="T293" i="7"/>
  <c r="G293" i="7"/>
  <c r="U292" i="7"/>
  <c r="T292" i="7"/>
  <c r="G292" i="7"/>
  <c r="U291" i="7"/>
  <c r="T291" i="7"/>
  <c r="G291" i="7"/>
  <c r="U290" i="7"/>
  <c r="T290" i="7"/>
  <c r="G290" i="7"/>
  <c r="U288" i="7"/>
  <c r="T288" i="7"/>
  <c r="G288" i="7"/>
  <c r="U286" i="7"/>
  <c r="T286" i="7"/>
  <c r="G286" i="7"/>
  <c r="U284" i="7"/>
  <c r="T284" i="7"/>
  <c r="G284" i="7"/>
  <c r="U282" i="7"/>
  <c r="T282" i="7"/>
  <c r="G282" i="7"/>
  <c r="U280" i="7"/>
  <c r="T280" i="7"/>
  <c r="G280" i="7"/>
  <c r="U278" i="7"/>
  <c r="T278" i="7"/>
  <c r="G278" i="7"/>
  <c r="U276" i="7"/>
  <c r="T276" i="7"/>
  <c r="G276" i="7"/>
  <c r="U274" i="7"/>
  <c r="T274" i="7"/>
  <c r="G274" i="7"/>
  <c r="U272" i="7"/>
  <c r="T272" i="7"/>
  <c r="E13" i="7" s="1"/>
  <c r="G272" i="7"/>
  <c r="U267" i="7"/>
  <c r="T267" i="7"/>
  <c r="G267" i="7"/>
  <c r="U265" i="7"/>
  <c r="T265" i="7"/>
  <c r="G265" i="7"/>
  <c r="U263" i="7"/>
  <c r="T263" i="7"/>
  <c r="G263" i="7"/>
  <c r="U259" i="7"/>
  <c r="T259" i="7"/>
  <c r="G259" i="7"/>
  <c r="U257" i="7"/>
  <c r="T257" i="7"/>
  <c r="G257" i="7"/>
  <c r="U255" i="7"/>
  <c r="T255" i="7"/>
  <c r="G255" i="7"/>
  <c r="U253" i="7"/>
  <c r="T253" i="7"/>
  <c r="G253" i="7"/>
  <c r="U248" i="7"/>
  <c r="T248" i="7"/>
  <c r="U246" i="7"/>
  <c r="T246" i="7"/>
  <c r="G246" i="7"/>
  <c r="U245" i="7"/>
  <c r="T245" i="7"/>
  <c r="G245" i="7"/>
  <c r="U243" i="7"/>
  <c r="T243" i="7"/>
  <c r="G243" i="7"/>
  <c r="U242" i="7"/>
  <c r="T242" i="7"/>
  <c r="G242" i="7"/>
  <c r="U241" i="7"/>
  <c r="T241" i="7"/>
  <c r="G241" i="7"/>
  <c r="U240" i="7"/>
  <c r="T240" i="7"/>
  <c r="G240" i="7"/>
  <c r="U239" i="7"/>
  <c r="T239" i="7"/>
  <c r="G239" i="7"/>
  <c r="U237" i="7"/>
  <c r="T237" i="7"/>
  <c r="G237" i="7"/>
  <c r="U235" i="7"/>
  <c r="T235" i="7"/>
  <c r="G235" i="7"/>
  <c r="U229" i="7"/>
  <c r="T229" i="7"/>
  <c r="G229" i="7"/>
  <c r="U227" i="7"/>
  <c r="T227" i="7"/>
  <c r="G227" i="7"/>
  <c r="U225" i="7"/>
  <c r="T225" i="7"/>
  <c r="G225" i="7"/>
  <c r="U223" i="7"/>
  <c r="T223" i="7"/>
  <c r="G223" i="7"/>
  <c r="U222" i="7"/>
  <c r="T222" i="7"/>
  <c r="G222" i="7"/>
  <c r="U221" i="7"/>
  <c r="T221" i="7"/>
  <c r="G221" i="7"/>
  <c r="U220" i="7"/>
  <c r="T220" i="7"/>
  <c r="G220" i="7"/>
  <c r="U218" i="7"/>
  <c r="T218" i="7"/>
  <c r="G218" i="7"/>
  <c r="U217" i="7"/>
  <c r="T217" i="7"/>
  <c r="G217" i="7"/>
  <c r="U212" i="7"/>
  <c r="T212" i="7"/>
  <c r="U210" i="7"/>
  <c r="T210" i="7"/>
  <c r="U208" i="7"/>
  <c r="T208" i="7"/>
  <c r="U206" i="7"/>
  <c r="T206" i="7"/>
  <c r="U205" i="7"/>
  <c r="T205" i="7"/>
  <c r="U204" i="7"/>
  <c r="T204" i="7"/>
  <c r="U202" i="7"/>
  <c r="T202" i="7"/>
  <c r="G202" i="7"/>
  <c r="U200" i="7"/>
  <c r="T200" i="7"/>
  <c r="G200" i="7"/>
  <c r="U199" i="7"/>
  <c r="T199" i="7"/>
  <c r="G199" i="7"/>
  <c r="U198" i="7"/>
  <c r="T198" i="7"/>
  <c r="G198" i="7"/>
  <c r="U196" i="7"/>
  <c r="T196" i="7"/>
  <c r="G196" i="7"/>
  <c r="U195" i="7"/>
  <c r="T195" i="7"/>
  <c r="G195" i="7"/>
  <c r="U194" i="7"/>
  <c r="T194" i="7"/>
  <c r="G194" i="7"/>
  <c r="U193" i="7"/>
  <c r="T193" i="7"/>
  <c r="G193" i="7"/>
  <c r="U190" i="7"/>
  <c r="T190" i="7"/>
  <c r="G190" i="7"/>
  <c r="U188" i="7"/>
  <c r="T188" i="7"/>
  <c r="G188" i="7"/>
  <c r="U183" i="7"/>
  <c r="T183" i="7"/>
  <c r="U181" i="7"/>
  <c r="T181" i="7"/>
  <c r="U179" i="7"/>
  <c r="T179" i="7"/>
  <c r="U177" i="7"/>
  <c r="T177" i="7"/>
  <c r="U175" i="7"/>
  <c r="T175" i="7"/>
  <c r="U173" i="7"/>
  <c r="T173" i="7"/>
  <c r="U171" i="7"/>
  <c r="T171" i="7"/>
  <c r="U169" i="7"/>
  <c r="T169" i="7"/>
  <c r="U167" i="7"/>
  <c r="T167" i="7"/>
  <c r="U165" i="7"/>
  <c r="T165" i="7"/>
  <c r="U160" i="7"/>
  <c r="T160" i="7"/>
  <c r="U159" i="7"/>
  <c r="T159" i="7"/>
  <c r="U156" i="7"/>
  <c r="T156" i="7"/>
  <c r="U155" i="7"/>
  <c r="T155" i="7"/>
  <c r="U154" i="7"/>
  <c r="T154" i="7"/>
  <c r="U151" i="7"/>
  <c r="T151" i="7"/>
  <c r="U150" i="7"/>
  <c r="T150" i="7"/>
  <c r="U149" i="7"/>
  <c r="T149" i="7"/>
  <c r="U147" i="7"/>
  <c r="T147" i="7"/>
  <c r="U146" i="7"/>
  <c r="T146" i="7"/>
  <c r="U145" i="7"/>
  <c r="T145" i="7"/>
  <c r="U143" i="7"/>
  <c r="T143" i="7"/>
  <c r="U142" i="7"/>
  <c r="T142" i="7"/>
  <c r="U141" i="7"/>
  <c r="T141" i="7"/>
  <c r="U139" i="7"/>
  <c r="T139" i="7"/>
  <c r="U138" i="7"/>
  <c r="T138" i="7"/>
  <c r="U137" i="7"/>
  <c r="T137" i="7"/>
  <c r="U136" i="7"/>
  <c r="T136" i="7"/>
  <c r="U135" i="7"/>
  <c r="T135" i="7"/>
  <c r="U133" i="7"/>
  <c r="T133" i="7"/>
  <c r="U132" i="7"/>
  <c r="T132" i="7"/>
  <c r="U131" i="7"/>
  <c r="T131" i="7"/>
  <c r="U130" i="7"/>
  <c r="T130" i="7"/>
  <c r="U128" i="7"/>
  <c r="T128" i="7"/>
  <c r="U127" i="7"/>
  <c r="T127" i="7"/>
  <c r="U126" i="7"/>
  <c r="T126" i="7"/>
  <c r="U125" i="7"/>
  <c r="T125" i="7"/>
  <c r="U124" i="7"/>
  <c r="T124" i="7"/>
  <c r="U122" i="7"/>
  <c r="T122" i="7"/>
  <c r="U121" i="7"/>
  <c r="T121" i="7"/>
  <c r="U120" i="7"/>
  <c r="T120" i="7"/>
  <c r="U118" i="7"/>
  <c r="T118" i="7"/>
  <c r="U117" i="7"/>
  <c r="T117" i="7"/>
  <c r="U116" i="7"/>
  <c r="F9" i="7" s="1"/>
  <c r="T116" i="7"/>
  <c r="E9" i="7" s="1"/>
  <c r="U111" i="7"/>
  <c r="T111" i="7"/>
  <c r="U109" i="7"/>
  <c r="T109" i="7"/>
  <c r="U108" i="7"/>
  <c r="T108" i="7"/>
  <c r="U107" i="7"/>
  <c r="T107" i="7"/>
  <c r="U105" i="7"/>
  <c r="T105" i="7"/>
  <c r="U104" i="7"/>
  <c r="T104" i="7"/>
  <c r="U103" i="7"/>
  <c r="T103" i="7"/>
  <c r="U101" i="7"/>
  <c r="T101" i="7"/>
  <c r="U100" i="7"/>
  <c r="T100" i="7"/>
  <c r="U99" i="7"/>
  <c r="T99" i="7"/>
  <c r="U98" i="7"/>
  <c r="T98" i="7"/>
  <c r="U96" i="7"/>
  <c r="T96" i="7"/>
  <c r="U95" i="7"/>
  <c r="T95" i="7"/>
  <c r="U94" i="7"/>
  <c r="T94" i="7"/>
  <c r="U93" i="7"/>
  <c r="T93" i="7"/>
  <c r="E8" i="7" s="1"/>
  <c r="U88" i="7"/>
  <c r="T88" i="7"/>
  <c r="G88" i="7"/>
  <c r="U87" i="7"/>
  <c r="T87" i="7"/>
  <c r="G87" i="7"/>
  <c r="U86" i="7"/>
  <c r="T86" i="7"/>
  <c r="G86" i="7"/>
  <c r="U84" i="7"/>
  <c r="T84" i="7"/>
  <c r="G84" i="7"/>
  <c r="U82" i="7"/>
  <c r="T82" i="7"/>
  <c r="G82" i="7"/>
  <c r="U80" i="7"/>
  <c r="T80" i="7"/>
  <c r="G80" i="7"/>
  <c r="U78" i="7"/>
  <c r="T78" i="7"/>
  <c r="G78" i="7"/>
  <c r="U76" i="7"/>
  <c r="T76" i="7"/>
  <c r="G76" i="7"/>
  <c r="U74" i="7"/>
  <c r="T74" i="7"/>
  <c r="G74" i="7"/>
  <c r="U72" i="7"/>
  <c r="T72" i="7"/>
  <c r="G72" i="7"/>
  <c r="U70" i="7"/>
  <c r="T70" i="7"/>
  <c r="G70" i="7"/>
  <c r="U65" i="7"/>
  <c r="T65" i="7"/>
  <c r="G65" i="7"/>
  <c r="U63" i="7"/>
  <c r="T63" i="7"/>
  <c r="G63" i="7"/>
  <c r="U61" i="7"/>
  <c r="T61" i="7"/>
  <c r="G61" i="7"/>
  <c r="U59" i="7"/>
  <c r="T59" i="7"/>
  <c r="G59" i="7"/>
  <c r="U57" i="7"/>
  <c r="T57" i="7"/>
  <c r="G57" i="7"/>
  <c r="U55" i="7"/>
  <c r="T55" i="7"/>
  <c r="G55" i="7"/>
  <c r="U53" i="7"/>
  <c r="T53" i="7"/>
  <c r="G53" i="7"/>
  <c r="U48" i="7"/>
  <c r="T48" i="7"/>
  <c r="G48" i="7"/>
  <c r="U46" i="7"/>
  <c r="T46" i="7"/>
  <c r="G46" i="7"/>
  <c r="U44" i="7"/>
  <c r="T44" i="7"/>
  <c r="G44" i="7"/>
  <c r="U42" i="7"/>
  <c r="T42" i="7"/>
  <c r="G42" i="7"/>
  <c r="U41" i="7"/>
  <c r="T41" i="7"/>
  <c r="G41" i="7"/>
  <c r="U40" i="7"/>
  <c r="T40" i="7"/>
  <c r="G40" i="7"/>
  <c r="U35" i="7"/>
  <c r="T35" i="7"/>
  <c r="G35" i="7"/>
  <c r="U33" i="7"/>
  <c r="T33" i="7"/>
  <c r="G33" i="7"/>
  <c r="U31" i="7"/>
  <c r="T31" i="7"/>
  <c r="G31" i="7"/>
  <c r="U29" i="7"/>
  <c r="T29" i="7"/>
  <c r="G29" i="7"/>
  <c r="U28" i="7"/>
  <c r="T28" i="7"/>
  <c r="G28" i="7"/>
  <c r="U27" i="7"/>
  <c r="U26" i="7"/>
  <c r="T27" i="7"/>
  <c r="E5" i="7" s="1"/>
  <c r="G27" i="7"/>
  <c r="T26" i="7"/>
  <c r="G26" i="7"/>
  <c r="AA168" i="5"/>
  <c r="Z168" i="5"/>
  <c r="E168" i="5"/>
  <c r="AA167" i="5"/>
  <c r="Z167" i="5"/>
  <c r="E167" i="5"/>
  <c r="AA166" i="5"/>
  <c r="Z166" i="5"/>
  <c r="E166" i="5"/>
  <c r="AA165" i="5"/>
  <c r="Z165" i="5"/>
  <c r="E165" i="5"/>
  <c r="AA164" i="5"/>
  <c r="Z164" i="5"/>
  <c r="E164" i="5"/>
  <c r="AA163" i="5"/>
  <c r="Z163" i="5"/>
  <c r="E163" i="5"/>
  <c r="AA162" i="5"/>
  <c r="Z162" i="5"/>
  <c r="E162" i="5"/>
  <c r="AA157" i="5"/>
  <c r="Z157" i="5"/>
  <c r="E157" i="5"/>
  <c r="AA156" i="5"/>
  <c r="Z156" i="5"/>
  <c r="E156" i="5"/>
  <c r="AA155" i="5"/>
  <c r="Z155" i="5"/>
  <c r="E155" i="5"/>
  <c r="AA154" i="5"/>
  <c r="Z154" i="5"/>
  <c r="E154" i="5"/>
  <c r="AA153" i="5"/>
  <c r="Z153" i="5"/>
  <c r="E153" i="5"/>
  <c r="AA152" i="5"/>
  <c r="Z152" i="5"/>
  <c r="E152" i="5"/>
  <c r="AA151" i="5"/>
  <c r="Z151" i="5"/>
  <c r="E151" i="5"/>
  <c r="AA150" i="5"/>
  <c r="AA27" i="5"/>
  <c r="AA28" i="5"/>
  <c r="AA29" i="5"/>
  <c r="AA30" i="5"/>
  <c r="AA31" i="5"/>
  <c r="AA32" i="5"/>
  <c r="AA33" i="5"/>
  <c r="AA34" i="5"/>
  <c r="AA35" i="5"/>
  <c r="AA36" i="5"/>
  <c r="AA37" i="5"/>
  <c r="AA38" i="5"/>
  <c r="AA43" i="5"/>
  <c r="AA44" i="5"/>
  <c r="AA45" i="5"/>
  <c r="AA46" i="5"/>
  <c r="AA47" i="5"/>
  <c r="AA48" i="5"/>
  <c r="AA49" i="5"/>
  <c r="AA50" i="5"/>
  <c r="AA51" i="5"/>
  <c r="AA52" i="5"/>
  <c r="AA53" i="5"/>
  <c r="AA54" i="5"/>
  <c r="AA55" i="5"/>
  <c r="AA56" i="5"/>
  <c r="AA57" i="5"/>
  <c r="AA58" i="5"/>
  <c r="AA59" i="5"/>
  <c r="AA60" i="5"/>
  <c r="AA61" i="5"/>
  <c r="AA62" i="5"/>
  <c r="AA63" i="5"/>
  <c r="AA64" i="5"/>
  <c r="AA65" i="5"/>
  <c r="AA70" i="5"/>
  <c r="AA71" i="5"/>
  <c r="AA72" i="5"/>
  <c r="AA73" i="5"/>
  <c r="AA74" i="5"/>
  <c r="AA75" i="5"/>
  <c r="AA76" i="5"/>
  <c r="AA77" i="5"/>
  <c r="AA78" i="5"/>
  <c r="AA79" i="5"/>
  <c r="AA80" i="5"/>
  <c r="AA81" i="5"/>
  <c r="AA82" i="5"/>
  <c r="AA83" i="5"/>
  <c r="AA88" i="5"/>
  <c r="AA89" i="5"/>
  <c r="AA90" i="5"/>
  <c r="AA91" i="5"/>
  <c r="AA92" i="5"/>
  <c r="AA93" i="5"/>
  <c r="AA94" i="5"/>
  <c r="AA95" i="5"/>
  <c r="AA100" i="5"/>
  <c r="AA101" i="5"/>
  <c r="AA102" i="5"/>
  <c r="AA103" i="5"/>
  <c r="AA104" i="5"/>
  <c r="AA105" i="5"/>
  <c r="AA106" i="5"/>
  <c r="AA107" i="5"/>
  <c r="AA108" i="5"/>
  <c r="AA113" i="5"/>
  <c r="AA114" i="5"/>
  <c r="AA115" i="5"/>
  <c r="AA116" i="5"/>
  <c r="AA117" i="5"/>
  <c r="AA118" i="5"/>
  <c r="AA119" i="5"/>
  <c r="AA124" i="5"/>
  <c r="AA125" i="5"/>
  <c r="AA126" i="5"/>
  <c r="AA127" i="5"/>
  <c r="AA128" i="5"/>
  <c r="AA129" i="5"/>
  <c r="AA130" i="5"/>
  <c r="AA131" i="5"/>
  <c r="AA132" i="5"/>
  <c r="AA133" i="5"/>
  <c r="AA134" i="5"/>
  <c r="AA135" i="5"/>
  <c r="AA136" i="5"/>
  <c r="AA141" i="5"/>
  <c r="AA142" i="5"/>
  <c r="AA143" i="5"/>
  <c r="AA148" i="5"/>
  <c r="AA149" i="5"/>
  <c r="Z150" i="5"/>
  <c r="E150" i="5"/>
  <c r="Z149" i="5"/>
  <c r="Z27" i="5"/>
  <c r="Z28" i="5"/>
  <c r="Z29" i="5"/>
  <c r="Z30" i="5"/>
  <c r="Z31" i="5"/>
  <c r="Z32" i="5"/>
  <c r="Z33" i="5"/>
  <c r="Z34" i="5"/>
  <c r="Z35" i="5"/>
  <c r="Z36" i="5"/>
  <c r="Z37" i="5"/>
  <c r="Z38" i="5"/>
  <c r="Z43" i="5"/>
  <c r="Z44" i="5"/>
  <c r="Z45" i="5"/>
  <c r="Z46" i="5"/>
  <c r="Z47" i="5"/>
  <c r="Z48" i="5"/>
  <c r="Z49" i="5"/>
  <c r="Z50" i="5"/>
  <c r="Z51" i="5"/>
  <c r="Z52" i="5"/>
  <c r="Z53" i="5"/>
  <c r="Z54" i="5"/>
  <c r="Z55" i="5"/>
  <c r="Z56" i="5"/>
  <c r="Z57" i="5"/>
  <c r="Z58" i="5"/>
  <c r="Z59" i="5"/>
  <c r="Z60" i="5"/>
  <c r="Z61" i="5"/>
  <c r="Z62" i="5"/>
  <c r="Z63" i="5"/>
  <c r="Z64" i="5"/>
  <c r="Z65" i="5"/>
  <c r="Z70" i="5"/>
  <c r="Z71" i="5"/>
  <c r="Z72" i="5"/>
  <c r="Z73" i="5"/>
  <c r="Z74" i="5"/>
  <c r="Z75" i="5"/>
  <c r="Z76" i="5"/>
  <c r="Z77" i="5"/>
  <c r="Z78" i="5"/>
  <c r="Z79" i="5"/>
  <c r="Z80" i="5"/>
  <c r="Z81" i="5"/>
  <c r="Z82" i="5"/>
  <c r="Z83" i="5"/>
  <c r="Z88" i="5"/>
  <c r="Z89" i="5"/>
  <c r="Z90" i="5"/>
  <c r="Z91" i="5"/>
  <c r="Z92" i="5"/>
  <c r="Z93" i="5"/>
  <c r="Z94" i="5"/>
  <c r="Z95" i="5"/>
  <c r="Z100" i="5"/>
  <c r="Z101" i="5"/>
  <c r="Z102" i="5"/>
  <c r="Z103" i="5"/>
  <c r="Z104" i="5"/>
  <c r="Z105" i="5"/>
  <c r="Z106" i="5"/>
  <c r="Z107" i="5"/>
  <c r="Z108" i="5"/>
  <c r="Z113" i="5"/>
  <c r="Z114" i="5"/>
  <c r="Z115" i="5"/>
  <c r="Z116" i="5"/>
  <c r="Z117" i="5"/>
  <c r="Z118" i="5"/>
  <c r="Z119" i="5"/>
  <c r="Z124" i="5"/>
  <c r="Z125" i="5"/>
  <c r="Z126" i="5"/>
  <c r="Z127" i="5"/>
  <c r="Z128" i="5"/>
  <c r="Z129" i="5"/>
  <c r="Z130" i="5"/>
  <c r="Z131" i="5"/>
  <c r="Z132" i="5"/>
  <c r="Z133" i="5"/>
  <c r="Z134" i="5"/>
  <c r="Z135" i="5"/>
  <c r="Z136" i="5"/>
  <c r="Z141" i="5"/>
  <c r="Z142" i="5"/>
  <c r="Z143" i="5"/>
  <c r="F13" i="5" s="1"/>
  <c r="Z148" i="5"/>
  <c r="F14" i="5" s="1"/>
  <c r="E149" i="5"/>
  <c r="E148" i="5"/>
  <c r="F143" i="5"/>
  <c r="E143" i="5"/>
  <c r="F142" i="5"/>
  <c r="E142" i="5"/>
  <c r="F141" i="5"/>
  <c r="E141" i="5"/>
  <c r="F136" i="5"/>
  <c r="E136" i="5"/>
  <c r="F135" i="5"/>
  <c r="E135" i="5"/>
  <c r="F134" i="5"/>
  <c r="E134" i="5"/>
  <c r="F133" i="5"/>
  <c r="E133" i="5"/>
  <c r="F132" i="5"/>
  <c r="E132" i="5"/>
  <c r="F131" i="5"/>
  <c r="E131" i="5"/>
  <c r="F130" i="5"/>
  <c r="E130" i="5"/>
  <c r="F129" i="5"/>
  <c r="E129" i="5"/>
  <c r="F128" i="5"/>
  <c r="E128" i="5"/>
  <c r="F127" i="5"/>
  <c r="E127" i="5"/>
  <c r="F126" i="5"/>
  <c r="E126" i="5"/>
  <c r="F125" i="5"/>
  <c r="E125" i="5"/>
  <c r="F124" i="5"/>
  <c r="E124" i="5"/>
  <c r="F119" i="5"/>
  <c r="E119" i="5"/>
  <c r="F118" i="5"/>
  <c r="E118" i="5"/>
  <c r="F117" i="5"/>
  <c r="E117" i="5"/>
  <c r="F116" i="5"/>
  <c r="E116" i="5"/>
  <c r="F115" i="5"/>
  <c r="E115" i="5"/>
  <c r="F114" i="5"/>
  <c r="E114" i="5"/>
  <c r="F113" i="5"/>
  <c r="E113" i="5"/>
  <c r="F108" i="5"/>
  <c r="E108" i="5"/>
  <c r="F107" i="5"/>
  <c r="E107" i="5"/>
  <c r="F106" i="5"/>
  <c r="E106" i="5"/>
  <c r="F105" i="5"/>
  <c r="E105" i="5"/>
  <c r="F104" i="5"/>
  <c r="E104" i="5"/>
  <c r="F103" i="5"/>
  <c r="E103" i="5"/>
  <c r="F102" i="5"/>
  <c r="E102" i="5"/>
  <c r="F101" i="5"/>
  <c r="E101" i="5"/>
  <c r="F100" i="5"/>
  <c r="E100" i="5"/>
  <c r="F95" i="5"/>
  <c r="E95" i="5"/>
  <c r="F94" i="5"/>
  <c r="E94" i="5"/>
  <c r="F93" i="5"/>
  <c r="E93" i="5"/>
  <c r="F92" i="5"/>
  <c r="E92" i="5"/>
  <c r="F91" i="5"/>
  <c r="E91" i="5"/>
  <c r="F90" i="5"/>
  <c r="E90" i="5"/>
  <c r="F89" i="5"/>
  <c r="E89" i="5"/>
  <c r="F88" i="5"/>
  <c r="E88" i="5"/>
  <c r="F83" i="5"/>
  <c r="E83" i="5"/>
  <c r="F82" i="5"/>
  <c r="E82" i="5"/>
  <c r="F81" i="5"/>
  <c r="E81" i="5"/>
  <c r="F80" i="5"/>
  <c r="E80" i="5"/>
  <c r="F79" i="5"/>
  <c r="E79" i="5"/>
  <c r="F78" i="5"/>
  <c r="E78" i="5"/>
  <c r="F77" i="5"/>
  <c r="E77" i="5"/>
  <c r="F76" i="5"/>
  <c r="E76" i="5"/>
  <c r="F75" i="5"/>
  <c r="E75" i="5"/>
  <c r="F74" i="5"/>
  <c r="E74" i="5"/>
  <c r="F73" i="5"/>
  <c r="E73" i="5"/>
  <c r="F72" i="5"/>
  <c r="E72" i="5"/>
  <c r="F71" i="5"/>
  <c r="E71" i="5"/>
  <c r="F70" i="5"/>
  <c r="E70" i="5"/>
  <c r="F65" i="5"/>
  <c r="E65" i="5"/>
  <c r="F64" i="5"/>
  <c r="E64" i="5"/>
  <c r="F63" i="5"/>
  <c r="E63" i="5"/>
  <c r="F62" i="5"/>
  <c r="E62" i="5"/>
  <c r="F61" i="5"/>
  <c r="E61" i="5"/>
  <c r="F60" i="5"/>
  <c r="E60" i="5"/>
  <c r="F59" i="5"/>
  <c r="E59" i="5"/>
  <c r="F58" i="5"/>
  <c r="E58" i="5"/>
  <c r="F57" i="5"/>
  <c r="E57" i="5"/>
  <c r="F56" i="5"/>
  <c r="E56" i="5"/>
  <c r="F55" i="5"/>
  <c r="E55" i="5"/>
  <c r="F54" i="5"/>
  <c r="E54" i="5"/>
  <c r="F53" i="5"/>
  <c r="E53" i="5"/>
  <c r="F52" i="5"/>
  <c r="E52" i="5"/>
  <c r="F51" i="5"/>
  <c r="E51" i="5"/>
  <c r="F50" i="5"/>
  <c r="E50" i="5"/>
  <c r="F49" i="5"/>
  <c r="E49" i="5"/>
  <c r="F48" i="5"/>
  <c r="E48" i="5"/>
  <c r="F47" i="5"/>
  <c r="E47" i="5"/>
  <c r="F46" i="5"/>
  <c r="E46" i="5"/>
  <c r="F45" i="5"/>
  <c r="E45" i="5"/>
  <c r="F44" i="5"/>
  <c r="E44" i="5"/>
  <c r="F43" i="5"/>
  <c r="E43" i="5"/>
  <c r="F38" i="5"/>
  <c r="E38" i="5"/>
  <c r="F37" i="5"/>
  <c r="E37" i="5"/>
  <c r="F36" i="5"/>
  <c r="E36" i="5"/>
  <c r="F35" i="5"/>
  <c r="E35" i="5"/>
  <c r="F34" i="5"/>
  <c r="E34" i="5"/>
  <c r="F33" i="5"/>
  <c r="E33" i="5"/>
  <c r="F32" i="5"/>
  <c r="E32" i="5"/>
  <c r="F31" i="5"/>
  <c r="E31" i="5"/>
  <c r="F30" i="5"/>
  <c r="E30" i="5"/>
  <c r="F29" i="5"/>
  <c r="E29" i="5"/>
  <c r="F28" i="5"/>
  <c r="E28" i="5"/>
  <c r="F27" i="5"/>
  <c r="E27" i="5"/>
  <c r="E165" i="2"/>
  <c r="E161" i="2"/>
  <c r="E159" i="2"/>
  <c r="AB952" i="3"/>
  <c r="AA952" i="3"/>
  <c r="AB951" i="3"/>
  <c r="AA951" i="3"/>
  <c r="E143" i="2"/>
  <c r="E137" i="2"/>
  <c r="E136" i="2"/>
  <c r="E134" i="2"/>
  <c r="E133" i="2"/>
  <c r="E130" i="2"/>
  <c r="E128" i="2"/>
  <c r="E125" i="2"/>
  <c r="E124" i="2"/>
  <c r="E123" i="2"/>
  <c r="E121" i="2"/>
  <c r="E119" i="2"/>
  <c r="E108" i="2"/>
  <c r="E103" i="2"/>
  <c r="AB690" i="3"/>
  <c r="AA690" i="3"/>
  <c r="E96" i="2"/>
  <c r="E94" i="2"/>
  <c r="E93" i="2"/>
  <c r="E92" i="2"/>
  <c r="E90" i="2"/>
  <c r="E89" i="2"/>
  <c r="E87" i="2"/>
  <c r="D88" i="2"/>
  <c r="AA614" i="3"/>
  <c r="Z614" i="3"/>
  <c r="AA613" i="3"/>
  <c r="Z613" i="3"/>
  <c r="AA612" i="3"/>
  <c r="Z612" i="3"/>
  <c r="AA611" i="3"/>
  <c r="Z611" i="3"/>
  <c r="AA610" i="3"/>
  <c r="Z610" i="3"/>
  <c r="AA609" i="3"/>
  <c r="Z609" i="3"/>
  <c r="AA608" i="3"/>
  <c r="Z608" i="3"/>
  <c r="AA607" i="3"/>
  <c r="Z607" i="3"/>
  <c r="AA606" i="3"/>
  <c r="Z606" i="3"/>
  <c r="AA605" i="3"/>
  <c r="Z605" i="3"/>
  <c r="AA604" i="3"/>
  <c r="Z604" i="3"/>
  <c r="AA600" i="3"/>
  <c r="Z600" i="3"/>
  <c r="AA599" i="3"/>
  <c r="Z599" i="3"/>
  <c r="AA598" i="3"/>
  <c r="Z598" i="3"/>
  <c r="AA597" i="3"/>
  <c r="Z597" i="3"/>
  <c r="AA596" i="3"/>
  <c r="Z596" i="3"/>
  <c r="AA595" i="3"/>
  <c r="Z595" i="3"/>
  <c r="AA594" i="3"/>
  <c r="Z594" i="3"/>
  <c r="AA593" i="3"/>
  <c r="Z593" i="3"/>
  <c r="G592" i="3"/>
  <c r="G591" i="3"/>
  <c r="AA587" i="3"/>
  <c r="Z587" i="3"/>
  <c r="AA586" i="3"/>
  <c r="Z586" i="3"/>
  <c r="AA585" i="3"/>
  <c r="Z585" i="3"/>
  <c r="AA584" i="3"/>
  <c r="Z584" i="3"/>
  <c r="AA583" i="3"/>
  <c r="Z583" i="3"/>
  <c r="AA582" i="3"/>
  <c r="Z582" i="3"/>
  <c r="AA581" i="3"/>
  <c r="Z581" i="3"/>
  <c r="AA580" i="3"/>
  <c r="Z580" i="3"/>
  <c r="AA579" i="3"/>
  <c r="Z579" i="3"/>
  <c r="AA578" i="3"/>
  <c r="Z578" i="3"/>
  <c r="AA577" i="3"/>
  <c r="Z577" i="3"/>
  <c r="AA576" i="3"/>
  <c r="Z576" i="3"/>
  <c r="AA575" i="3"/>
  <c r="Z575" i="3"/>
  <c r="AA574" i="3"/>
  <c r="Z574" i="3"/>
  <c r="AA573" i="3"/>
  <c r="Z573" i="3"/>
  <c r="AA572" i="3"/>
  <c r="Z572" i="3"/>
  <c r="AA571" i="3"/>
  <c r="Z571" i="3"/>
  <c r="D81" i="2" s="1"/>
  <c r="AA570" i="3"/>
  <c r="Z570" i="3"/>
  <c r="AA565" i="3"/>
  <c r="Z565" i="3"/>
  <c r="AA564" i="3"/>
  <c r="Z564" i="3"/>
  <c r="AA563" i="3"/>
  <c r="Z563" i="3"/>
  <c r="AA562" i="3"/>
  <c r="Z562" i="3"/>
  <c r="AA558" i="3"/>
  <c r="Z558" i="3"/>
  <c r="AA557" i="3"/>
  <c r="Z557" i="3"/>
  <c r="AA556" i="3"/>
  <c r="Z556" i="3"/>
  <c r="AA555" i="3"/>
  <c r="Z555" i="3"/>
  <c r="Z554" i="3"/>
  <c r="AA554" i="3"/>
  <c r="AA550" i="3"/>
  <c r="Z550" i="3"/>
  <c r="AA549" i="3"/>
  <c r="Z549" i="3"/>
  <c r="AA548" i="3"/>
  <c r="Z548" i="3"/>
  <c r="AA547" i="3"/>
  <c r="Z547" i="3"/>
  <c r="AA546" i="3"/>
  <c r="Z546" i="3"/>
  <c r="AA541" i="3"/>
  <c r="Z541" i="3"/>
  <c r="AA540" i="3"/>
  <c r="Z540" i="3"/>
  <c r="AA539" i="3"/>
  <c r="Z539" i="3"/>
  <c r="AA538" i="3"/>
  <c r="Z538" i="3"/>
  <c r="AA537" i="3"/>
  <c r="Z537" i="3"/>
  <c r="AA536" i="3"/>
  <c r="Z536" i="3"/>
  <c r="AA535" i="3"/>
  <c r="Z535" i="3"/>
  <c r="AA534" i="3"/>
  <c r="Z534" i="3"/>
  <c r="AA533" i="3"/>
  <c r="Z533" i="3"/>
  <c r="AA532" i="3"/>
  <c r="Z532" i="3"/>
  <c r="AA531" i="3"/>
  <c r="Z531" i="3"/>
  <c r="AA530" i="3"/>
  <c r="Z530" i="3"/>
  <c r="AA529" i="3"/>
  <c r="Z529" i="3"/>
  <c r="AA528" i="3"/>
  <c r="Z528" i="3"/>
  <c r="AA527" i="3"/>
  <c r="Z527" i="3"/>
  <c r="AA526" i="3"/>
  <c r="Z526" i="3"/>
  <c r="AA525" i="3"/>
  <c r="Z525" i="3"/>
  <c r="AA524" i="3"/>
  <c r="Z524" i="3"/>
  <c r="AA523" i="3"/>
  <c r="Z523" i="3"/>
  <c r="AA522" i="3"/>
  <c r="Z522" i="3"/>
  <c r="AA521" i="3"/>
  <c r="Z521" i="3"/>
  <c r="AA516" i="3"/>
  <c r="Z516" i="3"/>
  <c r="AA515" i="3"/>
  <c r="Z515" i="3"/>
  <c r="AA514" i="3"/>
  <c r="Z514" i="3"/>
  <c r="AA513" i="3"/>
  <c r="Z513" i="3"/>
  <c r="AA512" i="3"/>
  <c r="Z512" i="3"/>
  <c r="AA511" i="3"/>
  <c r="Z511" i="3"/>
  <c r="AA506" i="3"/>
  <c r="Z506" i="3"/>
  <c r="AA505" i="3"/>
  <c r="Z505" i="3"/>
  <c r="AA504" i="3"/>
  <c r="Z504" i="3"/>
  <c r="AA503" i="3"/>
  <c r="Z503" i="3"/>
  <c r="AA502" i="3"/>
  <c r="Z502" i="3"/>
  <c r="AA501" i="3"/>
  <c r="Z501" i="3"/>
  <c r="AA500" i="3"/>
  <c r="Z500" i="3"/>
  <c r="Z499" i="3"/>
  <c r="AA499" i="3"/>
  <c r="AA494" i="3"/>
  <c r="Z494" i="3"/>
  <c r="AA493" i="3"/>
  <c r="Z493" i="3"/>
  <c r="AA492" i="3"/>
  <c r="Z492" i="3"/>
  <c r="AA491" i="3"/>
  <c r="Z491" i="3"/>
  <c r="AA490" i="3"/>
  <c r="Z490" i="3"/>
  <c r="AA486" i="3"/>
  <c r="Z486" i="3"/>
  <c r="AA485" i="3"/>
  <c r="Z485" i="3"/>
  <c r="AA484" i="3"/>
  <c r="Z484" i="3"/>
  <c r="AA483" i="3"/>
  <c r="Z483" i="3"/>
  <c r="AA482" i="3"/>
  <c r="Z482" i="3"/>
  <c r="AA481" i="3"/>
  <c r="Z481" i="3"/>
  <c r="AA480" i="3"/>
  <c r="Z480" i="3"/>
  <c r="AA479" i="3"/>
  <c r="Z479" i="3"/>
  <c r="AA475" i="3"/>
  <c r="Z475" i="3"/>
  <c r="AA474" i="3"/>
  <c r="Z474" i="3"/>
  <c r="AA473" i="3"/>
  <c r="Z473" i="3"/>
  <c r="AA472" i="3"/>
  <c r="Z472" i="3"/>
  <c r="AA471" i="3"/>
  <c r="Z471" i="3"/>
  <c r="AA470" i="3"/>
  <c r="Z470" i="3"/>
  <c r="AA469" i="3"/>
  <c r="Z469" i="3"/>
  <c r="AA468" i="3"/>
  <c r="Z468" i="3"/>
  <c r="AA467" i="3"/>
  <c r="E68" i="2" s="1"/>
  <c r="Z467" i="3"/>
  <c r="AA462" i="3"/>
  <c r="Z462" i="3"/>
  <c r="AA461" i="3"/>
  <c r="Z461" i="3"/>
  <c r="AA460" i="3"/>
  <c r="Z460" i="3"/>
  <c r="AA459" i="3"/>
  <c r="Z459" i="3"/>
  <c r="AA458" i="3"/>
  <c r="Z458" i="3"/>
  <c r="AA457" i="3"/>
  <c r="Z457" i="3"/>
  <c r="AA456" i="3"/>
  <c r="Z456" i="3"/>
  <c r="AA455" i="3"/>
  <c r="Z455" i="3"/>
  <c r="AA454" i="3"/>
  <c r="Z454" i="3"/>
  <c r="AA453" i="3"/>
  <c r="Z453" i="3"/>
  <c r="AA452" i="3"/>
  <c r="Z452" i="3"/>
  <c r="AA448" i="3"/>
  <c r="Z448" i="3"/>
  <c r="AA447" i="3"/>
  <c r="Z447" i="3"/>
  <c r="AA446" i="3"/>
  <c r="Z446" i="3"/>
  <c r="AA445" i="3"/>
  <c r="Z445" i="3"/>
  <c r="AA444" i="3"/>
  <c r="Z444" i="3"/>
  <c r="D65" i="2" s="1"/>
  <c r="AA443" i="3"/>
  <c r="Z443" i="3"/>
  <c r="AA439" i="3"/>
  <c r="Z439" i="3"/>
  <c r="AA438" i="3"/>
  <c r="Z438" i="3"/>
  <c r="AA437" i="3"/>
  <c r="Z437" i="3"/>
  <c r="D64" i="2" s="1"/>
  <c r="AA436" i="3"/>
  <c r="E64" i="2" s="1"/>
  <c r="Z436" i="3"/>
  <c r="AA432" i="3"/>
  <c r="Z432" i="3"/>
  <c r="AA431" i="3"/>
  <c r="Z431" i="3"/>
  <c r="AA430" i="3"/>
  <c r="Z430" i="3"/>
  <c r="AA429" i="3"/>
  <c r="Z429" i="3"/>
  <c r="AA428" i="3"/>
  <c r="Z428" i="3"/>
  <c r="AA427" i="3"/>
  <c r="Z427" i="3"/>
  <c r="AA426" i="3"/>
  <c r="Z426" i="3"/>
  <c r="AA425" i="3"/>
  <c r="Z425" i="3"/>
  <c r="AA424" i="3"/>
  <c r="Z424" i="3"/>
  <c r="AA423" i="3"/>
  <c r="Z423" i="3"/>
  <c r="AA422" i="3"/>
  <c r="Z422" i="3"/>
  <c r="AA421" i="3"/>
  <c r="Z421" i="3"/>
  <c r="AA420" i="3"/>
  <c r="Z420" i="3"/>
  <c r="AA419" i="3"/>
  <c r="Z419" i="3"/>
  <c r="AA418" i="3"/>
  <c r="Z418" i="3"/>
  <c r="AA417" i="3"/>
  <c r="Z417" i="3"/>
  <c r="AA416" i="3"/>
  <c r="Z416" i="3"/>
  <c r="AA415" i="3"/>
  <c r="Z415" i="3"/>
  <c r="AA414" i="3"/>
  <c r="Z414" i="3"/>
  <c r="AA413" i="3"/>
  <c r="Z413" i="3"/>
  <c r="AA412" i="3"/>
  <c r="Z412" i="3"/>
  <c r="AA407" i="3"/>
  <c r="Z407" i="3"/>
  <c r="AA406" i="3"/>
  <c r="Z406" i="3"/>
  <c r="AA405" i="3"/>
  <c r="Z405" i="3"/>
  <c r="AA404" i="3"/>
  <c r="Z404" i="3"/>
  <c r="AA403" i="3"/>
  <c r="Z403" i="3"/>
  <c r="AA402" i="3"/>
  <c r="Z402" i="3"/>
  <c r="AA401" i="3"/>
  <c r="Z401" i="3"/>
  <c r="AA397" i="3"/>
  <c r="Z397" i="3"/>
  <c r="AA396" i="3"/>
  <c r="Z396" i="3"/>
  <c r="AA395" i="3"/>
  <c r="Z395" i="3"/>
  <c r="AA394" i="3"/>
  <c r="Z394" i="3"/>
  <c r="AA393" i="3"/>
  <c r="Z393" i="3"/>
  <c r="AA392" i="3"/>
  <c r="Z392" i="3"/>
  <c r="AA391" i="3"/>
  <c r="Z391" i="3"/>
  <c r="AA390" i="3"/>
  <c r="Z390" i="3"/>
  <c r="AA389" i="3"/>
  <c r="Z389" i="3"/>
  <c r="AA388" i="3"/>
  <c r="Z388" i="3"/>
  <c r="AA387" i="3"/>
  <c r="Z387" i="3"/>
  <c r="AA386" i="3"/>
  <c r="Z386" i="3"/>
  <c r="AA385" i="3"/>
  <c r="Z385" i="3"/>
  <c r="AA384" i="3"/>
  <c r="Z384" i="3"/>
  <c r="D57" i="2"/>
  <c r="D56" i="2"/>
  <c r="E55" i="2"/>
  <c r="AA345" i="3"/>
  <c r="E53" i="2" s="1"/>
  <c r="Z345" i="3"/>
  <c r="D53" i="2" s="1"/>
  <c r="AA341" i="3"/>
  <c r="Z341" i="3"/>
  <c r="AA340" i="3"/>
  <c r="Z340" i="3"/>
  <c r="AA339" i="3"/>
  <c r="Z339" i="3"/>
  <c r="AA335" i="3"/>
  <c r="E51" i="2" s="1"/>
  <c r="Z335" i="3"/>
  <c r="D51" i="2" s="1"/>
  <c r="AA331" i="3"/>
  <c r="Z331" i="3"/>
  <c r="AA330" i="3"/>
  <c r="Z330" i="3"/>
  <c r="Z326" i="3"/>
  <c r="D49" i="2" s="1"/>
  <c r="AA326" i="3"/>
  <c r="E49" i="2" s="1"/>
  <c r="AA321" i="3"/>
  <c r="AA320" i="3"/>
  <c r="Z321" i="3"/>
  <c r="Z320" i="3"/>
  <c r="AA316" i="3"/>
  <c r="AA315" i="3"/>
  <c r="E46" i="2"/>
  <c r="Z316" i="3"/>
  <c r="D46" i="2" s="1"/>
  <c r="Z315" i="3"/>
  <c r="AA311" i="3"/>
  <c r="Z311" i="3"/>
  <c r="AA310" i="3"/>
  <c r="Z310" i="3"/>
  <c r="AA309" i="3"/>
  <c r="Z309" i="3"/>
  <c r="AA308" i="3"/>
  <c r="Z308" i="3"/>
  <c r="AA307" i="3"/>
  <c r="Z307" i="3"/>
  <c r="AA302" i="3"/>
  <c r="E43" i="2" s="1"/>
  <c r="Z302" i="3"/>
  <c r="AA298" i="3"/>
  <c r="Z298" i="3"/>
  <c r="AA297" i="3"/>
  <c r="Z297" i="3"/>
  <c r="AA296" i="3"/>
  <c r="Z296" i="3"/>
  <c r="AA295" i="3"/>
  <c r="Z295" i="3"/>
  <c r="AA294" i="3"/>
  <c r="Z294" i="3"/>
  <c r="AA293" i="3"/>
  <c r="Z293" i="3"/>
  <c r="AA292" i="3"/>
  <c r="Z292" i="3"/>
  <c r="AA291" i="3"/>
  <c r="Z291" i="3"/>
  <c r="AA287" i="3"/>
  <c r="Z287" i="3"/>
  <c r="AA286" i="3"/>
  <c r="Z286" i="3"/>
  <c r="AA285" i="3"/>
  <c r="Z285" i="3"/>
  <c r="AA284" i="3"/>
  <c r="Z284" i="3"/>
  <c r="AA283" i="3"/>
  <c r="Z283" i="3"/>
  <c r="AA282" i="3"/>
  <c r="Z282" i="3"/>
  <c r="AA281" i="3"/>
  <c r="Z281" i="3"/>
  <c r="AA280" i="3"/>
  <c r="Z280" i="3"/>
  <c r="AA279" i="3"/>
  <c r="AA278" i="3"/>
  <c r="Z279" i="3"/>
  <c r="Z278" i="3"/>
  <c r="AA274" i="3"/>
  <c r="Z274" i="3"/>
  <c r="AA273" i="3"/>
  <c r="Z273" i="3"/>
  <c r="AA272" i="3"/>
  <c r="AA271" i="3"/>
  <c r="E40" i="2" s="1"/>
  <c r="Z272" i="3"/>
  <c r="Z271" i="3"/>
  <c r="AA267" i="3"/>
  <c r="Z267" i="3"/>
  <c r="AA266" i="3"/>
  <c r="Z266" i="3"/>
  <c r="AA265" i="3"/>
  <c r="Z265" i="3"/>
  <c r="Z264" i="3"/>
  <c r="AA264" i="3"/>
  <c r="AA260" i="3"/>
  <c r="Z260" i="3"/>
  <c r="AA259" i="3"/>
  <c r="Z259" i="3"/>
  <c r="AA258" i="3"/>
  <c r="Z258" i="3"/>
  <c r="D38" i="2" s="1"/>
  <c r="AA253" i="3"/>
  <c r="Z253" i="3"/>
  <c r="AA252" i="3"/>
  <c r="Z252" i="3"/>
  <c r="AA251" i="3"/>
  <c r="Z251" i="3"/>
  <c r="AA250" i="3"/>
  <c r="Z250" i="3"/>
  <c r="AA249" i="3"/>
  <c r="Z249" i="3"/>
  <c r="AA248" i="3"/>
  <c r="Z248" i="3"/>
  <c r="AA247" i="3"/>
  <c r="Z247" i="3"/>
  <c r="AA246" i="3"/>
  <c r="Z246" i="3"/>
  <c r="AA242" i="3"/>
  <c r="Z242" i="3"/>
  <c r="AA241" i="3"/>
  <c r="Z241" i="3"/>
  <c r="AA240" i="3"/>
  <c r="Z240" i="3"/>
  <c r="AA239" i="3"/>
  <c r="AA238" i="3"/>
  <c r="Z239" i="3"/>
  <c r="Z238" i="3"/>
  <c r="AA233" i="3"/>
  <c r="AA232" i="3"/>
  <c r="Z233" i="3"/>
  <c r="Z232" i="3"/>
  <c r="AA227" i="3"/>
  <c r="Z227" i="3"/>
  <c r="AA226" i="3"/>
  <c r="E31" i="2" s="1"/>
  <c r="Z226" i="3"/>
  <c r="AA225" i="3"/>
  <c r="Z225" i="3"/>
  <c r="AA219" i="3"/>
  <c r="Z219" i="3"/>
  <c r="AA218" i="3"/>
  <c r="Z218" i="3"/>
  <c r="AA217" i="3"/>
  <c r="Z217" i="3"/>
  <c r="AA216" i="3"/>
  <c r="Z216" i="3"/>
  <c r="AA215" i="3"/>
  <c r="Z215" i="3"/>
  <c r="AA214" i="3"/>
  <c r="Z214" i="3"/>
  <c r="AA213" i="3"/>
  <c r="E28" i="2" s="1"/>
  <c r="Z213" i="3"/>
  <c r="AA209" i="3"/>
  <c r="Z209" i="3"/>
  <c r="AA208" i="3"/>
  <c r="Z208" i="3"/>
  <c r="AA207" i="3"/>
  <c r="Z207" i="3"/>
  <c r="AA206" i="3"/>
  <c r="Z206" i="3"/>
  <c r="AA205" i="3"/>
  <c r="Z205" i="3"/>
  <c r="AA204" i="3"/>
  <c r="Z204" i="3"/>
  <c r="AA203" i="3"/>
  <c r="Z203" i="3"/>
  <c r="AA202" i="3"/>
  <c r="Z202" i="3"/>
  <c r="AA201" i="3"/>
  <c r="Z201" i="3"/>
  <c r="AA200" i="3"/>
  <c r="Z200" i="3"/>
  <c r="AA199" i="3"/>
  <c r="Z199" i="3"/>
  <c r="AA198" i="3"/>
  <c r="E27" i="2" s="1"/>
  <c r="Z198" i="3"/>
  <c r="AA197" i="3"/>
  <c r="Z197" i="3"/>
  <c r="AA193" i="3"/>
  <c r="Z193" i="3"/>
  <c r="AA192" i="3"/>
  <c r="Z192" i="3"/>
  <c r="AA191" i="3"/>
  <c r="Z191" i="3"/>
  <c r="AA190" i="3"/>
  <c r="Z190" i="3"/>
  <c r="AA189" i="3"/>
  <c r="Z189" i="3"/>
  <c r="AA188" i="3"/>
  <c r="AA187" i="3"/>
  <c r="Z188" i="3"/>
  <c r="D21" i="2" s="1"/>
  <c r="Z187" i="3"/>
  <c r="AA125" i="3"/>
  <c r="Z125" i="3"/>
  <c r="AA124" i="3"/>
  <c r="Z124" i="3"/>
  <c r="AA123" i="3"/>
  <c r="Z123" i="3"/>
  <c r="AA119" i="3"/>
  <c r="Z119" i="3"/>
  <c r="AA118" i="3"/>
  <c r="Z118" i="3"/>
  <c r="AA117" i="3"/>
  <c r="Z117" i="3"/>
  <c r="AA116" i="3"/>
  <c r="Z116" i="3"/>
  <c r="AA115" i="3"/>
  <c r="Z115" i="3"/>
  <c r="AA114" i="3"/>
  <c r="AA113" i="3"/>
  <c r="Z114" i="3"/>
  <c r="Z113" i="3"/>
  <c r="AA108" i="3"/>
  <c r="Z108" i="3"/>
  <c r="AA107" i="3"/>
  <c r="Z107" i="3"/>
  <c r="AA106" i="3"/>
  <c r="Z106" i="3"/>
  <c r="AA102" i="3"/>
  <c r="Z102" i="3"/>
  <c r="AA101" i="3"/>
  <c r="Z101" i="3"/>
  <c r="D16" i="2" s="1"/>
  <c r="AA97" i="3"/>
  <c r="Z97" i="3"/>
  <c r="AA96" i="3"/>
  <c r="Z96" i="3"/>
  <c r="AA95" i="3"/>
  <c r="Z95" i="3"/>
  <c r="AA94" i="3"/>
  <c r="Z94" i="3"/>
  <c r="D15" i="2" s="1"/>
  <c r="AA93" i="3"/>
  <c r="Z93" i="3"/>
  <c r="AA88" i="3"/>
  <c r="Z88" i="3"/>
  <c r="AA87" i="3"/>
  <c r="Z87" i="3"/>
  <c r="AA86" i="3"/>
  <c r="Z86" i="3"/>
  <c r="AA85" i="3"/>
  <c r="Z85" i="3"/>
  <c r="AA84" i="3"/>
  <c r="Z84" i="3"/>
  <c r="AA83" i="3"/>
  <c r="Z83" i="3"/>
  <c r="AA82" i="3"/>
  <c r="Z82" i="3"/>
  <c r="D13" i="2" s="1"/>
  <c r="AA78" i="3"/>
  <c r="Z78" i="3"/>
  <c r="AA77" i="3"/>
  <c r="Z77" i="3"/>
  <c r="AA76" i="3"/>
  <c r="Z76" i="3"/>
  <c r="AA75" i="3"/>
  <c r="AA74" i="3"/>
  <c r="Z75" i="3"/>
  <c r="Z74" i="3"/>
  <c r="AA70" i="3"/>
  <c r="Z70" i="3"/>
  <c r="AA69" i="3"/>
  <c r="Z69" i="3"/>
  <c r="AA68" i="3"/>
  <c r="Z68" i="3"/>
  <c r="AA67" i="3"/>
  <c r="E11" i="2" s="1"/>
  <c r="Z67" i="3"/>
  <c r="AA66" i="3"/>
  <c r="Z66" i="3"/>
  <c r="AA62" i="3"/>
  <c r="Z62" i="3"/>
  <c r="AA61" i="3"/>
  <c r="Z61" i="3"/>
  <c r="AA60" i="3"/>
  <c r="Z60" i="3"/>
  <c r="AA59" i="3"/>
  <c r="Z59" i="3"/>
  <c r="AA58" i="3"/>
  <c r="Z58" i="3"/>
  <c r="AA57" i="3"/>
  <c r="Z57" i="3"/>
  <c r="D10" i="2" s="1"/>
  <c r="AA53" i="3"/>
  <c r="Z53" i="3"/>
  <c r="AA52" i="3"/>
  <c r="Z52" i="3"/>
  <c r="AA51" i="3"/>
  <c r="Z51" i="3"/>
  <c r="AA50" i="3"/>
  <c r="Z50" i="3"/>
  <c r="AA49" i="3"/>
  <c r="Z49" i="3"/>
  <c r="AA48" i="3"/>
  <c r="AA47" i="3"/>
  <c r="Z48" i="3"/>
  <c r="Z47" i="3"/>
  <c r="AA42" i="3"/>
  <c r="Z42" i="3"/>
  <c r="AA41" i="3"/>
  <c r="Z41" i="3"/>
  <c r="AA40" i="3"/>
  <c r="Z40" i="3"/>
  <c r="AA39" i="3"/>
  <c r="Z39" i="3"/>
  <c r="AA38" i="3"/>
  <c r="Z38" i="3"/>
  <c r="AA37" i="3"/>
  <c r="Z37" i="3"/>
  <c r="AA36" i="3"/>
  <c r="Z36" i="3"/>
  <c r="AA35" i="3"/>
  <c r="Z35" i="3"/>
  <c r="AA34" i="3"/>
  <c r="Z34" i="3"/>
  <c r="AA33" i="3"/>
  <c r="Z33" i="3"/>
  <c r="AA32" i="3"/>
  <c r="Z32" i="3"/>
  <c r="AA28" i="3"/>
  <c r="Z28" i="3"/>
  <c r="AA27" i="3"/>
  <c r="Z27" i="3"/>
  <c r="AA26" i="3"/>
  <c r="Z26" i="3"/>
  <c r="AA25" i="3"/>
  <c r="Z25" i="3"/>
  <c r="Z24" i="3"/>
  <c r="AA24" i="3"/>
  <c r="AA20" i="3"/>
  <c r="Z20" i="3"/>
  <c r="AA19" i="3"/>
  <c r="Z19" i="3"/>
  <c r="AA18" i="3"/>
  <c r="Z18" i="3"/>
  <c r="AA17" i="3"/>
  <c r="Z17" i="3"/>
  <c r="AA16" i="3"/>
  <c r="Z16" i="3"/>
  <c r="D5" i="2" s="1"/>
  <c r="AA12" i="3"/>
  <c r="Z12" i="3"/>
  <c r="AA11" i="3"/>
  <c r="Z11" i="3"/>
  <c r="AA10" i="3"/>
  <c r="Z10" i="3"/>
  <c r="AA9" i="3"/>
  <c r="Z9" i="3"/>
  <c r="AA8" i="3"/>
  <c r="Z8" i="3"/>
  <c r="AA7" i="3"/>
  <c r="Z7" i="3"/>
  <c r="G167" i="2"/>
  <c r="G166" i="2"/>
  <c r="G165" i="2"/>
  <c r="J164" i="2"/>
  <c r="G164" i="2"/>
  <c r="G163" i="2"/>
  <c r="E163" i="2"/>
  <c r="G162" i="2"/>
  <c r="G161" i="2"/>
  <c r="G160" i="2"/>
  <c r="G159" i="2"/>
  <c r="G158" i="2"/>
  <c r="J157" i="2"/>
  <c r="J146" i="2"/>
  <c r="G157" i="2"/>
  <c r="G156" i="2"/>
  <c r="G155" i="2"/>
  <c r="G154" i="2"/>
  <c r="E154" i="2"/>
  <c r="G153" i="2"/>
  <c r="G152" i="2"/>
  <c r="G151" i="2"/>
  <c r="G150" i="2"/>
  <c r="G149" i="2"/>
  <c r="G148" i="2"/>
  <c r="G147" i="2"/>
  <c r="G146" i="2"/>
  <c r="G145" i="2"/>
  <c r="G144" i="2"/>
  <c r="G143" i="2"/>
  <c r="G142" i="2"/>
  <c r="G141" i="2"/>
  <c r="G140" i="2"/>
  <c r="G139" i="2"/>
  <c r="J138" i="2"/>
  <c r="G138" i="2"/>
  <c r="G137" i="2"/>
  <c r="G136" i="2"/>
  <c r="G135" i="2"/>
  <c r="G134" i="2"/>
  <c r="G133" i="2"/>
  <c r="G132" i="2"/>
  <c r="G131" i="2"/>
  <c r="G130" i="2"/>
  <c r="G129" i="2"/>
  <c r="G128" i="2"/>
  <c r="J127" i="2"/>
  <c r="G127" i="2"/>
  <c r="G126" i="2"/>
  <c r="G125" i="2"/>
  <c r="G124" i="2"/>
  <c r="G123" i="2"/>
  <c r="G122" i="2"/>
  <c r="G121" i="2"/>
  <c r="G120" i="2"/>
  <c r="G119" i="2"/>
  <c r="G118" i="2"/>
  <c r="G117" i="2"/>
  <c r="G116" i="2"/>
  <c r="G115" i="2"/>
  <c r="G114" i="2"/>
  <c r="G113" i="2"/>
  <c r="G112" i="2"/>
  <c r="G111" i="2"/>
  <c r="G110" i="2"/>
  <c r="J109" i="2"/>
  <c r="G109" i="2"/>
  <c r="G108" i="2"/>
  <c r="G107" i="2"/>
  <c r="G106" i="2"/>
  <c r="E106" i="2"/>
  <c r="G105" i="2"/>
  <c r="G104" i="2"/>
  <c r="G103" i="2"/>
  <c r="G102" i="2"/>
  <c r="G101" i="2"/>
  <c r="G100" i="2"/>
  <c r="J99" i="2"/>
  <c r="G99" i="2"/>
  <c r="G98" i="2"/>
  <c r="G97" i="2"/>
  <c r="G96" i="2"/>
  <c r="J95" i="2"/>
  <c r="G95" i="2"/>
  <c r="E95" i="2"/>
  <c r="G94" i="2"/>
  <c r="G93" i="2"/>
  <c r="G92" i="2"/>
  <c r="G91" i="2"/>
  <c r="E91" i="2"/>
  <c r="J90" i="2"/>
  <c r="G90" i="2"/>
  <c r="G89" i="2"/>
  <c r="G88" i="2"/>
  <c r="J87" i="2"/>
  <c r="G87" i="2"/>
  <c r="G86" i="2"/>
  <c r="G85" i="2"/>
  <c r="G84" i="2"/>
  <c r="J83" i="2"/>
  <c r="K81" i="2" s="1"/>
  <c r="G83" i="2"/>
  <c r="G82" i="2"/>
  <c r="G81" i="2"/>
  <c r="G80" i="2"/>
  <c r="G79" i="2"/>
  <c r="G78" i="2"/>
  <c r="J77" i="2"/>
  <c r="K75" i="2" s="1"/>
  <c r="G77" i="2"/>
  <c r="G76" i="2"/>
  <c r="G75" i="2"/>
  <c r="G74" i="2"/>
  <c r="J73" i="2"/>
  <c r="G73" i="2"/>
  <c r="G72" i="2"/>
  <c r="J71" i="2"/>
  <c r="G71" i="2"/>
  <c r="G70" i="2"/>
  <c r="G69" i="2"/>
  <c r="G68" i="2"/>
  <c r="J67" i="2"/>
  <c r="G67" i="2"/>
  <c r="G66" i="2"/>
  <c r="G65" i="2"/>
  <c r="G64" i="2"/>
  <c r="G63" i="2"/>
  <c r="J62" i="2"/>
  <c r="J59" i="2"/>
  <c r="G62" i="2"/>
  <c r="G61" i="2"/>
  <c r="G60" i="2"/>
  <c r="G59" i="2"/>
  <c r="G58" i="2"/>
  <c r="G57" i="2"/>
  <c r="G56" i="2"/>
  <c r="E56" i="2"/>
  <c r="G55" i="2"/>
  <c r="K54" i="2"/>
  <c r="G54" i="2"/>
  <c r="G53" i="2"/>
  <c r="G52" i="2"/>
  <c r="G51" i="2"/>
  <c r="G50" i="2"/>
  <c r="G49" i="2"/>
  <c r="J48" i="2"/>
  <c r="G48" i="2"/>
  <c r="G47" i="2"/>
  <c r="G46" i="2"/>
  <c r="G45" i="2"/>
  <c r="J44" i="2"/>
  <c r="G44" i="2"/>
  <c r="G43" i="2"/>
  <c r="D43" i="2"/>
  <c r="G42" i="2"/>
  <c r="G41" i="2"/>
  <c r="G40" i="2"/>
  <c r="G39" i="2"/>
  <c r="G38" i="2"/>
  <c r="J37" i="2"/>
  <c r="G37" i="2"/>
  <c r="G36" i="2"/>
  <c r="G35" i="2"/>
  <c r="J34" i="2"/>
  <c r="J30" i="2"/>
  <c r="J32" i="2"/>
  <c r="G34" i="2"/>
  <c r="G33" i="2"/>
  <c r="G32" i="2"/>
  <c r="G31" i="2"/>
  <c r="G30" i="2"/>
  <c r="G29" i="2"/>
  <c r="G28" i="2"/>
  <c r="G27" i="2"/>
  <c r="G26" i="2"/>
  <c r="G25" i="2"/>
  <c r="E25" i="2"/>
  <c r="D25" i="2"/>
  <c r="G24" i="2"/>
  <c r="E24" i="2"/>
  <c r="D24" i="2"/>
  <c r="G23" i="2"/>
  <c r="E23" i="2"/>
  <c r="D23" i="2"/>
  <c r="G22" i="2"/>
  <c r="E22" i="2"/>
  <c r="D22" i="2"/>
  <c r="J21" i="2"/>
  <c r="G21" i="2"/>
  <c r="G20" i="2"/>
  <c r="G19" i="2"/>
  <c r="J18" i="2"/>
  <c r="G18" i="2"/>
  <c r="G17" i="2"/>
  <c r="G16" i="2"/>
  <c r="G15" i="2"/>
  <c r="J14" i="2"/>
  <c r="G14" i="2"/>
  <c r="G13" i="2"/>
  <c r="G12" i="2"/>
  <c r="G11" i="2"/>
  <c r="G10" i="2"/>
  <c r="G9" i="2"/>
  <c r="J8" i="2"/>
  <c r="G8" i="2"/>
  <c r="G7" i="2"/>
  <c r="G6" i="2"/>
  <c r="E6" i="2"/>
  <c r="G5" i="2"/>
  <c r="G4" i="2"/>
  <c r="J3" i="2"/>
  <c r="G3" i="2"/>
  <c r="G2" i="2"/>
  <c r="D50" i="2"/>
  <c r="K98" i="2" l="1"/>
  <c r="E13" i="2"/>
  <c r="K58" i="2"/>
  <c r="F10" i="9"/>
  <c r="F7" i="9"/>
  <c r="F8" i="9"/>
  <c r="G11" i="10"/>
  <c r="E15" i="2"/>
  <c r="E5" i="8"/>
  <c r="K29" i="2"/>
  <c r="E20" i="2"/>
  <c r="F11" i="7"/>
  <c r="G13" i="5"/>
  <c r="F6" i="10"/>
  <c r="E7" i="7"/>
  <c r="E18" i="2"/>
  <c r="D31" i="2"/>
  <c r="D42" i="2"/>
  <c r="D60" i="2"/>
  <c r="D63" i="2"/>
  <c r="D66" i="2"/>
  <c r="D70" i="2"/>
  <c r="D74" i="2"/>
  <c r="D78" i="2"/>
  <c r="F8" i="5"/>
  <c r="F7" i="5"/>
  <c r="E5" i="9"/>
  <c r="G7" i="10"/>
  <c r="F6" i="9"/>
  <c r="F9" i="9"/>
  <c r="E47" i="2"/>
  <c r="F9" i="5"/>
  <c r="F5" i="8"/>
  <c r="F6" i="8"/>
  <c r="F7" i="8"/>
  <c r="F8" i="8"/>
  <c r="G6" i="10"/>
  <c r="E10" i="2"/>
  <c r="E21" i="2"/>
  <c r="D4" i="2"/>
  <c r="E17" i="2"/>
  <c r="D45" i="2"/>
  <c r="E52" i="2"/>
  <c r="D61" i="2"/>
  <c r="D72" i="2"/>
  <c r="D76" i="2"/>
  <c r="E33" i="2"/>
  <c r="E41" i="2"/>
  <c r="E42" i="2"/>
  <c r="E66" i="2"/>
  <c r="E67" i="2"/>
  <c r="E69" i="2"/>
  <c r="E70" i="2"/>
  <c r="D71" i="2"/>
  <c r="E80" i="2"/>
  <c r="E82" i="2"/>
  <c r="E81" i="2"/>
  <c r="E85" i="2"/>
  <c r="D33" i="2"/>
  <c r="E39" i="2"/>
  <c r="E60" i="2"/>
  <c r="F6" i="7"/>
  <c r="E11" i="7"/>
  <c r="F13" i="7"/>
  <c r="F15" i="7"/>
  <c r="E10" i="9"/>
  <c r="D73" i="2"/>
  <c r="D41" i="2"/>
  <c r="D59" i="2"/>
  <c r="D80" i="2"/>
  <c r="D82" i="2"/>
  <c r="D84" i="2"/>
  <c r="D85" i="2"/>
  <c r="D89" i="2"/>
  <c r="D93" i="2"/>
  <c r="D97" i="2"/>
  <c r="E99" i="2"/>
  <c r="E101" i="2"/>
  <c r="E102" i="2"/>
  <c r="E104" i="2"/>
  <c r="E110" i="2"/>
  <c r="E112" i="2"/>
  <c r="E113" i="2"/>
  <c r="E114" i="2"/>
  <c r="E115" i="2"/>
  <c r="E118" i="2"/>
  <c r="E122" i="2"/>
  <c r="E126" i="2"/>
  <c r="E132" i="2"/>
  <c r="E135" i="2"/>
  <c r="E141" i="2"/>
  <c r="E145" i="2"/>
  <c r="E156" i="2"/>
  <c r="E157" i="2"/>
  <c r="E160" i="2"/>
  <c r="E162" i="2"/>
  <c r="F11" i="5"/>
  <c r="E12" i="9"/>
  <c r="F5" i="9"/>
  <c r="D7" i="2"/>
  <c r="E79" i="2"/>
  <c r="G14" i="5"/>
  <c r="G11" i="5"/>
  <c r="F16" i="7"/>
  <c r="F7" i="7"/>
  <c r="E10" i="7"/>
  <c r="F10" i="7"/>
  <c r="E12" i="7"/>
  <c r="F12" i="7"/>
  <c r="F14" i="7"/>
  <c r="E6" i="9"/>
  <c r="E7" i="9"/>
  <c r="E88" i="2"/>
  <c r="D19" i="2"/>
  <c r="D77" i="2"/>
  <c r="K86" i="2"/>
  <c r="E3" i="2"/>
  <c r="D6" i="2"/>
  <c r="E12" i="2"/>
  <c r="E16" i="2"/>
  <c r="D20" i="2"/>
  <c r="D37" i="2"/>
  <c r="E44" i="2"/>
  <c r="D52" i="2"/>
  <c r="D55" i="2"/>
  <c r="E73" i="2"/>
  <c r="G18" i="5"/>
  <c r="F15" i="5"/>
  <c r="F8" i="7"/>
  <c r="E11" i="8"/>
  <c r="E8" i="8"/>
  <c r="F9" i="8"/>
  <c r="E10" i="8"/>
  <c r="E63" i="2"/>
  <c r="D2" i="2"/>
  <c r="E19" i="2"/>
  <c r="E147" i="2"/>
  <c r="F12" i="5"/>
  <c r="E6" i="8"/>
  <c r="K2" i="2"/>
  <c r="D30" i="2"/>
  <c r="K145" i="2"/>
  <c r="E4" i="2"/>
  <c r="E7" i="2"/>
  <c r="D27" i="2"/>
  <c r="D36" i="2"/>
  <c r="E54" i="2"/>
  <c r="E65" i="2"/>
  <c r="G12" i="5"/>
  <c r="G9" i="5"/>
  <c r="E6" i="7"/>
  <c r="E14" i="7"/>
  <c r="F11" i="8"/>
  <c r="E8" i="9"/>
  <c r="E9" i="9"/>
  <c r="E32" i="2"/>
  <c r="E86" i="2"/>
  <c r="D11" i="2"/>
  <c r="E37" i="2"/>
  <c r="D54" i="2"/>
  <c r="D91" i="2"/>
  <c r="E36" i="2"/>
  <c r="D40" i="2"/>
  <c r="D69" i="2"/>
  <c r="D75" i="2"/>
  <c r="D87" i="2"/>
  <c r="D92" i="2"/>
  <c r="D94" i="2"/>
  <c r="D96" i="2"/>
  <c r="E105" i="2"/>
  <c r="E107" i="2"/>
  <c r="E111" i="2"/>
  <c r="E116" i="2"/>
  <c r="E117" i="2"/>
  <c r="E120" i="2"/>
  <c r="E127" i="2"/>
  <c r="E129" i="2"/>
  <c r="E131" i="2"/>
  <c r="E139" i="2"/>
  <c r="E140" i="2"/>
  <c r="E142" i="2"/>
  <c r="E144" i="2"/>
  <c r="E148" i="2"/>
  <c r="E149" i="2"/>
  <c r="E150" i="2"/>
  <c r="E151" i="2"/>
  <c r="E152" i="2"/>
  <c r="E155" i="2"/>
  <c r="E164" i="2"/>
  <c r="E166" i="2"/>
  <c r="E167" i="2"/>
  <c r="F11" i="10"/>
  <c r="D17" i="2"/>
  <c r="E26" i="2"/>
  <c r="D68" i="2"/>
  <c r="E153" i="2"/>
  <c r="F10" i="5"/>
  <c r="F6" i="5"/>
  <c r="D8" i="2"/>
  <c r="D12" i="2"/>
  <c r="D28" i="2"/>
  <c r="E34" i="2"/>
  <c r="D35" i="2"/>
  <c r="D47" i="2"/>
  <c r="E76" i="2"/>
  <c r="F16" i="5"/>
  <c r="G17" i="5"/>
  <c r="G8" i="5"/>
  <c r="G7" i="5"/>
  <c r="G15" i="5"/>
  <c r="E9" i="8"/>
  <c r="F10" i="8"/>
  <c r="E57" i="2"/>
  <c r="E83" i="2"/>
  <c r="E84" i="2"/>
  <c r="E77" i="2"/>
  <c r="E72" i="2"/>
  <c r="E61" i="2"/>
  <c r="E58" i="2"/>
  <c r="E48" i="2"/>
  <c r="E9" i="2"/>
  <c r="D62" i="2"/>
  <c r="F17" i="5"/>
  <c r="E30" i="2"/>
  <c r="E62" i="2"/>
  <c r="E109" i="2"/>
  <c r="E138" i="2"/>
  <c r="G10" i="5"/>
  <c r="F18" i="5"/>
  <c r="E16" i="7"/>
  <c r="D18" i="2"/>
  <c r="D48" i="2"/>
  <c r="D44" i="2"/>
  <c r="E2" i="2"/>
  <c r="D14" i="2"/>
  <c r="D86" i="2"/>
  <c r="E146" i="2"/>
  <c r="D3" i="2"/>
  <c r="E59" i="2"/>
  <c r="E14" i="2"/>
  <c r="D29" i="2"/>
  <c r="E45" i="2"/>
  <c r="E5" i="2"/>
  <c r="E29" i="2"/>
  <c r="E50" i="2"/>
  <c r="F5" i="7"/>
  <c r="F5" i="10"/>
  <c r="D79" i="2"/>
  <c r="D34" i="2"/>
  <c r="E8" i="2"/>
  <c r="E74" i="2"/>
  <c r="E78" i="2"/>
  <c r="D9" i="2"/>
  <c r="D67" i="2"/>
  <c r="D90" i="2"/>
  <c r="E98" i="2"/>
  <c r="D26" i="2"/>
  <c r="D39" i="2"/>
  <c r="E7" i="8"/>
  <c r="G5" i="10"/>
  <c r="E100" i="2"/>
  <c r="E35" i="2"/>
  <c r="E71" i="2"/>
  <c r="D83" i="2"/>
  <c r="E158" i="2"/>
  <c r="G6" i="5"/>
  <c r="D95" i="2"/>
  <c r="F12" i="9"/>
  <c r="D58" i="2"/>
  <c r="D32" i="2"/>
  <c r="E38" i="2"/>
  <c r="G16" i="5"/>
  <c r="E7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Q134" authorId="0" shapeId="0" xr:uid="{00000000-0006-0000-0200-000004000000}">
      <text>
        <r>
          <rPr>
            <sz val="12"/>
            <color rgb="FF000000"/>
            <rFont val="Calibri"/>
            <family val="2"/>
          </rPr>
          <t>+jnadaud@determine.com
_Assigned to Julien Nadaud_
	-Caroline Martinot</t>
        </r>
      </text>
    </comment>
    <comment ref="Q135" authorId="0" shapeId="0" xr:uid="{00000000-0006-0000-0200-000005000000}">
      <text>
        <r>
          <rPr>
            <sz val="12"/>
            <color rgb="FF000000"/>
            <rFont val="Calibri"/>
            <family val="2"/>
          </rPr>
          <t>+jnadaud@determine.com
_Assigned to Julien Nadaud_
	-Caroline Martinot</t>
        </r>
      </text>
    </comment>
    <comment ref="E222" authorId="0" shapeId="0" xr:uid="{00000000-0006-0000-0200-000003000000}">
      <text>
        <r>
          <rPr>
            <sz val="12"/>
            <color rgb="FF000000"/>
            <rFont val="Calibri"/>
            <family val="2"/>
          </rPr>
          <t>+ariminchan@determine.com - Aneliya peux faire toute cette partie 222 &gt; 566 (sauf quand il y a marqué CAROLINE : je sais que je peux repondre toute seule) Merci
_Assigned to Aneliya Riminchan_
	-Caroline Martinot</t>
        </r>
      </text>
    </comment>
    <comment ref="E296" authorId="0" shapeId="0" xr:uid="{00000000-0006-0000-0200-000002000000}">
      <text>
        <r>
          <rPr>
            <sz val="12"/>
            <color rgb="FF000000"/>
            <rFont val="Calibri"/>
            <family val="2"/>
          </rPr>
          <t>+cmartinot@determine.com IT help is needed for this
_Assigned to you_
	-Aneliya Riminchan</t>
        </r>
      </text>
    </comment>
    <comment ref="E489" authorId="0" shapeId="0" xr:uid="{00000000-0006-0000-0200-000006000000}">
      <text>
        <r>
          <rPr>
            <sz val="12"/>
            <color rgb="FF000000"/>
            <rFont val="Calibri"/>
            <family val="2"/>
          </rPr>
          <t>+ariminchan@determine.com tu confirmes? Freight Analytics is not supported whatsoever?
_Assigned to Aneliya Riminchan_
	-Caroline Martinot
+cmartinot@determine.com I confirm that we cannot analyse on te platform freight cost models
_Reassigned to you_
	-Aneliya Riminchan</t>
        </r>
      </text>
    </comment>
    <comment ref="R758" authorId="0" shapeId="0" xr:uid="{B4250DF6-6CF0-574D-BE20-EAC3C9E75C43}">
      <text>
        <r>
          <rPr>
            <sz val="12"/>
            <color rgb="FF000000"/>
            <rFont val="Calibri"/>
            <family val="2"/>
          </rPr>
          <t>@caroline - asked meg to get the source file to rearrange the doc for Analysts (titles etc)
	-Caroline Martinot</t>
        </r>
      </text>
    </comment>
    <comment ref="R953" authorId="0" shapeId="0" xr:uid="{1F29B5AA-3659-6D48-A9FF-2C8E0D749F19}">
      <text>
        <r>
          <rPr>
            <sz val="12"/>
            <color rgb="FF000000"/>
            <rFont val="Calibri"/>
            <family val="2"/>
          </rPr>
          <t xml:space="preserve">+cmartinot@determine.com  Ce genre de documents est utile? https://drive.google.com/file/d/1wRKaLiomLfwAxihljo4JjXHb0fBn9YXY/view
</t>
        </r>
        <r>
          <rPr>
            <sz val="12"/>
            <color rgb="FF000000"/>
            <rFont val="Calibri"/>
            <family val="2"/>
          </rPr>
          <t xml:space="preserve">_Assigned to you_
</t>
        </r>
        <r>
          <rPr>
            <sz val="12"/>
            <color rgb="FF000000"/>
            <rFont val="Calibri"/>
            <family val="2"/>
          </rPr>
          <t xml:space="preserve">	-Nadiya Torous</t>
        </r>
      </text>
    </comment>
  </commentList>
</comments>
</file>

<file path=xl/sharedStrings.xml><?xml version="1.0" encoding="utf-8"?>
<sst xmlns="http://schemas.openxmlformats.org/spreadsheetml/2006/main" count="9010" uniqueCount="5028">
  <si>
    <t>INDEX</t>
  </si>
  <si>
    <t>Company:</t>
  </si>
  <si>
    <t>Last Quarter Benchmark Average</t>
  </si>
  <si>
    <t>&lt;Company name&gt;</t>
  </si>
  <si>
    <t>Last Quarter Provider Average</t>
  </si>
  <si>
    <t>Contact:</t>
  </si>
  <si>
    <t>&lt;List RFI contact's name, title, email, tel.&gt;</t>
  </si>
  <si>
    <t>Do NOT modify the format of the spreadsheet</t>
  </si>
  <si>
    <t>Current Self-Score Average</t>
  </si>
  <si>
    <t>Old RFIs History</t>
  </si>
  <si>
    <r>
      <rPr>
        <b/>
        <sz val="12"/>
        <rFont val="Calibri (Body)_x0000_"/>
      </rPr>
      <t>Questions: Contact RFI Administrator Dina Cutrone</t>
    </r>
    <r>
      <rPr>
        <u/>
        <sz val="12"/>
        <color rgb="FF0563C1"/>
        <rFont val="Calibri"/>
        <family val="2"/>
      </rPr>
      <t xml:space="preserve"> </t>
    </r>
    <r>
      <rPr>
        <b/>
        <u/>
        <sz val="12"/>
        <color rgb="FF0563C1"/>
        <rFont val="Calibri"/>
        <family val="2"/>
      </rPr>
      <t>dcutrone@spendmatters.com</t>
    </r>
  </si>
  <si>
    <t>Current Provider Average</t>
  </si>
  <si>
    <t>Link</t>
  </si>
  <si>
    <t>Q2 19</t>
  </si>
  <si>
    <r>
      <t xml:space="preserve">Instructions for </t>
    </r>
    <r>
      <rPr>
        <b/>
        <sz val="12"/>
        <color rgb="FFFF0000"/>
        <rFont val="Calibri"/>
        <family val="2"/>
      </rPr>
      <t>New</t>
    </r>
    <r>
      <rPr>
        <b/>
        <sz val="12"/>
        <color rgb="FF000000"/>
        <rFont val="Calibri"/>
        <family val="2"/>
      </rPr>
      <t xml:space="preserve"> Users</t>
    </r>
  </si>
  <si>
    <t>smcseID</t>
  </si>
  <si>
    <t>Aff</t>
  </si>
  <si>
    <t>old scseID</t>
  </si>
  <si>
    <t>Unchanged? (empty if not, SheetName otherwise)</t>
  </si>
  <si>
    <t>Element Name</t>
  </si>
  <si>
    <r>
      <t xml:space="preserve">Instructions for </t>
    </r>
    <r>
      <rPr>
        <b/>
        <sz val="12"/>
        <color rgb="FFFF0000"/>
        <rFont val="Calibri"/>
        <family val="2"/>
      </rPr>
      <t>Returning</t>
    </r>
    <r>
      <rPr>
        <b/>
        <sz val="12"/>
        <color rgb="FF000000"/>
        <rFont val="Calibri"/>
        <family val="2"/>
      </rPr>
      <t xml:space="preserve"> Users</t>
    </r>
  </si>
  <si>
    <t>Description</t>
  </si>
  <si>
    <t>Scoring Scale</t>
  </si>
  <si>
    <t>Q2 17</t>
  </si>
  <si>
    <r>
      <t xml:space="preserve">1. Complete the self-score and self-description columns for each RFI question.
Note that you have only been provided with questions related to the categories in which you have chosen to participate and all questions should be answered.
--- If a question is not relevant (as you do not provide the functionality it refers to), provide a 0 self-score and “N/A” in your description along with the reason as to why you think it doesn’t apply to you.
--- If you score a 0 because you don’t have the capability yet, we’ll assume that it’s not a customer priority, but you can provide additional details if you’d like.
With regards to the self-description text, please provide an amount of detail commensurate with the self-score. Basically, the higher you score yourself, the more detail we’d like to see. For example:
  0 - If “N/A”, please provide short explanation why you feel that it’s Not Applicable
  1 - A brief sentence or two describing how you meet the base capability
  2 - A short paragraph describing how you meet the core capability
  3 - A paragraph or two specifically describing how you enable moderate to high levels of capability
  4 - A detailed description of your materially differentiated capabilities. 
  5 - A detailed description of your materially differentiated capabilities and prepare an argument for the demo or feedback call explaining how this capability in particular wins you business
</t>
    </r>
    <r>
      <rPr>
        <i/>
        <sz val="12"/>
        <color rgb="FF0070C0"/>
        <rFont val="Arial"/>
        <family val="2"/>
      </rPr>
      <t>Be sure to use the 'Index &amp; Average Scores' tab to navigate the RFI tab by clicking on the RFI section links in ‘Index’ column A.</t>
    </r>
  </si>
  <si>
    <t>Start</t>
  </si>
  <si>
    <t>End</t>
  </si>
  <si>
    <t>Element count - Subcategories</t>
  </si>
  <si>
    <r>
      <t xml:space="preserve">1a. Complete all </t>
    </r>
    <r>
      <rPr>
        <b/>
        <sz val="12"/>
        <rFont val="Calibri"/>
        <family val="2"/>
      </rPr>
      <t>NEW (yellow highlight)</t>
    </r>
    <r>
      <rPr>
        <sz val="12"/>
        <color rgb="FF000000"/>
        <rFont val="Calibri"/>
        <family val="2"/>
      </rPr>
      <t xml:space="preserve"> and </t>
    </r>
    <r>
      <rPr>
        <b/>
        <sz val="12"/>
        <rFont val="Calibri"/>
        <family val="2"/>
      </rPr>
      <t xml:space="preserve">REVISED (rose highlight) questions </t>
    </r>
    <r>
      <rPr>
        <sz val="12"/>
        <color rgb="FF000000"/>
        <rFont val="Calibri"/>
        <family val="2"/>
      </rPr>
      <t>in the RFI tab (Column E).
1b. For</t>
    </r>
    <r>
      <rPr>
        <b/>
        <sz val="12"/>
        <rFont val="Calibri"/>
        <family val="2"/>
      </rPr>
      <t xml:space="preserve"> unchanged RFI questions (no highlight)</t>
    </r>
    <r>
      <rPr>
        <sz val="12"/>
        <color rgb="FF000000"/>
        <rFont val="Calibri"/>
        <family val="2"/>
      </rPr>
      <t xml:space="preserve">, edit the self-score (Column P) and self-description (column Q) for the current quarter where, and only where, you have updated functionality since the last time you completed the RFI. 
--- You only need to provide details on new functionality in the description column. 
--- Do not complete other columns. Your previous scores and answers carry forward where everything remains unchanged.
1c. For NEW questions, if you assign a self-score other than '0' (column P), you need to provide details in the self-description (column Q).
1d. For REVISED questions, provide an updated self-score against the revised scale (column P). The self-description from your historic RFI will be carried forward. Of course, you may add to or update this prior content in the self-description (column Q). 
</t>
    </r>
    <r>
      <rPr>
        <i/>
        <sz val="12"/>
        <color rgb="FF0070C0"/>
        <rFont val="Arial"/>
        <family val="2"/>
      </rPr>
      <t>NOTE: Be sure to use the 'Index &amp; Average Scores' tab to navigate the RFI tab by clicking on the RFI section links in ‘Index’ column A.</t>
    </r>
  </si>
  <si>
    <t>Element count - Categories</t>
  </si>
  <si>
    <t>2. Provide the customer count per RFI (solution category) in which you participate (bottom rows of 'Company Information' RFI tab)
If you don't break down your customer count, Spend Matters reserves the right to estimate the customer (license) base using the rules and formulas as outlined in step 1 of your RFI portal page.</t>
  </si>
  <si>
    <t>Q4 17</t>
  </si>
  <si>
    <t>2. If necessary, update your customer counts for each module you offer (bottom rows of 'Company Information' RFI tab).</t>
  </si>
  <si>
    <t>Instructions for ALL Users</t>
  </si>
  <si>
    <t>Element count - Modules</t>
  </si>
  <si>
    <t>Q1 18</t>
  </si>
  <si>
    <t>Q2 18</t>
  </si>
  <si>
    <t>Q3 18</t>
  </si>
  <si>
    <t>Q4 18</t>
  </si>
  <si>
    <t>Last Self-Score</t>
  </si>
  <si>
    <t>Last SM score</t>
  </si>
  <si>
    <t>Self-Score</t>
  </si>
  <si>
    <t>3. How to parse out this RFI among your team?
- To enable team collaboration, clone Master RFI for each area (e.g. RFI_Common; RFI_CLM; RFI_SXM)
- Merge clones into Master input RFI
- Be sure to copy values into Master RFI for each area</t>
  </si>
  <si>
    <t>Self-Description</t>
  </si>
  <si>
    <t>Attachments/Supporting Docs and Location/Link</t>
  </si>
  <si>
    <t>SM score</t>
  </si>
  <si>
    <t>4. As you complete the RFI, please bear the following in mind:
- Avoid repeating information unnecessarily. If the response to one criteria is relevant to another criteria, reference it — but please don't repeat it.
- No need to include any generic introductory text; it's all about your capabilities.
- Avoid providing opinions. The provided scale is purely objective and capability-driven.
- Avoid arguing the question. The question is there for a reason; it is relevant to a subset of the market. If it is not relevant to you, select a '0' self-score and 'N/A' as your self-description.</t>
  </si>
  <si>
    <t>Analyst notes</t>
  </si>
  <si>
    <t>Self-Score (2)</t>
  </si>
  <si>
    <t>Reasoning</t>
  </si>
  <si>
    <t>SM score (2)</t>
  </si>
  <si>
    <t>Analyst notes (2)</t>
  </si>
  <si>
    <t>Current Self-Score</t>
  </si>
  <si>
    <t>Current score</t>
  </si>
  <si>
    <t>5. Once you have completed ALL your inputs, please log into your RFI profile page in Egnyte on SpendMatters.com and use the 'RFI upload' button to submit your RFI document.</t>
  </si>
  <si>
    <t>-</t>
  </si>
  <si>
    <t>6. The lead analyst or administrator will then schedule your demonstration where the analyst may require spot check demonstrations of core capability and advanced or unique capabilities claimed in your RFI that the analyst has not seen before.</t>
  </si>
  <si>
    <t>COMMON S2P</t>
  </si>
  <si>
    <t>7. The analysts will then complete the initial 'SM score' (i.e., the Spend Matters analyst score) and 'Analyst Notes' columns.</t>
  </si>
  <si>
    <t>Analytics</t>
  </si>
  <si>
    <t>8. The administrator will send you a download link to your draft RFI scores.</t>
  </si>
  <si>
    <t>9. The administrator or lead analyst will then invite you to a draft scoring review "feedback" call where you can provide additional information and ask questions.  This is optional.</t>
  </si>
  <si>
    <t>Data Schema</t>
  </si>
  <si>
    <t>10. You will also have the option to appeal your draft scoring by completing the "Self-Score 2" and "Reasoning" columns before the scoring review meeting.</t>
  </si>
  <si>
    <t>R 494, 410, 144, 169, 184, 192, 235, 143</t>
  </si>
  <si>
    <t>Breadth
(REVISED)</t>
  </si>
  <si>
    <t>11. At this point the analysts complete the scoring process and you are done.</t>
  </si>
  <si>
    <t>How broad is the out-of-the-box data schema that underlies the analytics platform and what types of analytics does it support?</t>
  </si>
  <si>
    <t>0 - not currently supported / not applicable 
1. Limited to spend/transactional/supplier data and a basic mirroring of the data model (to summarize/report data out of) from the applications 
2. An analytical shema that goes beyond reporting off of the workflow-centric data in order to provide deeper quantitative insights on numeric data.  Specific analytic data models are developed to allow deeper performance modeling, causal factor analysis, drill downs through master data taxonomies, etc.
3. An extended analytics schema that can also support textual data (and processing with reg-ex expressions, etc.) and use of data modeling beyond traditional relational database structures
4. Capabilities beyond the above and well beyond peers</t>
  </si>
  <si>
    <t>P2P - Catalog Analytics (Self-Description):
Catalog google sheet with Answers
P2P - Analytics (Self-Description):
Requisitioning google sheet with Answers 
P2P - PO Analytics (Self-Description):
Ordering google sheet with Answers
P2P - Receiving Analytics (Self-Description):
Receiving google sheet with Answers
P2P - Invoicing Analytics (Self-Description):
See Invoicing Google sheet for Answers.
P2P - Catalog Mobility (Self-Description):
Catalog google sheet with Answers</t>
  </si>
  <si>
    <t xml:space="preserve">SXM - Schema Support (Self-Description):
Determine Cloud Platform supports dynamic forms for verification rules are supported.
Spend Analytics - Schema Support (out-of-the-box) (Self-Description):
We provide UNSPSC or client defined - out of the box.  However, these can also be customizable based on client preferences.  </t>
  </si>
  <si>
    <t>12. Spend Matters will generate SolutionMaps for the various personas and publish resulting content to our site and also to you.</t>
  </si>
  <si>
    <t>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Catalog Mobility (Self-Description):
04_CatologAnswers_Determine</t>
  </si>
  <si>
    <t>Scoring Guide for Technology</t>
  </si>
  <si>
    <t>We allow our clients to have multiple schemas (simultaneously) or change schemas as necessary.  These can be client defined and there is no limit to capacity to depth.</t>
  </si>
  <si>
    <t>No supporting doc</t>
  </si>
  <si>
    <t>0. Not currently supported / Not applicable</t>
  </si>
  <si>
    <r>
      <t xml:space="preserve">1. </t>
    </r>
    <r>
      <rPr>
        <b/>
        <sz val="12"/>
        <color rgb="FF000000"/>
        <rFont val="Calibri"/>
        <family val="2"/>
      </rPr>
      <t>Partial</t>
    </r>
    <r>
      <rPr>
        <sz val="12"/>
        <color rgb="FF000000"/>
        <rFont val="Calibri"/>
        <family val="2"/>
      </rPr>
      <t xml:space="preserve"> support for select requirements</t>
    </r>
  </si>
  <si>
    <r>
      <t xml:space="preserve">2. </t>
    </r>
    <r>
      <rPr>
        <b/>
        <sz val="12"/>
        <color rgb="FF000000"/>
        <rFont val="Calibri"/>
        <family val="2"/>
      </rPr>
      <t xml:space="preserve">Core </t>
    </r>
    <r>
      <rPr>
        <sz val="12"/>
        <color rgb="FF000000"/>
        <rFont val="Calibri"/>
        <family val="2"/>
      </rPr>
      <t>support for standard requirements</t>
    </r>
  </si>
  <si>
    <r>
      <t xml:space="preserve">3. Support for </t>
    </r>
    <r>
      <rPr>
        <b/>
        <sz val="12"/>
        <color rgb="FF000000"/>
        <rFont val="Calibri"/>
        <family val="2"/>
      </rPr>
      <t>moderate to high</t>
    </r>
    <r>
      <rPr>
        <sz val="12"/>
        <color rgb="FF000000"/>
        <rFont val="Calibri"/>
        <family val="2"/>
      </rPr>
      <t xml:space="preserve"> levels of complexity for this requirement</t>
    </r>
  </si>
  <si>
    <t>R 494, 409, 411, 144, 169, 184, 192, 235, 143</t>
  </si>
  <si>
    <t>Extensibility
(REVISED)</t>
  </si>
  <si>
    <t>How extensible is the data schema that underlies the platform?</t>
  </si>
  <si>
    <t>0 - not currently supported / not applicable 
1. Limited to a small set of fields in a pre-defined schema format (e.g., fixed data cubes for dice-and-slice)
2. Unlimited fields in all standard data formats can be added to the existing tables/objects in the schema AND additional tables/'joins' can be created on the fly (permissions allowing)
3. The schema can also support blobs, multimedia files, real time feeds and more modern data types - and the ability to analyze them (e.g., via NoSQL or equivalent database approaches)
4. Additional capabilities beyond above and beyond peers</t>
  </si>
  <si>
    <t>SXM - Schema Support (Self-Description):
Determine Cloud Platform supports dynamic forms for verification rules are supported.
Spend Analytics - Schema Support (general) (Self-Description):
We allow our clients to have multiple schemas (simultaneously) or change schemas as necessary.  These can be client defined and there is no limit to capacity to depth.
Spend Analytics - Schema Support (custom) (Self-Description):
We support client provided schemas as well as 'standard' options (UNSPSC, NAICS).  We also support 'override' or validation rules based on client's needs</t>
  </si>
  <si>
    <r>
      <t xml:space="preserve">4. </t>
    </r>
    <r>
      <rPr>
        <b/>
        <sz val="12"/>
        <color rgb="FF000000"/>
        <rFont val="Calibri"/>
        <family val="2"/>
      </rPr>
      <t>Materially differentiated solution</t>
    </r>
    <r>
      <rPr>
        <sz val="12"/>
        <color rgb="FF000000"/>
        <rFont val="Calibri"/>
        <family val="2"/>
      </rPr>
      <t xml:space="preserve"> capabilities compared with peers</t>
    </r>
  </si>
  <si>
    <t>We provide UNSPSC or client defined - out of the box.  However, these can also be customizable based on client preferences.  
We support client provided schemas as well as 'standard' options (UNSPSC, NAICS).  We also support 'override' or validation rules based on client's needs
The schema can also support blobs, multimedia files, real time feeds and more modern data types - and the ability to analyze them (e.g., via NoSQL or equivalent database approaches)</t>
  </si>
  <si>
    <t>R 283, 494, 412, 144, 169, 184, 192, 235, 143</t>
  </si>
  <si>
    <t>Multi-Schema Support
(REVISED)</t>
  </si>
  <si>
    <t>Can the platform support multiple data schemas, namely for tagging and taxonomies?</t>
  </si>
  <si>
    <t>0 - not currently supported / not applicable 
1. Only a single schema, but tagging is supported 
2. Multiple schemas can be supported simultaneously, but one taxonomy per schema
3. Multiple taxonomies and tagging structures can be mapped to each schema, and each schema can be cross mapped against multiple taxonomies
4. Capabilities beyond the above and beyond peers</t>
  </si>
  <si>
    <t>Sourcing - Categorization (Self-Description):
See Spend Analysis RFI 
SXM - Schema Support (Self-Description):
Determine Cloud Platform supports dynamic forms for verification rules are supported.
Spend Analytics - Schema Support (multi) (Self-Description):
We can support multiple schemas simultaneously. We can also support multiple cubes, based on client's needs.  While there cannot be multiple views - an end user can modify their own instance without affective other's views</t>
  </si>
  <si>
    <t>Sourcing - Categorization (Self-Description):
See Spend Analysis RFI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Catalog Mobility (Self-Description):
04_CatologAnswers_Determine</t>
  </si>
  <si>
    <r>
      <t xml:space="preserve">5. Materially differentiated capabilities that </t>
    </r>
    <r>
      <rPr>
        <b/>
        <sz val="12"/>
        <color rgb="FF000000"/>
        <rFont val="Calibri"/>
        <family val="2"/>
      </rPr>
      <t>allow you to you win business just because of this single specific capability.</t>
    </r>
    <r>
      <rPr>
        <sz val="12"/>
        <color rgb="FF000000"/>
        <rFont val="Calibri"/>
        <family val="2"/>
      </rPr>
      <t xml:space="preserve">  5 is at the lead analyst's discretion.</t>
    </r>
  </si>
  <si>
    <t>We can support multiple schemas simultaneously. We can also support multiple cubes, based on client's needs.  While there cannot be multiple views - an end user can modify their own instance without affective other's views
3. Multiple taxonomies and tagging structures can be mapped to each schema, and each schema can be cross mapped against multiple taxonomies</t>
  </si>
  <si>
    <t>R 498, 144, 169, 184, 192, 235, 143</t>
  </si>
  <si>
    <t>Federated Schema Support Capability
(REVISED)</t>
  </si>
  <si>
    <t>What support is there for data schema federation and the integration of data sets across schemas?  (This capability uses data abstraction to allow mapping of disparate DBs into single virtual composite federated DB to use for analytics.)</t>
  </si>
  <si>
    <t>0 - not currently supported / not applicable 
1. Can import multiple data sets against multiple schemas, but they are not connected
2. Can import multiple data sets and link them across common fields
3. Can import unlimited data sets, cross-link them across common fields, and cross-link to external data sets and feeds 
4. Capabilities beyond the above and beyond peers</t>
  </si>
  <si>
    <t>SXM - Multi-Source Federation Control (Self-Description):
DCP is not meant to be a standalone MDM system; howevr DCP can handle master data from outside sources such as corporate, operational, financial, procurement and supplier related information.</t>
  </si>
  <si>
    <t>SXM - Multi-Source Federation Control (Self-Description):
The Determine platform is built on top of a master data management (MDM) capability that supports a range of reference data in a push/pull manner (within the system, but outside of it as well ex: to o/from ERP).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Catalog Mobility (Self-Description):
04_CatologAnswers_Determine</t>
  </si>
  <si>
    <t>Example Scoring</t>
  </si>
  <si>
    <t xml:space="preserve">DCP uses a data description universe (similar to Business Object BI tool) associated with data integration capabilities (ETL), allowing to transport, map, normalize, import, export, aggregate any data.
3. Can import unlimited data sets, cross-link them across common fields, and cross-link to external data sets and feeds 
</t>
  </si>
  <si>
    <t>"For many of the RFI questions we have included 'example scoring'. Please use these example scoring descriptions as a guide (not prescriptive). As per the scoring guide above, scoring a '3' or higher is very difficult in most cases. There are typically fewer than half a dozen '5' ratings left standing across all SolutionMap RFIs once the Spend Matters analyst team has judged all the self-scored responses (across all of the providers). Please note, as per the RFI instructions, Spend Matters reserves the right to both decrease and increase your self-scores based on your demonstrated capability.
Please realize that many providers have no “5” scores, but still score highly overall. Think of a “5” as the secret sauce capability that clearly separates you from the pack - and the capability that we should see mentioned from our Customer Satisfaction surveys from your customers."</t>
  </si>
  <si>
    <t>R 284, 144, 169, 184, 192, 235, 143</t>
  </si>
  <si>
    <t>Multi-Taxonomy Support
(REVISED)</t>
  </si>
  <si>
    <t>Can the platform support multiple data organization taxonomies for analysis and reporting mapped to the underlying data schemas?</t>
  </si>
  <si>
    <t>0 - not currently supported / not applicable 
1. One taxonomy per schema
2. Multiple canned taxonomies can be modeled against a schema
3. Multiple user Taxonomies can be user defined and cross-linked across data schemas
4. Capabilities beyond above and beyond peers</t>
  </si>
  <si>
    <t xml:space="preserve">Sourcing - Built in Schemas (UNSPSC, Best in Class, etc.) (Self-Description):
See Spend Analysis RFI </t>
  </si>
  <si>
    <t>Sourcing - Built in Schemas (UNSPSC, Best in Class, etc.) (Self-Description):
See Spend Analysis RFI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Catalog Mobility (Self-Description):
04_CatologAnswers_Determine</t>
  </si>
  <si>
    <t>Many providers have asked about receiving partial credit. If you can demonstrate capability beyond a '1' but less than a '2', it is at the discretion of the analyst whether or not to assign a half-point. The analyst will generally need to see functionality closer to the higher end of the range to assign that half point.
Please note, Spend Matters reserves the right to both decrease and increase your self-scores based on your demonstrated capability as judged by the lead analyst.
Finally, if you have capabilities not addressed within this RFI,  please complete the “Future Suggestions” cell at the bottom of the Company Information tab in the RFI. We will take these into account for future RFI updates.</t>
  </si>
  <si>
    <t xml:space="preserve">DCP integrates by default the customer taxonomy that can be managed by region or companies, manages the standard UNSPSC and as an option the eClass. Supplier services can also be used for sourcing (can be associated with NAICS, APE...).
Taxonomy is part of all reports and business rules.
3. Multiple user Taxonomies can be user defined and cross-linked across data schemas
</t>
  </si>
  <si>
    <t/>
  </si>
  <si>
    <t>Graph Model Support
(NEW)</t>
  </si>
  <si>
    <t>Does the platform support graph modeling?</t>
  </si>
  <si>
    <t>0 - not currently supported / not applicable 
1. our system has a relational schema that also supports relational attributes by way of relationship tables on entity ideas and descriptive fields
2. our system (also) has an object database that allows related objects to be traversed using standard (textbook) graph traversal algorithms
3.our system (also) uses a true NoSQL Graph Database that allows for graph-based operations to be easily expressed and utilized in queries, views, and automation
4. capabilities beyond above and beyond peers</t>
  </si>
  <si>
    <t xml:space="preserve">Hierarchy and graph capabilities are managed using traversal lists that are calculated and updated at the core level and stored in the database.
2. our system (also) has an object database that allows related objects to be traversed using standard (textbook) graph traversal algorithms
</t>
  </si>
  <si>
    <t>Data Management</t>
  </si>
  <si>
    <t>R 144, 169, 184, 192, 235, 143</t>
  </si>
  <si>
    <t>MDM Capability
(REVISED)</t>
  </si>
  <si>
    <t>Does the platform support master data management?</t>
  </si>
  <si>
    <t>0 - not currently supported / not applicable 
1. can ETL master data to the centralized (virtual) data store used by the analytics platform
2. can cleanse, standardize, match, index, enrich, and harmonize S2P data ETL'd to the centralized master data store to the analytics data model being applied
3. can also serve as the MDM master for enterprise applications and push back harmonized data to the ERP, S2P, and other platforms as required
4. capabilities beyond above and beyond peers such as advanced harmonization through best practice views/models, application of AI, etc.</t>
  </si>
  <si>
    <t xml:space="preserve">The Determine platform is built on top of a master data management (MDM) capability that supports a range of reference data in a push/pull manner (within the system, but outside of it as well ex: to o/from ERP). DCP is not meant to be a standalone MDM system; howevr DCP can handle master data from outside sources such as corporate, operational, financial, procurement and supplier related information.
DCP is frequently used to manage supplier master data which is then synced with the ERP.
3. Determine can also serve as the MDM master for enterprise applications and push back harmonized data to the ERP, S2P, and other platforms as required
</t>
  </si>
  <si>
    <t>Technology docs &gt; architecture</t>
  </si>
  <si>
    <t>R 501, 604, 144, 169, 184, 192, 235, 143</t>
  </si>
  <si>
    <t>Data Archival and Auditability
(REVISED)</t>
  </si>
  <si>
    <t>Does the platform support data archival, with full audit trails?</t>
  </si>
  <si>
    <t>0 - not currently supported / not applicable 
1. Data can be archived on demand and loaded on demand, who archived or made the last change is recorded
2. Data can be archived automatically according to certain rules; full secure and unalterable audit trails of all changes are maintained so the user can always find out who changed what,when; and the archive can be easily searched and reported on 
3. the platform contains the ability to automatically identify unused data, archive it, and, if necessary, automatically reload it as needed and full, unauditable audit trails as well as system action logs are always, automatically, maintained
4. Capabilities beyond above and beyond peers</t>
  </si>
  <si>
    <t>SXM - Data Archival and Auditing (Self-Description):
Archival and audit trail is available; modifications are also visible on field level. Review the DCP Architecture components doc.</t>
  </si>
  <si>
    <t>Archival and audit trail is available; modifications are also visible on field level. Review the DCP Architecture components doc.
Archive and purge mechanisms can be triggered based mainly on dates with automatic backup of data.</t>
  </si>
  <si>
    <t>API
(REVISED)</t>
  </si>
  <si>
    <t>What is the extent of the  API with respect to data management?</t>
  </si>
  <si>
    <t>0 - not currently supported / not applicable 
1. Basic API that can be used to push or pull data in limited CSV/XML formats
2. Complete API that can be used to push or pull data in a wide variety of formats to and from a plethora of enterprise ERP and S2P systems
3. Extensive, open, API that can even be used to connect to real-time feeds and non-ERP / S2P enterprise systems, weather in-house or cloud-based 
4. Capabilities beyond above and beyond peers</t>
  </si>
  <si>
    <t>Determine® technology connects seamlessly with all popular ERP and financial systems through its Enterprise Application Integration (EAI) module. That means, any combination of cloud or on-premise applications with no appliances, no third-party software and no extra coding. No hassles.
And, as an official Amazon technology partner, we leverage the full capabilities of Amazon Web Services (AWS) to guarantee global high availability and security. Our solutions are generally tapped as an automation layer on top of existing solutions—ERP for Master Data (list of third parties, charts of accounts, analytics, budget codes, etc.) and A/P transactions (invoices, credit memos, accrued expenses, deferred expenses, etc.). Because we are the only provider offering these capabilities embedded as standard (native SOA), flawless functionality is a given.</t>
  </si>
  <si>
    <t>https://www.determine.com/erp-integration
Determine Core Integration Sheet .pdf</t>
  </si>
  <si>
    <t>R 483, 144, 169, 184, 192, 235, 143</t>
  </si>
  <si>
    <t>3rd Party BI Support
(REVISED)</t>
  </si>
  <si>
    <t>Can third party BI tools be integrated into the platform for data management and analytics?  If so, how extensive is the support?</t>
  </si>
  <si>
    <t>0 - not currently supported / not applicable 
1. Data can be exported in a supported format for import into a 3rd party BI tool
2. Direct connect support for multiple 3rd party BI tools that can use the analytics source directly
3. Support for simultaneous analysis within the platform and a 3rd party BI tool -- changes in one are immediately reflected in the other and vice versa
4. Capabilities beyond the above and beyond peers</t>
  </si>
  <si>
    <t>Spend Analytics - Built in vs. External Visualization (Self-Description):
The visualization capabilities are tied innately to Qlikview</t>
  </si>
  <si>
    <t>While we do not provide 'real time', we do allow for nightly updates in relation to cleansing and summarizing data in Smart Analytics.
Direct connect support for multiple 3rd party BI tools that can use the analytics source directly</t>
  </si>
  <si>
    <t xml:space="preserve">no supporting doc </t>
  </si>
  <si>
    <t>R 414, 144, 169, 184, 192, 235, 143</t>
  </si>
  <si>
    <t>Classification / Clustering and Normalization
(REVISED)</t>
  </si>
  <si>
    <t>Does the platform support classification/clustering ("familying") and normalization of entities including, but not limited to suppliers, products, etc.?</t>
  </si>
  <si>
    <t>0 - not currently supported / not applicable 
1. Suppliers can be familied into a single supplier entity, but that's about it
2. Multiple, specific, entities can be grouped and families into hierarchies, and familying does not cause original entities to be lost
3. Any entity can be grouped and families into hierarchies, families can be changed on the fly, and roll ups / drill downs / formulas can all take advantage 
4. Capabilities beyond above and beyond peers</t>
  </si>
  <si>
    <t>Spend Analytics - Familying/Normalization (Self-Description):
We bring in proprietary industry knowledge, capture information for 3rd party sources (GoogleMaps, Hoovers, D&amp;B) to unify/harmonize supplier information.  We also allow our clients to correct or to submit requests for adjustments as needed</t>
  </si>
  <si>
    <t xml:space="preserve">We bring in proprietary industry knowledge, capture information for 3rd party sources (GoogleMaps, Hoovers, D&amp;B) to unify/harmonize supplier information.  We also allow our clients to correct or to submit requests for adjustments as needed.
Any entity can be grouped and families into hierarchies, families can be changed on the fly, and roll ups / drill downs / formulas can all take advantage </t>
  </si>
  <si>
    <t>SmartAnalytics Product Sheet .pdf</t>
  </si>
  <si>
    <t>Metric Management</t>
  </si>
  <si>
    <t>R 363, 533, 450, 144, 169, 184, 192, 235, 243</t>
  </si>
  <si>
    <t>KPI Modeling
(REVISED)</t>
  </si>
  <si>
    <t>How well does the platform support the modeling of performance metrics?</t>
  </si>
  <si>
    <t>0 - not currently supported / not applicable 
1. Standard 'lagging' KPIs (spend, documents, savings, etc.) are built within the application from application-specific data using pre-built calculation methods.
2. KPIs are tailorable to modify their calculation formulas (e.g., Excel type formulas); to embed other nested metrics;  and to allow hierarchical drill-downs and roll-ups.  Can utilize any application level data objects to include in the KPI calculations.
3. Leading metrics can be linked to causal/practice metrics; complex formulas can be used; and non-application-specific data (e.g., FTEs/employees, revenue, COGS, external benchmark) can be pulled into the metric calculations (including data capture through user-entered forms/surveys).
4. Capabilities beyond the above and beyond peers</t>
  </si>
  <si>
    <t xml:space="preserve">P2P - Catalog Analytics (Self-Description):
Catalog google sheet with Answers
P2P - Analytics (Self-Description):
Requisitioning google sheet with Answers 
P2P - PO Analytics (Self-Description):
Ordering google sheet with Answers
P2P - Receiving Analytics (Self-Description):
Receiving google sheet with Answers
P2P - Invoicing Analytics (Self-Description):
See Invoicing Google sheet for Answers.
P2P - Financing Analytics (Self-Description):
Use the Payment google sheet to answer </t>
  </si>
  <si>
    <t>Sourcing - KPIs (Self-Description):
Standard OTB reports available for each element on the platform - the report configurator allows users to customize reports. 
SXM - Measurement (Self-Description):
Out-of-the-Box KPIs and metrics are available including compliance dashboards and supplier dashboards.  Custom measurements can be created with the Report Configurator. 
Spend Analytics - KPIs (Self-Description):
The system allows for 'cloning' of current KPI formulas as well as saved variable definitions</t>
  </si>
  <si>
    <t>Sourcing - KPIs (Self-Description):
Determine comes with built-in dashboards and a report generator to build reprts and scorecards on virtually any data stored in the plateform. It can be used to track sourcing plans successes ( e.g. anticipated savings vs. Actual savings)
Lowered the score fril 3 to 2
SXM - Measurement (Self-Description):
Determine comes with built-in dashboards and a report generator to build reports and scorecards on virtually any data stored in the platform. It can be used to report on supplier data 
+  50 out-of-the-box KPIs &amp; Reports covering both operational and strategic data / area .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Financing Analytics (Self-Description):
18_Determine_Payment</t>
  </si>
  <si>
    <t>KPI can be enterely built using either the report generator user interface, or can be built using descriptive language with in this case unlimited capabilities in terms of calculation and formula. All data of the platform is available to build KPIs.</t>
  </si>
  <si>
    <t>DCP Analytics PS ENG 18.3 (1).pdf</t>
  </si>
  <si>
    <t>R 364, 144, 169, 184, 192, 235, 243</t>
  </si>
  <si>
    <t>KPI Library
(REVISED)</t>
  </si>
  <si>
    <t>Does the platform come with an out-of-the-box KPI library?  How extensive is it?</t>
  </si>
  <si>
    <t>0 - not currently supported / not applicable 
1. The platform has a good base set of KPIs pre-built into the application/suite and the analytics platform
2. A "metric master" library of KPIs with a strong palette of metrics (e.g., efficiency, cycle time, quality, delivery, spend, savings, goods/services performance, GRC adherence, etc.) that can be drilled down on many dimensions (process, category, cost type, resource type, metric type, etc.) based on application data from the S2P app. 
3. Highly extensible metrics (KPIs and capability/practice metrics) with flexible metadata on how the metrics will be populated, communicated, revised, etc.  Some level of community-based KPI development with the installed base and consulting/content partners is a plus.
4. Capabilities beyond the above and beyond peers (e.g., use of AI to guide development of KPIs or ascertain best practices)</t>
  </si>
  <si>
    <t>Sourcing - Out-of-the-Box (Self-Description):
The solution currently provides basic spend KPI's. With the redesign the range of KPI reporting will be enhanced.</t>
  </si>
  <si>
    <t>Sourcing - Out-of-the-Box (Self-Description):
Determine comes with built-in dashboards and a report generator to build reprts and scorecards on virtually any data stored in the plateform. It can be used to track sourcing plans successes ( e.g. anticipated savings vs. Actual savings) 
 + 50 out-of-the-box KPIs &amp; Reports covering both operational and strategic data / area .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Financing Analytics (Self-Description):
18_Determine_Payment</t>
  </si>
  <si>
    <t>Determine comes with built-in dashboards and a report generator to build reprts and scorecards on virtually any data stored in the plateform. It can be used to track sourcing plans successes ( e.g. anticipated savings vs. Actual savings) 
 + 50 out-of-the-box KPIs &amp; Reports covering both operational and strategic data / area .</t>
  </si>
  <si>
    <t>R 361, 537, 448, 144, 169, 184, 192, 235, 243</t>
  </si>
  <si>
    <t>Scorecard Support
(REVISED)</t>
  </si>
  <si>
    <t>Does the platform support KPI-based scorecards?  How extensive is the support?</t>
  </si>
  <si>
    <t>0 - not currently supported / not applicable 
1. Out of the box scorecards with built-in KPIs from a KPI library and populated from the S2P application/suite
2. Scorecards can be built using a built-in dashboard builder on all system KPIs -- allowing users/roles to set targets against those KPIs (from automated feeds or user entered values) and measure actuals
3. Scorecards can be defined on time-series, played forward and back, drilled down in real-time and filtered (to suppliers, groups, etc.) as needed. Targets can be frozen and/or revised (with change tracking) as conditions change
4. Capabilities beyond above and beyond peers (e.g., predictive scoring or automated target cascading using AI or other sophisticated techniques)</t>
  </si>
  <si>
    <t>Sourcing - Scorecards (Self-Description):
Scorecards are  currently updated with evaluations of the supplier from assigned reviewers in the solution. As per above question Determine is currently redesigning the Supplier performance module with enhanced features to be released at the end of 2017/ beginning of 2018.
SXM - Scorecards w/ Automatic Updates (Self-Description):
Scorecard are defined as part of the KPIs and updating the scorecards in real time, history of ratings is kept for reporting purposes, trends are detected.
Spend Analytics - Scorecards (Self-Description):
The system ties into the Scorecard reporting module, allowing for extensive analysis and drill-down functionality with regard to the scorecard data</t>
  </si>
  <si>
    <t>Sourcing - Scorecards (Self-Description):
Determine comes with built-in dashboards and a report generator to build reprts and scorecards on virtually any data stored in the plateform. It can be used to track sourcing plans successes ( e.g. anticipated savings vs. Actual savings)
1 scorecards can be created and automatically populated from surveys; YES 
 2 scorecards can be augmented with imported data; YES
3 scorecards can be automatically updated on a regular (e.g. quarterly) basis and trends tracked over time (with complete history available YES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Financing Analytics (Self-Description):
18_Determine_Payment</t>
  </si>
  <si>
    <t xml:space="preserve">see above </t>
  </si>
  <si>
    <t>R 543, 544, 448, 144, 169, 184, 192, 235, 243</t>
  </si>
  <si>
    <t>Scorecard Updates / Monitoring
(REVISED)</t>
  </si>
  <si>
    <t>What capabilities does the platform support for scorecard monitoring and updates?</t>
  </si>
  <si>
    <t>0 - not currently supported / not applicable 
1. Scorecards pull in refreshed data at defined intervals from within the application, trigger checks, and send out alerts
2. Scorecards can automatically pull in refreshed data from external data sources, trigger checks, and send out alerts
3. Scorecards continuously monitor for data updates in the application and through APIs and automatically update on every data update, run potentially impacted checks, update status, and send out alerts
4. Capabilities beyond above and beyond peers</t>
  </si>
  <si>
    <t>SXM - Automatic Data / Scorecard Updates (Self-Description):
Scores are defined as part of the KPIs that are updating the scorecards in real time, history of ratings is kept for reporting purposes, trends are detected.
SXM - Alerts &amp; Notification (Self-Description):
Flexible and custom alert management is available as part of the platform.  See the DCP Architecture doc.
Spend Analytics - Scorecards (Self-Description):
The system ties into the Scorecard reporting module, allowing for extensive analysis and drill-down functionality with regard to the scorecard data</t>
  </si>
  <si>
    <t>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Financing Analytics (Self-Description):
18_Determine_Payment</t>
  </si>
  <si>
    <t xml:space="preserve">See above </t>
  </si>
  <si>
    <t xml:space="preserve">Smart Analytics and DCP Analytics </t>
  </si>
  <si>
    <t>R 144, 169, 184, 192, 235, 243</t>
  </si>
  <si>
    <t>Benchmarking
(REVISED)</t>
  </si>
  <si>
    <t>How well does the platform support benchmarking?</t>
  </si>
  <si>
    <t>0 - not currently supported / not applicable 
1. Benchmarks can be manually input by users using the functionality for setting targets on a scorecard
2. Scorecards can automatically load external benchmarking data into the scorecards (separate from targets) from external data sources; and have associated reporting of benchmark versus target/actual
3. Scorecards and other analytics (e.g., opportunity calculators) are automatically integrated to community based benchmarking (including capability/practice benchmarks - not just lagging KPIs) natively from the provider's installed base/network or from a formal proven relationship with a third party benchmark data provider.
4. Capabilities beyond above or beyond peers. For example, this might include having a benchmark library (and 'transaction history' for snapshot benchmark values like pricing benchmarks) and associated benchmark metadata.  Or it could be AI based benchmark target setting or other unique innovations.</t>
  </si>
  <si>
    <t>Technical capability is part of the platform with KPIs being centralized, however per contract agreement we have not used this capability to provide benchmark to our customers</t>
  </si>
  <si>
    <t>Reporting</t>
  </si>
  <si>
    <t>R 289, 557, 440, 144, 169, 184, 192, 235, 243</t>
  </si>
  <si>
    <t>Report/Query Building
(REVISED)</t>
  </si>
  <si>
    <t>Does the platform support the creation of custom reports and queries?</t>
  </si>
  <si>
    <t xml:space="preserve">0 - not currently supported / not applicable 
1. Limited modifications of pre-defined templates
2. Extensive capability to define free-form reports/queries on defined fields using a built-in report/query builder 
3. Any report can be defined on any native or derived field using a visual report/query builder
4. Capabilities beyond above and beyond peers
</t>
  </si>
  <si>
    <t xml:space="preserve">Sourcing - Report Builder (Self-Description):
See Spend Analysis RFI 
SXM - Report Builder (Self-Description):
The Report Builder is very extensive and configurable for all data elements in DCP.
Spend Analytics - Extent of Report Definition / Building (Self-Description):
new templates can be built based on any created or pre-defined dimension.  </t>
  </si>
  <si>
    <t>Sourcing - Report Builder (Self-Description):
See Spend Analysis RFI
SXM - Report Builder (Self-Description):
DCP Report Generator
Create your own report and leverage the master data elements like suppliers, contracts, purchase orders, etc..  Data is aggregated everywhere for you to get the right information you need for your role. 
*  Custom type (data listing, data listing with subtotals, cross report or cross monitoring) 
*   Custom display (bargraph, lines, pie chart, 3D, donut, funnel etc.)
*  Custom data selection (i.e. data group: contracts, inventory, workflows) 
*  Predefined and custom filters 
*  Schedule automatic sending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Financing Analytics (Self-Description):
18_Determine_Payment</t>
  </si>
  <si>
    <t>DCP includes a full report generator</t>
  </si>
  <si>
    <t>R 286, 287, 144, 169, 184, 192, 235, 243</t>
  </si>
  <si>
    <t>Templates
(REVISED)</t>
  </si>
  <si>
    <t>Does the platform come with a starting set of templates for reporting?</t>
  </si>
  <si>
    <t>0 - not currently supported / not applicable 
1. A small set of starting report templates for basic spend/workflow reporting within individual applications
2. An extensive set of templates that analyze spend/cost/goods/services/information flows (and associated KPIs) across the application in the S2P process
3. A very extensive set of templates that cover efficiency / effectiveness KPIs (and drivers) across spend/costs, categories, contracts, resources, workflows, goods/services, risks, regulations, controls, etc.
4. Templates that go beyond the above and beyond peers</t>
  </si>
  <si>
    <t xml:space="preserve">Sourcing - Out-of-the-Box Reports and Analytics (Self-Description):
See Spend Analysis RFI 
Sourcing - Standard Spend Reports (Self-Description):
See Spend Analysis RFI </t>
  </si>
  <si>
    <t>Sourcing - Out-of-the-Box Reports and Analytics (Self-Description):
See Spend Analysis RFI
Sourcing - Standard Spend Reports (Self-Description):
See Spend Analysis RFI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Financing Analytics (Self-Description):
18_Determine_Payment</t>
  </si>
  <si>
    <t>DCP comes with many pre-defined dashboards, KPIs and reports.</t>
  </si>
  <si>
    <t>R 288, 144, 169, 184, 192, 235, 243, 152</t>
  </si>
  <si>
    <t>Dashboards / Widgets
(REVISED)</t>
  </si>
  <si>
    <t>How extensive is the dashboard capability that is built into the platform?</t>
  </si>
  <si>
    <t>0 - not currently supported / not applicable 
1. Built in dashboards that are relatively static 
2. Dynamic dashboards where the users  can select from over dozens/hundreds built in widgets and customize them as needed
3. The user can build dashboard widgets from scratch, with complex formula and drill down, and define custom dashboards throughout the application
4. capabilities above and beyond peers</t>
  </si>
  <si>
    <t xml:space="preserve">P2P - Catalog Analytics (Self-Description):
Catalog google sheet with Answers
P2P - Analytics (Self-Description):
Requisitioning google sheet with Answers 
P2P - PO Analytics (Self-Description):
Ordering google sheet with Answers
P2P - Receiving Analytics (Self-Description):
Receiving google sheet with Answers
P2P - Invoicing Analytics (Self-Description):
See Invoicing Google sheet for Answers.
P2P - Financing Analytics (Self-Description):
Use the Payment google sheet to answer 
P2P - Markeplace Dashboard (Self-Description):
Requisitioning google sheet with Answers </t>
  </si>
  <si>
    <t xml:space="preserve">Sourcing - Customization Capability (Self-Description):
See Spend Analysis RFI </t>
  </si>
  <si>
    <t>Sourcing - Customization Capability (Self-Description):
See Spend Analysis RFI
P2P - Catalog Analytics (Self-Description):
04_CatologAnswers_Determine
P2P - Analytics (Self-Description):
06_Determine_Procurement Purchase Requisition Business App ENG
P2P - PO Analytics (Self-Description):
09_Determine_Ordering App
P2P - Receiving Analytics (Self-Description):
10_Determine_Receiving app
P2P - Financing Analytics (Self-Description):
18_Determine_Payment</t>
  </si>
  <si>
    <t>UI allows the build of complex dashboards with drill-down</t>
  </si>
  <si>
    <t>R 439, 144, 169, 184, 192, 235, 243</t>
  </si>
  <si>
    <t>Charting / Graphing Capability
(REVISED)</t>
  </si>
  <si>
    <t>How powerful are the charting and graphing capabilities that are embedded into the platform?</t>
  </si>
  <si>
    <t>0 - not currently supported / not applicable 
1. Basic Excel Charts and Graphs that layer on top of the data being analyzed
2. All of the common graphs and charts from modern BI tools including, but not limited to, tree maps, heat maps, bubble charts, and so on
3. 3-D charts and graphs, animated graphs that run over a time series, and other capabilities beyond what's  found in BiC BI tools like Qlik, Tableau, and SiSense
4. Capabilities beyond the above and beyond peers</t>
  </si>
  <si>
    <t>Spend Analytics - Extent of Charting / Graphing Capability (Self-Description):
The graphing functionality is standard options with some more complex options (funnel chart, mekko chart, radar chart); based on Qlikview capability 11.20 SR15</t>
  </si>
  <si>
    <t>Basic Excel Charts and Graphs that layer on top of the data being analyzed</t>
  </si>
  <si>
    <t>Cross Tabs
(REVISED)</t>
  </si>
  <si>
    <t>Does the platform support (native) cross tabs?</t>
  </si>
  <si>
    <t>0 - not currently supported / not applicable 
1. Basic Excel 2-D Cross tabs
2. 3-D Cross tabs
3. k-d ("k-dimensional") Cross tabs with the ability to fix points for real-time drill-down
4. Capabilities beyond above and beyond peers</t>
  </si>
  <si>
    <t>Determine leverage the master data elements like suppliers, contracts, purchase orders, etc..  Data is aggregated everywhere for you to get the right information you need for your role. 
As part of the Reporting Engine built into the Platform,  administrators or other users can configure their own reports based on the master data within the system that includes Data Listing, Data Listing with Subtotals, Cross Reports and Cross Monitoring. For catalogs these reports would be pulled from Catalog master data and could use main data from Catalog Items, Prices, Commodities or UNSPSC Class.  Advanced Data Selection provides details based on the data model and SQL-like filtering logic within the editor. Reports can also be defaulted, schedules and automatically sent by email</t>
  </si>
  <si>
    <t>DCP HOWTO - Create a Report EN 17.3
DCP Analytics PS ENG 18.3</t>
  </si>
  <si>
    <t>Filter Definition
(REVISED)</t>
  </si>
  <si>
    <t>How extensive is the filter capability supported by the platform?</t>
  </si>
  <si>
    <t>0 - not currently supported / not applicable 
1. Simple filters on a fixed set of elements can be defined
2. Advanced filters using formulas and reg-ex expressions can be defined
3. Complex filters that use nested logical expressions each build from complex formula and/or reg-ex expressions can be defined
4. Capabilities beyond above and beyond peers</t>
  </si>
  <si>
    <t>Filtering formulas can be defined using our descriptive language</t>
  </si>
  <si>
    <t>Filter Library
(NEW)</t>
  </si>
  <si>
    <t>How extensive is the filter library support in the platform?</t>
  </si>
  <si>
    <t>0 - not currently supported / not applicable 
1. filters can be saved and reused
2. filters can be saved in a central repository and shared among users
3. advanced user-defined tagging and search capabilities that allow filters to be grouped and search based upon user defined parameters and applications 
4. capability beyond above and beyond peers</t>
  </si>
  <si>
    <t>filters can be saved and reused</t>
  </si>
  <si>
    <t>R 415, 144, 169, 184, 192, 235, 243</t>
  </si>
  <si>
    <t>Formulas
(REVISED)</t>
  </si>
  <si>
    <t>What is the extent of formula support  embedded in the platform?</t>
  </si>
  <si>
    <t>0 - not currently supported / not applicable 
1. Basic arithmetic and Excel-functions
2. Trigonometric, statistics and regular expression ("reg-ex") support
3. Calculus and advanced statistical functions
4. Capabilities beyond above and beyond peers</t>
  </si>
  <si>
    <t>Spend Analytics - Formula Support (Self-Description):
We can create and perform client specific formulas and metric calculations based on their needs for classifications</t>
  </si>
  <si>
    <t>Accessible using descriptive language with SQL, not by UI</t>
  </si>
  <si>
    <t>R 371, 374, 144, 169, 184, 192, 235, 243</t>
  </si>
  <si>
    <t>Trend Detection
(REVISED)</t>
  </si>
  <si>
    <t>Does the platform have built in capabilities to detect trends?</t>
  </si>
  <si>
    <t>0 - not currently supported / not applicable 
1. the user has to define the trend magnitudes of interest; 
2. the system can detect trends of interest based on statistical deviations from the norm; 
3. the system can also detect potential issues using external benchmarks and anonymized performance across the providers client base; 
4. capability beyond which is previously addressed and beyond peers</t>
  </si>
  <si>
    <t>Sourcing - Trend Detection (Self-Description):
The system can detect trends in the reporting.
Sourcing - Collaborative Plan Creation (Self-Description):
A key strength of the system is to assign tasks to individuals or route approvals to certain individuals for them to accept the supplier plan.</t>
  </si>
  <si>
    <t xml:space="preserve">On KPIs only - the system can detect trends of interest based on statistical deviations from the norm; 
</t>
  </si>
  <si>
    <t>Subscriptions
(NEW)</t>
  </si>
  <si>
    <t>Can the users subscribe to (regular) reports?</t>
  </si>
  <si>
    <t>0 - not currently supported / not applicable 
1. users can subscribe to canned reports
2. users can define their own views on reports using filters and subscribe to those and define reports they only want to receive when thresholds are crossed
3. the platform contains a recommender system to suggest to users what reports they might want to subscribe to, when, under what circumstances, and why
4. capabilities beyond above and beyond peers</t>
  </si>
  <si>
    <t>Reports are sent by emails and are filtered per user view authorizations</t>
  </si>
  <si>
    <t>Analytic Workflow
(NEW)</t>
  </si>
  <si>
    <t>How do you use analytics in the context of workflow processing / BPM?</t>
  </si>
  <si>
    <t>0 - not currently supported / not applicable 
1. Our analytics capabilities come from a separate application, but it can be invoked from most parts of our application; 
2.  The analytics solution is built in and any queries can be invoked from any workflow step or form-level field action; 
3. Our workflow platform is made available within our analytics platform so that we can create RPA-like analytic processes directly within the analytics platform;
 4- Capabilities beyond above and beyond our peers</t>
  </si>
  <si>
    <t>Analytics are part of the Determine core</t>
  </si>
  <si>
    <t>DCP Analytics PS ENG 18.3</t>
  </si>
  <si>
    <t>Configurability</t>
  </si>
  <si>
    <t>Globalization</t>
  </si>
  <si>
    <t>R 396, 589, 486, 651, 170, 185, 206</t>
  </si>
  <si>
    <t>Multi-Currency
(REVISED)</t>
  </si>
  <si>
    <t>How extensive is the built-in support for multi-currency?</t>
  </si>
  <si>
    <t>0 - not currently supported / not applicable 
1. a single currency conversion table; 
2. integrated currency feed (to FOREX-type data sources) which updates daily; 
3. rules-based conversion based on currency and payment type as well as granular permissioning of multi-currency selection 
4. Includes capabilities beyond which is previously addressed and beyond peers, including the complex orchestration of SCF 3rd parties for optimized recommendations about currency selection</t>
  </si>
  <si>
    <t>P2P - Multi-Currency / Languages (Self-Description):
Requisitioning google sheet with Answers 
P2P - Multi-Currency / Languages (Self-Description):
Ordering google sheet with Answers
P2P - Multi-Currency (Self-Description):
Configurability google sheet with Answers - (note: same answers for both ePRO and eINV templates)</t>
  </si>
  <si>
    <t>Sourcing - Multi-Currency (Self-Description):
Currencies are defined at an event level. The currency display will default to the user profile of the event owner.
SXM - Multi-Currency (Self-Description):
Multi currency is managed in the Determine Core. This allows customers to define which rates are to be used and the duration those rates apply to. 
Spend Analytics - Multi-Currency (Self-Description):
We use both third party APIs for currency conversions, but also manual efforts and automated based on client's requirements.   We also have the ability to use master tables if a client has a set exchange to utilize
CLM - Multi-Currency (Self-Description):
Our solution has a unique set of features to manage currency (we call it many currencies management), allowing the platform to manage an unlimited number of currencies at the same time for global deployments. We can for example on a single purchasing transaction manage the corporate, regional, local currencies as well as the supplier, budget and contract currencies, all being potentially differents. Conversion is done on the fly using exchange rate history, and reporting can be done across the entire suite using the corporate currency.We have the complete list of currencies in the application and include web-services to automatically update exchange rates (daily for example). We also have a standard interface allowing to sync exchange rates with the financial system.</t>
  </si>
  <si>
    <t>Sourcing - Multi-Currency (Self-Description):
Conversion table as a Master Data can be loaded manually or via interface with currency data providers : Xe, BCE, Google … If interface - customers will choose the periodicity of the update in the "scheduled task" tab (admin only) Suppliers can choose its own bidding currency and customer can choose a pivot currency to convert
SXM - Multi-Currency (Self-Description):
Conversion table as a Master Data can be loaded manually or via interface with currency data providers : Xe, BCE, Google … If interface - customers will choose the periodicity of the update in the "scheduled task" tab (admin only) Suppliers can choose its own bidding currency and customer can choose a pivot currency to convert
P2P - Multi-Currency / Languages (Self-Description):
06_Determine_Procurement Purchase Requisition Business App ENG
P2P - Multi-Currency / Languages (Self-Description):
09_Determine_Ordering App
P2P - Multi-Currency (Self-Description):
14_Determine_Configurability</t>
  </si>
  <si>
    <t>Extensive capabilities of many currencies being used simultaneously on each transaction</t>
  </si>
  <si>
    <t>Determine Platform Multi Currency Management</t>
  </si>
  <si>
    <t>R 397, 590, 487, 665, 170, 185, 206</t>
  </si>
  <si>
    <t>Multi-Lingual
(REVISED)</t>
  </si>
  <si>
    <t>How extensive are the multi-lingual support capabilities?</t>
  </si>
  <si>
    <t>0 - not currently supported / not applicable 
1. flat file menu mappings for a small set of languages; 
2. dynamic mappings of menu options and help text based on standard translations and regional linguistic variances and support for over a dozen languages; 
3. override features that allow a buyer to override mappings on documents / menu options being shared with a supplier and over twenty languages supported; 
4. Includes capability beyond which is previously addressed and beyond peers</t>
  </si>
  <si>
    <t xml:space="preserve">Sourcing - Multi-Lingual (Self-Description):
Multi language is available in the solution.
SXM - Multi-Lingual (Self-Description):
We currently support 25 languages on the Determine Cloud Platform. 
Spend Analytics - Multi-Lingual (Self-Description):
We use third parties to translate into multiple languages from system - to individual lines (if necessary).  the system can only be translated at the company level.
CLM - Multi-Lingual (Self-Description):
We currently support 25 languages on the Determine Cloud Platform. </t>
  </si>
  <si>
    <t>P2P - Multi-Currency / Languages (Self-Description):
06_Determine_Procurement Purchase Requisition Business App ENG
P2P - Multi-Currency / Languages (Self-Description):
09_Determine_Ordering App
P2P - Multi-Currency (Self-Description):
14_Determine_Configurability</t>
  </si>
  <si>
    <t xml:space="preserve">Platform comes with 18 languages that can be activated using the builder
○ Initial translation done by translators for main terms
○ Updates and technical terms using Google translation
○ English and French considered primary languages
■ By design any language can be easily added as they are apps that can be
managed independently from the core source code
</t>
  </si>
  <si>
    <t>R 233</t>
  </si>
  <si>
    <t>e-Document Regulatory Support
(REVISED)</t>
  </si>
  <si>
    <t>To what extent is there e-Document regulatory support out of the box?</t>
  </si>
  <si>
    <t>0 - not currently supported / not applicable 
1. Supports the manual creation of e-Documents that can meet regulatory needs
2. Automatic e-document creation consistent with multiple regulations 
3. … and governmental requirements from countries around the globe
4.  Additional support beyond the above and beyond peers</t>
  </si>
  <si>
    <t>P2P - Invoice Compliance (Self-Description):
See Invoicing Google sheet for Answers.</t>
  </si>
  <si>
    <t>R 238</t>
  </si>
  <si>
    <t>e-Payment Support
(REVISED)</t>
  </si>
  <si>
    <t>To what extent does the platform support e-Payments?</t>
  </si>
  <si>
    <t xml:space="preserve">0 - not currently supported / not applicable 
1. Can push approved payments to an e-Payment system
2. P-card, ACH, and Wire support for local and some global payments
3. Support for third party invoice factoring, lending, and non-bank payment platforms
4. Support beyond the above and beyond peers
</t>
  </si>
  <si>
    <t xml:space="preserve">P2P - Payment Processing (Self-Description):
Use the Payment google sheet to answer </t>
  </si>
  <si>
    <t>Can push approved payments to an e-Payment system</t>
  </si>
  <si>
    <t>18_Determine_Payment.pdf</t>
  </si>
  <si>
    <t>GDPR / Privacy Standards
(REVISED)</t>
  </si>
  <si>
    <t>How extensive is the built-in support for GDPR and similar global privacy standards?</t>
  </si>
  <si>
    <t>0 - not currently supported / not applicable 
1. Personal Data can be encrypted
2. Built in support for anonymizing / purging of all personal information as needed to comply with GDPR
3. Built-in support for multiple privacy regulations around the globe
4. Setting new standards in privacy support and capabilities beyond peers</t>
  </si>
  <si>
    <t xml:space="preserve">Starting May 25, 2018, when Determine end-users log into our application they will see a request to accept the conditions of our End User License Agreement (EULA) which details how we handle Personal Data in accordance with GDPR.
We also proactively work to ensure any third parties (e.g., suppliers, etc.) entering the Determine application are provided with this information related to our processing and accept these terms.
</t>
  </si>
  <si>
    <t xml:space="preserve">No supporting doc </t>
  </si>
  <si>
    <t>R 395, 588, 485, 664, 233, 238, 239</t>
  </si>
  <si>
    <t>Other Globalization Support
(REVISED)</t>
  </si>
  <si>
    <t>What other types of globalization support is baked into the platform?</t>
  </si>
  <si>
    <t>Scored against peers.  Make the case!</t>
  </si>
  <si>
    <t xml:space="preserve">P2P - Invoice Compliance (Self-Description):
See Invoicing Google sheet for Answers.
P2P - Payment Processing (Self-Description):
Use the Payment google sheet to answer 
P2P - Payment Cards (Self-Description):
Use the Payment google sheet to answer </t>
  </si>
  <si>
    <t>Sourcing - Globalization (Self-Description):
The solution can be hosted in regional data centres via our hosting partners. Support is available across all time zones.
SXM - Globalization (Self-Description):
Determine Cloud Platform (DCP) supports many global requirements as it relates to global deployments where we are currently involved.  Some of the feature sets where global capability is clear includes hierarchical setup with unlimted number of levels (location, department, cost center, business units, company, legal entities, region, etc.).  DCP can manage shared service centers with queues and rules, engage life-cycle management when needed, and user/supplier on-boarding management.  These capabilties are being managed in many organizations on a global basis often supported in conjunction with global deployments of ERP solutions like SAP.  In one case we are using our supplier portal / global purchasing solution across five continents.  Some of the global considerations our platform is handling include: tax regime management, auditability across processes, global requisitioning from a master supplier base.
Spend Analytics - Globalization (Self-Description):
While there cannot be JIT currency exchange/ multilingual support - currencies can be displayed and converted into any currency based on client's requirements.  Likewise, the system can be translated into any language (but only at the company level) 
CLM - Globalization (Self-Description):
Determine Cloud Platform (DCP) supports many global requirements as it relates to global deployments where are are currently involved.  Some of the feature sets where global capability is clear includes hierarchical setup with unlimted number of levels (location, department, cost center, business units, company, legal entities, region, etc.).  DCP can manage shared service centers with queues and rules, engage life-cycle management when needed, and user/supplier on-boarding management.  These capabilties are being managed in many organizations on a global basis often supported in conjunction with global deployments of ERP solutions like SAP.  In one case we are using our supplier portal / global purchasing solution across five continents.  Some of the global considerations our platform is handling include: tax regime management, auditability across processes, and global requisitioning from a master supplier base.</t>
  </si>
  <si>
    <t>Sourcing - Globalization (Self-Description):
The Determine platform is located in 5 AWS regions (US East, US West, EU Ireland, EU Frankfurt, Asia Singapore). Data remains in the geo boundary area (i.e. US within the US, EU within the EU, for privacy). Determine works with the client to define in which AWS region the primary &amp; secondary site will be located. 
eSignatures, notifications can be tailored to fit user geo scope or location
Workflows can be tailored / customized based on geo scope of users 
Determine can cover simple and global deployment thanks to a powerful set of features
Hierarchical organization setup with unlimited number of levels (location, department, cost center, business unit, company, legal entities, region, …)
Manage as many currencies as needed concurrently (accounting, supplier, contract, budgets…) and specific rules per country or region, including tax management
SXM - Globalization (Self-Description):
DCP supports multi-currency, multy-languages, multi-tax systems
Determine can be hosted in regional data center at client request
eSignatures, notifications can be tailored to fit user geo scope or location
Workflows can be tailored / customized based on geo scope of users 
Determine can cover simple and global deployment thanks to a powerful set of features
 Hierarchical organization setup with unlimited number of levels (location, department, cost center, business unit, company, legal entities, region, …)
Manage as many currencies as needed concurrently (accounting, supplier, contract, budgets…) and specific rules per country or region, including tax management</t>
  </si>
  <si>
    <t xml:space="preserve">See list all globlization features in the supporting doc </t>
  </si>
  <si>
    <t>Roadmap
(NEW)</t>
  </si>
  <si>
    <t>What is your globalization roadmap that will advance your  solution in the next 6 months (if applicable)?  Give directional input if you can't share exact details</t>
  </si>
  <si>
    <t>Solution is already global (languages, currencies, VAT...) , we plan to improve some language translation.</t>
  </si>
  <si>
    <t>Organizational Modeling</t>
  </si>
  <si>
    <t>R 141, 163, 204, 205, 231, 238, 241, 153</t>
  </si>
  <si>
    <t>Organizational Hierarchy
(REVISED)</t>
  </si>
  <si>
    <t>Does the platform support the modelling of the organizational hierarchy?</t>
  </si>
  <si>
    <t>0 - not currently supported / not applicable 
1. Can model organizational hierarchies to support all of the following business entities / units, functions, budgetary approvals, ledgers/sub-ledgers, user roles, and custom user groups.
2. Can also model geographic hierarchies (down to site / location level) and positional hierarchies (e.g,. job levels/grades with associated job codes and descriptions)
3. Can manage matrixed/hybrid structures and consider multiple hierarchies in the context of the workflows and user rights controlled by those hierarchies.
4. Even more complex organizational modelling beyond peers</t>
  </si>
  <si>
    <t xml:space="preserve">P2P - Catalog Approvals (Self-Description):
Catalog google sheet with Answers
P2P - Approval Process / Approval Engine (Self-Description):
Requisitioning google sheet with Answers 
P2P - P2P Configuration Set Up (Self-Description):
Configurability google sheet with Answers - (note: same answers for both ePRO and eINV templates)
P2P - Business Rules / Workflow (Self-Description):
Configurability google sheet with Answers - (note: same answers for both ePRO and eINV templates)
P2P - Invoice Validation / Approvals (Self-Description):
See Invoicing Google sheet for Answers.
P2P - Payment Processing (Self-Description):
Use the Payment google sheet to answer 
P2P - Trade Financing (Receivables and Payables Financing) (Self-Description):
Use the Payment google sheet to answer 
P2P - Profiles (Self-Description):
Requisitioning google sheet with Answers </t>
  </si>
  <si>
    <t xml:space="preserve">P2P - Catalog Approvals (Self-Description):
04_CatologAnswers_Determine
P2P - P2P Configuration Set Up (Self-Description):
14_Determine_Configurability
P2P - Business Rules / Workflow (Self-Description):
14_Determine_Configurability
P2P - Trade Financing (Receivables and Payables Financing) (Self-Description):
18_Determine_Payment
P2P - Profiles (Self-Description):
UPDATES  -- On the Authorizations tab, in the Email Notification section, select whether the user will receive email Notification(s). This field defaults to Activated. Check Periodical notifications if you want the user to receive email notifications about the tasks in the To do section of the homepage. 
The Business Authorizations defines the new user’s ability to use the Determine business applications. 
The Technical Authorizations section determines the user’s ability to configure the DCP. 
The Master Data Authorizations determines the user’s access to various data types. 
The Organizational views define the access level for the user with regards to the information available in the system (company, department, region…) 
The Project &amp; Tasks section determines the user’s ability to work on projects in the DCP. 
Optionally, customers can select the User Interface Version (Material Design or Standard), Language and Default home page. 
If authorized, user can customize their homepage.
</t>
  </si>
  <si>
    <t xml:space="preserve">1. Can model organizational hierarchies to support all of the following business entities / units, functions, budgetary approvals, ledgers/sub-ledgers, user roles, and custom user groups.
</t>
  </si>
  <si>
    <t>Account Structures 
(REVISED)</t>
  </si>
  <si>
    <t>How sophisticated  is the support for the definition and maintenance of account structures?</t>
  </si>
  <si>
    <t xml:space="preserve">0 - not currently supported / not applicable 
1. Basic account code support … 
2. Account code structures and associated business rules that automatically match purchases to account codes (including sub-ledgers)
3. Support for multiple/differing accounting, taxation, and reporting structures/rules applied within different fiscal entities, regions, countries, etc.
4. Advanced account management functionality beyond peers </t>
  </si>
  <si>
    <r>
      <rPr>
        <b/>
        <sz val="12"/>
        <rFont val="Calibri"/>
        <family val="2"/>
      </rPr>
      <t xml:space="preserve">AP Entries management
</t>
    </r>
    <r>
      <rPr>
        <sz val="12"/>
        <color rgb="FF000000"/>
        <rFont val="Calibri"/>
        <family val="2"/>
      </rPr>
      <t xml:space="preserve">To assist in managing the books, our module generates the accruals and  A/P entries during the purchasing process to report in real-time  and integrate seamlessly with your ERP or accounting solution in place. 
Accounting groups management
GL Account management:Types of GL Accounts (Overhead, fixed asset, production overhead, production fixed asset) and mapping with commodities
Extended GL Accounts
Multi-Company Accounting Rules
Cut-off dates management
Invoice AP entries generated during the registration of accruals
Accruals entries management:  accrue the corresponding amount in order to anticipate the payment of future vouchers
Services accruals entries management: generate accruals automatically based on an original target completion date or manual confirmation of services completed
Pre-paid expenses management: Pre-payments are generated on-demand, usually at the end of the month.
Accrued laibility entries management
Invoice underwriting AP entries: modify the analytics and accounting input and reflect the modification in corresponding accounts
</t>
    </r>
    <r>
      <rPr>
        <b/>
        <sz val="12"/>
        <rFont val="Calibri"/>
        <family val="2"/>
      </rPr>
      <t>Taxes management</t>
    </r>
    <r>
      <rPr>
        <sz val="12"/>
        <color rgb="FF000000"/>
        <rFont val="Calibri"/>
        <family val="2"/>
      </rPr>
      <t xml:space="preserve">
Manage different modes for tax management to easily adapt your financial accounting according to different country accounting requirements and methods globally
Tax codes management
Europe taxes management: VAT, Intra-CEE tax, deductible tax depending on activities (cost center / commodity)
USA taxes management: Sales tax rules depending on shipping address, 1099 form, Tax exemption
Canada compound tax
South America withholding tax
</t>
    </r>
  </si>
  <si>
    <t>DCP Invoice Management detailed PS ENG 18.3</t>
  </si>
  <si>
    <t>R 262, 366, 569, 141, 163, 204, 205, 231, 238, 241, 153, 166</t>
  </si>
  <si>
    <t>Budget Support
(REVISED)</t>
  </si>
  <si>
    <t>How extensive is the budgetary support in the platform?</t>
  </si>
  <si>
    <t>0 - not currently supported / not applicable 
1=Budgets are modeled based on org hierarchy and G/L for the current period, but client manages budgets in separate budgeting app (e.g., ERP).  Application models spending and/against budgets
2=Budget figures can be maintained natively (e.g., money can be moved around) and are actively integrated with other parts of solution and referenced within the workflow (e.g, alerts when exceeding/overconsuming) 
3=Support for "spend planning"/forecasting (and dynamic target setting/monitoring) tied to TCO elements and consumption drivers.  Use of predictive monitoring/alerts.  4=Advanced analytics, AI, or other major differentiators</t>
  </si>
  <si>
    <t xml:space="preserve">P2P - Catalog Approvals (Self-Description):
Catalog google sheet with Answers
P2P - Approval Process / Approval Engine (Self-Description):
Requisitioning google sheet with Answers 
P2P - P2P Configuration Set Up (Self-Description):
Configurability google sheet with Answers - (note: same answers for both ePRO and eINV templates)
P2P - Business Rules / Workflow (Self-Description):
Configurability google sheet with Answers - (note: same answers for both ePRO and eINV templates)
P2P - Invoice Validation / Approvals (Self-Description):
See Invoicing Google sheet for Answers.
P2P - Payment Processing (Self-Description):
Use the Payment google sheet to answer 
P2P - Trade Financing (Receivables and Payables Financing) (Self-Description):
Use the Payment google sheet to answer 
P2P - Profiles (Self-Description):
Requisitioning google sheet with Answers 
P2P - Requisitioning Budget Checking Process (Self-Description):
Requisitioning google sheet with Answers </t>
  </si>
  <si>
    <t>Sourcing - Budget and Demand Definition (Self-Description):
Budget can be created within the Determine Cloud Platform.
Sourcing - Budget Management (Self-Description):
Budget Management forms part of the standard Determine Cloud Platform set for the downstream / P2P clients.
SXM - PO/Invoice/Payment Support (Self-Description):
Yes this is all available as part of the P2P features available on DCP.</t>
  </si>
  <si>
    <t>Sourcing - Budget and Demand Definition (Self-Description):
Budget can be created within the Determine Cloud Platform. All spend can be compared to the budgeted amount.
Sourcing - Budget Management (Self-Description):
Budget Management: Real-time budget insights enable smarter purchase decisions. 
 With Determine, customers address the most complex, concrete and evolving situations involving budget management for several budget types operational expense (OPEX) budgets, capital expenditure (CAPEX) budgets, project based budgets, and contract-based budgets. Key functionnalities: Budget Allocation, Budget Monitoring, Multi-level Budgets
P2P - Catalog Approvals (Self-Description):
04_CatologAnswers_Determine
P2P - P2P Configuration Set Up (Self-Description):
14_Determine_Configurability
P2P - Business Rules / Workflow (Self-Description):
14_Determine_Configurability
P2P - Trade Financing (Receivables and Payables Financing) (Self-Description):
18_Determine_Payment
P2P - Profiles (Self-Description):
UPDATES  -- On the Authorizations tab, in the Email Notification section, select whether the user will receive email Notification(s). This field defaults to Activated. Check Periodical notifications if you want the user to receive email notifications about the tasks in the To do section of the homepage. 
The Business Authorizations defines the new user’s ability to use the Determine business applications. 
The Technical Authorizations section determines the user’s ability to configure the DCP. 
The Master Data Authorizations determines the user’s access to various data types. 
The Organizational views define the access level for the user with regards to the information available in the system (company, department, region…) 
The Project &amp; Tasks section determines the user’s ability to work on projects in the DCP. 
Optionally, customers can select the User Interface Version (Material Design or Standard), Language and Default home page. 
If authorized, user can customize their homepage.
P2P - Requisitioning Budget Checking Process (Self-Description):
06_Determine_Procurement Purchase Requisition Business App ENG</t>
  </si>
  <si>
    <t>Determine Budget Management addresses the most complex, concrete and evolving situations
involving budget management:
• Advanced budgetary settings enable you to precisely match and automatically allocate the
spend based on users profiles for budgets based cost centers, commodities, or GL accounts .
• Get real-time adjustments of your process steps involving a budget thanks to our powerful rules
&amp; alerts engine running on the Determine Platform.
• Reduce maverick spending by improving spend visibility in various departmental budgets based
on accounting information from a budget planning or ERP system.
• Establish different approval rules for each budget for improving control of spend against
budgets based on automatic or manager approval for periodic or total budget amounts,
including budget overflow.
• Drive better forecasting through budgetary planning based on monthly, quarterly or annual
budget distributions based on cost centers or other specific categories
• Identify pain points saving opportunities leading to cost reductions thanks to real-time
monitoring for all spending OpEx, CapEx or Project Based budgets.</t>
  </si>
  <si>
    <t>Business App Datasheet Budget Management.pptx</t>
  </si>
  <si>
    <t>R 259, 393, 141, 163, 204, 205, 231, 238, 241, 153</t>
  </si>
  <si>
    <t>Team Modelling &amp; Management
(REVISED)</t>
  </si>
  <si>
    <t>How sophisticated is the team modeling and management capability?</t>
  </si>
  <si>
    <t xml:space="preserve">0 - not currently supported / not applicable 
1. Team members can be defined within user groups / "teams" (AND have users assigned different standard/definable roles as well)
2. Team members can be assigned to projects, put on tasks, associated with milestones, and have their progress tracked as a team (or team member).  Basic work queues can be established for these user groups before a team member takes a task from the queue.
3. Multi-view visual team-management allows team members to be managed across projects and projects to be managed across teams.  Advanced work queue management with rule-based team member assignments.
4. Even more advanced capability that goes beyond peers ... </t>
  </si>
  <si>
    <t>Sourcing - Role-Based Team Definition (Self-Description):
Roles can be defined at a system and project level for each individual involved in the project.
Sourcing - Team Management (Self-Description):
Team management is available and the role team members have in the system is defined by access permissions and adhoc permissions can be granted for team member in a specifc project.</t>
  </si>
  <si>
    <t xml:space="preserve">Sourcing - Role-Based Team Definition (Self-Description):
Roles can be defined at a system and project level for each individual involved in the project. Ad-hoc roles (manager, contributor, viewer..) are used to define a project team.
Don't understand why this line is orange  ! We raised our self-score from 1 to 2  because we released the  “Determine Program management” feature. You can review the feature and its capabilities in the supporting doc : 07_Determine Program Management
Sourcing - Team Management (Self-Description):
Team management is available and the role team members have in the system is defined by access permissions and adhoc permissions can be granted for team member in a specifc project. The ad-hoc permissions are limiting the rights of the users added to the sourcing event to viewer or contributor role only. but you can also use the ad-hoc roles in order to replace sourcing event managers.
1 team members can be defined and system roles assigned; YES
2 team members can be assigned to specific tasks/modules steps; YES
3 specific security can be defined on a team-member/task basis; NO
 4 would include capability beyond which is previously addressed (but including 1-3) NO 
P2P - Catalog Approvals (Self-Description):
04_CatologAnswers_Determine
P2P - P2P Configuration Set Up (Self-Description):
14_Determine_Configurability
P2P - Business Rules / Workflow (Self-Description):
14_Determine_Configurability
P2P - Trade Financing (Receivables and Payables Financing) (Self-Description):
18_Determine_Payment
P2P - Profiles (Self-Description):
UPDATES  -- On the Authorizations tab, in the Email Notification section, select whether the user will receive email Notification(s). This field defaults to Activated. Check Periodical notifications if you want the user to receive email notifications about the tasks in the To do section of the homepage. 
The Business Authorizations defines the new user’s ability to use the Determine business applications. 
The Technical Authorizations section determines the user’s ability to configure the DCP. 
The Master Data Authorizations determines the user’s access to various data types. 
The Organizational views define the access level for the user with regards to the information available in the system (company, department, region…) 
The Project &amp; Tasks section determines the user’s ability to work on projects in the DCP. 
Optionally, customers can select the User Interface Version (Material Design or Standard), Language and Default home page. 
If authorized, user can customize their homepage.
</t>
  </si>
  <si>
    <t>See Q4 2018 --  Team management is available and the role team members have in the system is defined by access permissions and adhoc permissions can be granted for team member in a specifc project. The ad-hoc permissions are limiting the rights of the users added to the sourcing event to viewer or contributor role only. but you can also use the ad-hoc roles in order to replace sourcing event managers.</t>
  </si>
  <si>
    <t>Talent Management
(NEW)</t>
  </si>
  <si>
    <t>Does the platform support talent management processes to engage and support employees</t>
  </si>
  <si>
    <t>*This question does not include on-line training which is asked elsewhere
1. Support for not just "roles" and "user groups", but also job descriptions, job codes, job levels, salaries (optional), and other basic HR-related employee information.
2. Employee performance appraisals and basic training/development, including goals/objectives setting,  self-assessments, performance appraisals, tracking of required/actual training hours &amp; certifications, etc.
3. Strong talent management process support including skills/competencies modeling, granular assessments (including 3rd party assessments), learning/development planning (which drives training requirements/curricula), succession planning.
4. Advanced capabilities beyond peers (e.g., integrating procurement talent management and contingent workforce planning into enterprise talent management processes)</t>
  </si>
  <si>
    <t>not supported</t>
  </si>
  <si>
    <t>R 204, 205, 156, 189</t>
  </si>
  <si>
    <t>Asset Management
(REVISED)</t>
  </si>
  <si>
    <t>Does the platform have built in capability for asset management?</t>
  </si>
  <si>
    <t>0 - not currently supported / not applicable 
1. Asset reference field to note assets (e.g., IT/Lab/Mfg equipment; software asset tracking) being purchased/managed; 
2. "Asset master" to be able to track assets (e.g., software license tracking); 
3. Asset BOMs; Asset TCO elements for CapEx; maintenance/service pricing and history; software TCO/license modeling and tracking; 
4. Advanced asset management (predictive, AI, etc.)</t>
  </si>
  <si>
    <t>P2P - P2P Configuration Set Up (Self-Description):
Configurability google sheet with Answers - (note: same answers for both ePRO and eINV templates)
P2P - Business Rules / Workflow (Self-Description):
Configurability google sheet with Answers - (note: same answers for both ePRO and eINV templates)
P2P - Requisitioning Process (Self-Description):
Requisitioning google sheet with Answers 
P2P - Receiving Process (Self-Description):
Receiving google sheet with Answers</t>
  </si>
  <si>
    <t>P2P - P2P Configuration Set Up (Self-Description):
14_Determine_Configurability
P2P - Business Rules / Workflow (Self-Description):
14_Determine_Configurability
P2P - Receiving Process (Self-Description):
10_Determine_Receiving app</t>
  </si>
  <si>
    <t xml:space="preserve">Key Features in Asset product sheet 
Type of asset: default (IT, furniture, vehicle, machinery) or customized
Technical features linked to the characteristics of the asset
Serial number (manufacturer’s number)
Internal identification number (auto incremental asset number)
Location / geography
Assigned user
Associated spend (accessories, maintenance, repair)
Origin PO (date, buyer, supplier, cost center etc.)
Predefine corresponding commodities for assets in order to avoid any error and to speed the requisition creation process (e.g., “laptop” commodity associated with the “laptop” asset type)
During the purchase request creation, the system automatically detects items which are an asset based on preconfigured settings (by purchase category or catalog items). An asset sheet is then automatically created for each item (e.g., if a line of 10 laptops is received, the system automatically splits the line and creates 10 asset sheets)
During PO receipt, the asset manager is asked to enter the corresponding information according to the type of of asset (serial number, technical feature, etc.) 
Easily document the steps of the asset lifecycle to understand where the asset is and where it is going
Reduce paperwork for managing the asset history 
Assign assets to multiple users throughout time to improve visibility and drive better compliance
Track the asset across key lifecycle steps, including Entered, Assigned, Misplaced, Available, Destroyed, Sold
Generate a detailed asset audit trail in graphic documentation to prevent loss and theft
Easily create a trace log for inquiry, investigation or other audit requirements
</t>
  </si>
  <si>
    <t>DCP Business App Asset Management</t>
  </si>
  <si>
    <t>Personalization</t>
  </si>
  <si>
    <t>R 383, 579, 477, 655, 221</t>
  </si>
  <si>
    <t>Language and Terminology
(REVISED)</t>
  </si>
  <si>
    <t>To what extent can the end user configure language and platform terminology?</t>
  </si>
  <si>
    <t>0 - not currently supported / not applicable 
1. The user can select preferred language of main system screens and menus
2. The user can select the language of detailed system functionality in terms of widgets, queries/reports, terminology, metadata, systems admin features (depending on access permissions), and interface options
3. The user can perform overrides and also manage multi-lingual options and translation options when dealing with global users with different/multiple primary languages
4. Capabilities beyond the above and beyond peers (e.g., AI that helps manage language translations of the system functionality)</t>
  </si>
  <si>
    <t>P2P - Personalization (Self-Description):
Technology google sheets with Answers - (same answers for both ePRO and eINV templates)</t>
  </si>
  <si>
    <t xml:space="preserve">Sourcing - Personalization Technology (Self-Description):
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
SXM - Personalization (Self-Description):
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
Spend Analytics - Personalization (Self-Description):
We have the abilitity to change and custom the system terminology to match what the client requires
CLM - Personalization (Self-Description):
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
</t>
  </si>
  <si>
    <t xml:space="preserve">Sourcing - Personalization Technology (Self-Description):
Score has not changed
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
SXM - Personalization (Self-Description):
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
</t>
  </si>
  <si>
    <t xml:space="preserve">The user can select the language of detailed system functionality in terms of widgets, queries/reports, terminology, metadata, systems admin features (depending on access permissions), and interface options
</t>
  </si>
  <si>
    <t>R 383, 221</t>
  </si>
  <si>
    <t>Widgets / Portlets
(REVISED)</t>
  </si>
  <si>
    <t>How much choice does the user have when defining their (widget-based) dashboard?</t>
  </si>
  <si>
    <t xml:space="preserve">0 - not currently supported / not applicable 
1. The user can select standard dashboard widgets/portlets assigned to the user role
2. The user can customize widgets/portlets and dashboards   beyond selection/placement on the screen - i.e., can manage filtering, sorting, flagging, alerting, etc.
3. The user can create widgets/portlets and dashboards at will (given permissions) and utilize open/open source widget frameworks 
4. Capabilities beyond the above and beyond peers
</t>
  </si>
  <si>
    <t xml:space="preserve">Sourcing - Personalization Technology (Self-Description):
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
</t>
  </si>
  <si>
    <t>Sourcing - Personalization Technology (Self-Description):
Score has not changed
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t>
  </si>
  <si>
    <t>The user can customize widgets/portlets and dashboards beyond selection/placement on the screen - i.e., can manage filtering, sorting, flagging, alerting, etc</t>
  </si>
  <si>
    <t>R 398, 399, 400, 401, 482, 221</t>
  </si>
  <si>
    <t>Private Workspaces
(REVISED)</t>
  </si>
  <si>
    <t>Can the user have his or her own private workspaces?</t>
  </si>
  <si>
    <t>0 - not currently supported / not applicable 
1. The user can have his or her private workspace to create sandbox projects, events, and scenarios
2. The user can copy her workspaces and share them with her peers
3. The user can create multiple private workspaces, manage them differently, and open them up with different view / edit permissions with her peers
4. Additional capabilities beyond the above and beyond peers.</t>
  </si>
  <si>
    <t>Sourcing - Business User Configuration (Self-Description):
Limited configuration possible (depending on rights) on transactional data.
Sourcing - Manager Configuration (Self-Description):
Limited configuration possible (depending on rights) on transactional data
Sourcing - Stakeholder Configuration (Self-Description):
Limited configuration possible (depending on rights) on transactional data
Sourcing - Vendor/Consultant Configuration (Self-Description):
Limited configuration possible (depending on rights) on transactional data
Spend Analytics - Private vs. Public Workspaces (Self-Description):
The current view is set a the company level, but each individual user can modify their own visualization and not impact other users.  This individual view can be shared across multiple users, using a screen share native application.  likewise, any created bookmarks or 'notes' can be shared as needed across the company</t>
  </si>
  <si>
    <t>Sourcing - Business User Configuration (Self-Description):
There are lot of features which can be set-up by the client themselves, starting from the theme of the application (whenever clients are rebranding) to invoice tolerance levels, specific accounts to charge specific types of purchases (shipping, credits, down payment, services etc)
 -&gt; the customer will manage also approval and other rules in application, that means that any change in the process can be easily updated in the application without Determine’s intervention.
 -&gt; There are also many dynamic configuration options allowing to change the data validation and screens of the application based on some locale information. For example, the customer can change the supplier behavior based on the type of supplier (legal form), or adapt data validation, required or displayed fields based on the country or any other criteria. This allows to match any business requirements (like a SAP core model that has been heavily customized) without having to do any customization on Determine side.
Hard to score this one without rating / scoring scale  - OK to be score 3
Sourcing - Manager Configuration (Self-Description):
same as business user
Hard to score this one without rating / scoring scale  - OK to be score 3
Sourcing - Stakeholder Configuration (Self-Description):
same as business user
Hard to score this one without rating / scoring scale  - OK to be score 3
Sourcing - Vendor/Consultant Configuration (Self-Description):
same as business user
Hard to score this one without rating / scoring scale  - OK to be score 3</t>
  </si>
  <si>
    <t>R 308, 221</t>
  </si>
  <si>
    <t>3rd Party View Support
(REVISED)</t>
  </si>
  <si>
    <t>Can the internal users (e.g., administrators and power users) see the same user experience that 3rd parties / suppliers see?</t>
  </si>
  <si>
    <t>0 - not currently supported / not applicable 
1. yes, but the administrator or buyer must log in as the other party or supplier
2. yes, with instant view toggle functionality between  the current party and other party
3. yes, and the view can be edited in either mode
4. capabilities above and beyond peers</t>
  </si>
  <si>
    <t xml:space="preserve">Sourcing - Other Party View Support (Self-Description):
The buyer will have access to the event preview mode </t>
  </si>
  <si>
    <t>Sourcing - Other Party View Support (Self-Description):
There's no supporting document for this but it can be demoed</t>
  </si>
  <si>
    <t>Yes - button on Tender / RFP screen allows the buyer to switch to suppliers' view</t>
  </si>
  <si>
    <t>R 221</t>
  </si>
  <si>
    <t>UX
(REVISED)</t>
  </si>
  <si>
    <t xml:space="preserve">Describe the compelling nature of your user experience beyond what we've asked and what's on you roadmap within next 6 months. </t>
  </si>
  <si>
    <t xml:space="preserve">Determine UX / UI is based on material design (see supporting doc for details) </t>
  </si>
  <si>
    <t>18.4 UI UX material design video presentation
18.4 UI Improvements Classic Vs. Material Design</t>
  </si>
  <si>
    <t>Project Management</t>
  </si>
  <si>
    <t>R 258, 375, 204, 205</t>
  </si>
  <si>
    <t>Tasks and Milestones
(REVISED)</t>
  </si>
  <si>
    <t>Does the platform support the definition and tracking of individual tasks and milestones in Sourcing and Procurement projects?</t>
  </si>
  <si>
    <t>0 - not currently supported / not applicable 
1. Tasks and milestones can be defined against projects (i.e., simply tagging stuff to a project ID/name) in a 'project master' file.
2. Project workflows (i.e., work breakdown structures) are part of same platform BPM/workflow engine - just different views.  Also, 'resources' (e.g., FTE hours) are tied into tasks and can be monitored. Basic project tracking/reporting and GANTT charts.
3. Project workflows and associated resource levels/capacities can be planned (e.g., based on rules based project estimation) and monitored (similar to best of breed project/program management tools), including PERT charts or other critical path analysis.
4. More advanced capabilities that go beyond peers (e.g., AI based predictive modeling / monitoring)</t>
  </si>
  <si>
    <t>P2P - P2P Configuration Set Up (Self-Description):
Configurability google sheet with Answers - (note: same answers for both ePRO and eINV templates)
P2P - Business Rules / Workflow (Self-Description):
Configurability google sheet with Answers - (note: same answers for both ePRO and eINV templates)</t>
  </si>
  <si>
    <t>Sourcing - Task, Timeline, and Milestone Definition (Self-Description):
Project phases can be created with a deadline and assigned individual responsible.
Sourcing - Milestone Tracking (Self-Description):
Milestones can be defined and the buyer can record when they are met</t>
  </si>
  <si>
    <t>Sourcing - Task, Timeline, and Milestone Definition (Self-Description):
NEW  – “Determine Program management” feature allows to manage a project, its phases and tasks in the platform (incl. Sourcing Module). Customers have the ability to: * Create task templates, phase types and project types to be used in repeatable processes * Create tasks and phases to be included in a project as well as set the associated deadlines Once a “program” is live users can follow the progress of the project using a Gantt chart
Don't understand why this line is yellow ! We raised our self-score from 2 to 4 because we released the  “Determine Program management” feature. You can review the feature and its capabilities in the supporting doc : 07_Determine Program Management
P2P - P2P Configuration Set Up (Self-Description):
14_Determine_Configurability
P2P - Business Rules / Workflow (Self-Description):
14_Determine_Configurability</t>
  </si>
  <si>
    <t>“Determine Program management” feature allows to manage a project, its phases and tasks in the platform (incl. Sourcing Module). Customers have the ability to: * Create task templates, phase types and project types to be used in repeatable processes * Create tasks and phases to be included in a project as well as set the associated deadlines Once a “program” is live users can follow the progress of the project using a Gantt chart</t>
  </si>
  <si>
    <t>Determine Program Management Presentation.pdf</t>
  </si>
  <si>
    <t>Extended Team Management
(NEW)</t>
  </si>
  <si>
    <t>Does the platform contain built-in capability for managing extended teams?</t>
  </si>
  <si>
    <t>0 - not currently supported / not applicable 
1. Internal team members can be defined from the org chart of course, but suppliers can also be alerted via e-mai
2. Supplier team members can be added to projects from supplier directories (i.e., tied to supplier master/profile) and do basic task completion and project reporting
3. third party team members are given full team access functionality, but are limited to data they can see based on granular data permissions
4. Advanced extended project team collaboration capabilities above and beyond peers</t>
  </si>
  <si>
    <t xml:space="preserve">not supported </t>
  </si>
  <si>
    <t>Sandboxes
(NEW)</t>
  </si>
  <si>
    <t>What level of sandboxing support is available for project creation and management within the application?</t>
  </si>
  <si>
    <t>0 - not currently supported / not applicable 
1. (a) private sandboxing (test-environment where a user can test capabilities with non-production code and data, and if they like the results, push the data, forms, workflows into their production instance) is available for form and report creation within the application
2. shared sandboxing among a project team is available for form and report creation and simple project management within the application
3. community sandboxing is available between  buyers and suppliers and involved third parties to design projects and workflows in a safe instance of the application
4. capabilities above and beyond peers</t>
  </si>
  <si>
    <t>Shared sandboxing among a project team is available for form and report creation and simple project management within the application</t>
  </si>
  <si>
    <t>Project Performance Management ("goal management")
(NEW)</t>
  </si>
  <si>
    <t>Does the platform support the definition and management of KPIs and targets/goals?</t>
  </si>
  <si>
    <t>0 - not currently supported / not applicable 
1. users can choose from predefined KPIs (populated by role or user group) and can tune them (measurement frequency, filtering, rollups).  KPIs must include not just typical project KPIs, but also spend and total cost tracking.
2. users can create and delegate down project/program goals and assign KPI targets to track/report against (and store the historical performance), including project performance up to program level.  KPIs must not just include typical plan-vs-variance reports, but also savings and stakeholder-specific KPIs
3. system can perform predictive target setting and performance forecasting.  System has been proven to integrate in external benchmark data (please describe what's been done to date).
4. capabilities above and beyond peers such as machine-learning based prediction or RPA to manage complex performance management workflows</t>
  </si>
  <si>
    <t xml:space="preserve">Tracking tools let you calculate savings, implement cost avoidance and improve savings projections related to tracking time, specific spend groups or classifications. </t>
  </si>
  <si>
    <t>SmartAnalytics Product Sheet 
https://www.determine.com/software/analytics</t>
  </si>
  <si>
    <t>Campaign Management
(NEW)</t>
  </si>
  <si>
    <t>Does the platform support the definition and management of campaigns?</t>
  </si>
  <si>
    <t>0 - not currently supported / not applicable 
1. basic outbound messaging and monitoring w/ stakeholders; 
2. focused campaign planning and KPIs w/ targeted alerting and follow-ups; 
3.  making the campaign an enterprise-focused transformation program that ties to program management and cascades CPO/enterprise level targets down to various processes and sub-campaigns.
4. capabilities above and beyond peers</t>
  </si>
  <si>
    <t>Workflow</t>
  </si>
  <si>
    <t>R 260, 391, 587, 484, 626, 663, 141, 163, 177, 178, 179, 180, 204, 205, 231, 238, 241</t>
  </si>
  <si>
    <t>Native Workflow Support
(REVISED)</t>
  </si>
  <si>
    <t>To what extent does the platform support workflow configuration?</t>
  </si>
  <si>
    <t>0 - not currently supported / not applicable 
1. select or deselect standard module (such as analytics and SXM) and built-in workflows (such as direct metals sourcing or indirect services sourcing); 
2. can be defined down to the function level with a BPM workflow modeler that guides the user in the creation of moderately complex rules which can include/exclude steps; 
3. advanced rule support across functions, data, users, and event status/approvals with highly customizable workflows down to the individual user; 
4. Enhanced capabilities beyond the above that go beyond peers</t>
  </si>
  <si>
    <t xml:space="preserve"> Business Rules and Workflow are a core differentiator for us and are part of the DNA of the platform. The core engine includes different levels of business rules and workflows like: The core engine includes different levels of business rules and workflows like: Document workflow; Approval workflows; Rules based workflows (dynamic adaptation); Document workflows are predefined using our descriptive language, all rules allowing dynamic configuration in the application are managed by the admin. Spend Analytics - Business Rules / Workflow (Self-Description): While users can create their own visualizations and modifications around the cube, their ability to 'program' rules/ processes is not currently supported CLM - Core Workflow and Approvals (Self-Description): The system uses a rules based approach to generate the process model for approval flows. This rules approach is based on rule levels which allows the user to generate parallel and serial paths using simple rules based on virtually any metadata of the record itself. While we do not currently include the counterparty in the approval flow, there is no technical limitation that prevents this. The approval mechanism is a platform feature and is used by any object that requires approvals. CLM - Business Rules / Workflow (Self-Description): Business Rules and Workflow are a core differentiator for us and are part of the DNA of the platform. The Determine Core engine includes different levels of business rules and workflows like:The core engine includes different levels of business rules and workflows like:Document workflow;Approval workflows;Rules based workflows (dynamic adaptation);Document workflows are predefined using our descriptive language, all rules allowing to dynamically configure the application are managed by the admin.</t>
  </si>
  <si>
    <t>DCP CORE PS ENG 18.4</t>
  </si>
  <si>
    <t>R 392, 587, 484, 626, 663, 141, 163, 177 ,178, 179, 180, 204, 205, 231, 238, 241</t>
  </si>
  <si>
    <t>Customizable Business Rules
(REVISED)</t>
  </si>
  <si>
    <t>How much customization is supported on the business rules that power the platform (and the workflows)?</t>
  </si>
  <si>
    <t>0 - not currently supported / not applicable 
1. choose from a pre-defined set of rules with limited configuration options on built in data elements; 
2. complex formula/regex rules across all data elements (built in and user defined); 
3. ... that can also include advanced process/time driven rules that can underlie the entire workflow and alert/notification systems; 
4. Capability beyond what is previously addressed that goes our well beyond peers</t>
  </si>
  <si>
    <t>Sourcing - Configurable Rules (Self-Description):
Approval rules, process rules, notification rules are available and completely customizable within the solution.
SXM - Business Rules / Workflow (Self-Description):
Business Rules and Workflow are a core differentiator for us and are part of the DNA of the platform. The core engine includes different levels of business rules and workflows like: The core engine includes different levels of business rules and workflows like: Document workflow; Approval workflows; Rules based workflows (dynamic adaptation); Document workflows are predefined using our descriptive language, all rules allowing dynamic configuration in the application are managed by the admin.
Spend Analytics - Business Rules / Workflow (Self-Description):
While users can create their own visualizations and modifications around the cube, their ability to 'program' rules/ processes is not currently supported
CLM - Core Workflow and Approvals (Self-Description):
The system uses a rules based approach to generate the process model for approval flows.  This rules approach is based on rule levels which allows the user to generate parallel and serial paths using simple rules based on virtually any metadata of the record itself.  While we do not currently include the counterparty in the approval flow, there is no technical limitation that prevents this.  The approval mechanism is a platform feature and is used by any object that requires approvals.
CLM - Business Rules / Workflow (Self-Description):
Business Rules and Workflow are a core differentiator for us and are part of the DNA of the platform. The Determine Core engine includes different levels of business rules and workflows like:The core engine includes different levels of business rules and workflows like:Document workflow;Approval workflows;Rules based workflows (dynamic adaptation);Document workflows are predefined using our descriptive language, all rules allowing to dynamically configure the application are managed by the admin.</t>
  </si>
  <si>
    <t>R 421, 626, 663, 141, 163, 177, 178, 179, 180, 204, 205, 231, 238, 241</t>
  </si>
  <si>
    <t>Rule Sets / Groups
(REVISED)</t>
  </si>
  <si>
    <t>Does the platform support the creation of rule sets/groups and selective application or ordering thereof?</t>
  </si>
  <si>
    <t>0 - not currently supported / not applicable 
1. rules can be grouped into sets and the administrator can choose what rule sets get applied
2. rules can be defined using conditional overrides, and grouped into sets which can also be defined to use conditional overrides to select which set gets applied when 
3. the sets, groups, and override hierarchy can be defined as dynamic and automatically alter based on certain conditions, possibly dependent on market / dynamic data and/or the (Hybrid) AI used by the application
4. Extremely advanced functionality beyond the above that is well beyond peers</t>
  </si>
  <si>
    <t xml:space="preserve">P2P - Catalog Approvals (Self-Description):
Catalog google sheet with Answers
P2P - Approval Process / Approval Engine (Self-Description):
Requisitioning google sheet with Answers 
P2P - Order Processing (buy-side) (Self-Description):
Ordering google sheet with Answers
P2P - Order Delivery / Communication (Self-Description):
Ordering google sheet with Answers
P2P - Order Collaboration (buyer/supplier) (Self-Description):
Ordering google sheet with Answers
P2P - Order Processing (supply-side) (Self-Description):
Ordering google sheet with Answers
P2P - P2P Configuration Set Up (Self-Description):
Configurability google sheet with Answers - (note: same answers for both ePRO and eINV templates)
P2P - Business Rules / Workflow (Self-Description):
Configurability google sheet with Answers - (note: same answers for both ePRO and eINV templates)
P2P - Invoice Validation / Approvals (Self-Description):
See Invoicing Google sheet for Answers.
P2P - Payment Processing (Self-Description):
Use the Payment google sheet to answer 
P2P - Trade Financing (Receivables and Payables Financing) (Self-Description):
Use the Payment google sheet to answer </t>
  </si>
  <si>
    <t>Spend Analytics - Rule Groups (including reg-ex / formula support) (Self-Description):
Rules can be grouped and selected as needed. Throw away cubes can be created 
CLM - Core Workflow and Approvals (Self-Description):
The system uses a rules based approach to generate the process model for approval flows.  This rules approach is based on rule levels which allows the user to generate parallel and serial paths using simple rules based on virtually any metadata of the record itself.  While we do not currently include the counterparty in the approval flow, there is no technical limitation that prevents this.  The approval mechanism is a platform feature and is used by any object that requires approvals.
CLM - Business Rules / Workflow (Self-Description):
Business Rules and Workflow are a core differentiator for us and are part of the DNA of the platform. The Determine Core engine includes different levels of business rules and workflows like:The core engine includes different levels of business rules and workflows like:Document workflow;Approval workflows;Rules based workflows (dynamic adaptation);Document workflows are predefined using our descriptive language, all rules allowing to dynamically configure the application are managed by the admin.</t>
  </si>
  <si>
    <t>P2P - Catalog Approvals (Self-Description):
04_CatologAnswers_Determine
P2P - Order Processing (buy-side) (Self-Description):
09_Determine_Ordering App
P2P - Order Delivery / Communication (Self-Description):
09_Determine_Ordering App
P2P - Order Collaboration (buyer/supplier) (Self-Description):
09_Determine_Ordering App
P2P - Order Processing (supply-side) (Self-Description):
09_Determine_Ordering App
P2P - P2P Configuration Set Up (Self-Description):
14_Determine_Configurability
P2P - Business Rules / Workflow (Self-Description):
14_Determine_Configurability
P2P - Trade Financing (Receivables and Payables Financing) (Self-Description):
18_Determine_Payment</t>
  </si>
  <si>
    <t>R 626, 141, 163, 177, 178, 179, 180, 204, 205, 231, 238, 241</t>
  </si>
  <si>
    <t>Visual Workflow Management
(REVISED)</t>
  </si>
  <si>
    <t>Does the platform support visual workflow management?</t>
  </si>
  <si>
    <t>0 - not currently supported / not applicable 
1. users can get a tree-based depiction of the workflow
2. users can use a visual workflow editor to move process steps around and edit input and output parameters and conditions
3. uses can completely define complete end to end workflows using a fully functional workflow designer that can accommodate all data elements and actions
4. Capability beyond the above that also surpasses peers</t>
  </si>
  <si>
    <t>CLM - Core Workflow and Approvals (Self-Description):
The system uses a rules based approach to generate the process model for approval flows.  This rules approach is based on rule levels which allows the user to generate parallel and serial paths using simple rules based on virtually any metadata of the record itself.  While we do not currently include the counterparty in the approval flow, there is no technical limitation that prevents this.  The approval mechanism is a platform feature and is used by any object that requires approvals.</t>
  </si>
  <si>
    <t>Approvals and Workflow
(REVISED)</t>
  </si>
  <si>
    <t>What level of approval configuration is supported by the platform?</t>
  </si>
  <si>
    <t>0 - not currently supported / not applicable 
1. single approval chains with one-time delegations
2. multi-approval chains with conditional delegation rules, parallel approval options, and override authority
3. deep integration with business rules which allows for automatic approvals  at different levels or dynamic approvals using cognitive AI
4. capabilities above and beyond peers</t>
  </si>
  <si>
    <t xml:space="preserve">Approval Workflows
Our powerful BPM engine allows you to manage multiple business scenarios in DCP
Classical Approval Workflow: define the approver of a document based on rules, profile and/or the group he belongs to.
Auto-Adaptive Approval Workflow: trigger the verification of an approval rule during the approval workflow in case of modification or after the approval of a complete level
Reevaluation Approval Workflow: modify the status of an already approved document. Depending on the modification made, a new approval process can be triggered to validate the new version of the document
Spend Authorization: trigger an approval process on the requisitions based on the chain of command initially set up and authorized spend amount
</t>
  </si>
  <si>
    <t>Email Approvals
(NEW)</t>
  </si>
  <si>
    <t>Does the platform support email approvals?  If so, how sophisticated are they?</t>
  </si>
  <si>
    <t>0 - not currently supported / not applicable 
1. the platform can notify a user through e-mail when an approval is needed, but the supervisor needs to login and use the system to do an approval
2. the buyer's supervisor can click an approval link in an e-mail, enter a password on the application site, and the approval is complete
3. approvals, with authentication, are completely e-mail based -- a supervisor can click a link, and then a verification request is sent to their phone (SMS) or mobile app, and a click completes the request
4. capabilities above and beyond peers</t>
  </si>
  <si>
    <t xml:space="preserve">Approvals, with authentication, are completely e-mail based </t>
  </si>
  <si>
    <t>Workflow Cloning
(NEW)</t>
  </si>
  <si>
    <t>If the platforms support workflows, can the workflows be cloned?</t>
  </si>
  <si>
    <t xml:space="preserve">0 - not currently supported / not applicable 
1. workflows can be cloned as-is by copying/pasting workflows from our workflow engine
2. workflows can either be cloned/adapted as necessary to fit similar processes using tailorable workflow templates
3. System can locate and suggest similar workflows based on similar categories, processes, or events - and can perform rule-based 'guided' workflow design (not just guiding to different forms in same process).
4. capabilities above and beyond peers such as using AI to intelligently re-use and adapt workflows in different organizational contexts </t>
  </si>
  <si>
    <t>workflows can either be cloned/adapted as necessary to fit similar processes using tailorable workflow templates</t>
  </si>
  <si>
    <t>Supplier Portal</t>
  </si>
  <si>
    <t>Account Management</t>
  </si>
  <si>
    <t>R 264, 562</t>
  </si>
  <si>
    <t>Single Sign On
(REVISED)</t>
  </si>
  <si>
    <t>Does the platform support single sign on for suppliers?</t>
  </si>
  <si>
    <t>0 - not currently supported / not applicable 
1. one login, but each customer view is segregated; 
2. one instance of supplier master data, but customer documents/RFXs/purchase orders/etc. in their own (sub- portal; 
3. all documents/communications integrated in a single portal with a single view that also supports filters and drill downs that allow a supplier to see just what they want to see how they want to see it; 
4. Additional capability beyond the above and peers which may include VMI across orders, optimized responses against limited capability, etc.</t>
  </si>
  <si>
    <t>Sourcing - Single Sign-On (Self-Description):
The supplier has platform access for all their activity in the Determine Cloud Platform. This is via a single log in and they will be able to chose the customer instance they wish to access from within their portal.
SXM - Single View &amp; Sign-On (Self-Description):
SSO is support and the data is organized per client</t>
  </si>
  <si>
    <t>SXM - Single View &amp; Sign-On (Self-Description):
Determine Supplier portal enables suppliers to interact with their Determine clients. From this platform, a supplier can send invoices to clients, respond to RFx like quote requests. With Determine, operations related to procurement processes are simplified and standardized for both suppliers and Determine customers.</t>
  </si>
  <si>
    <t>All documents/communications integrated in a single portal</t>
  </si>
  <si>
    <t xml:space="preserve">Determine Core Integration Sheet </t>
  </si>
  <si>
    <t>R 265, 266, 515, 563</t>
  </si>
  <si>
    <t>User Account Management
(REVISED)</t>
  </si>
  <si>
    <t>Does the platform allow suppliers to manage their own users?  How extensive is the support?</t>
  </si>
  <si>
    <t>0 - not currently supported / not applicable 
1. Suppliers can add their employees and reps, but can only assign them to a small number of pre-defined roles
2. Suppliers can add their employees and contractors and custom define roles and permissions across their personnel
3. Suppliers can add third parties who can do limited tasks and/or supply information on a supplier's behalf with very fine-grained access profiles built on the same fine-grained role-based security the buyer has, with the ability to restrict to defined data views (defined by filters or queries) [Must have a 3 in fine-grained security to get a 3 here]
4. Additional capabilities beyond above and beyond peers</t>
  </si>
  <si>
    <t>Sourcing - Distributed Supplier RFX Response Management (Self-Description):
Users within the supplier with administrative privileges can manage the rights and the contacts for his company.
Sourcing - Distributed Supplier Auction Management (Self-Description):
Users within the supplier with administrative privileges can manage the rights and the contacts for his company.
SXM - Delegation of Control (Self-Description):
Delegation of control can be managed by both buyers and suppliers. Suppliers have some capability of adding their own users to 3 different user profiles.
SXM - Deep Onboarding Support (Self-Description):
Supplier Admin can manage the company's accounts and users and were necessary the Determine Support team can support the suppliers during onboarding.</t>
  </si>
  <si>
    <t>Sourcing - Distributed Supplier Auction Management (Self-Description):
Users within the supplier with administrative privileges can manage the rights and the contacts for his company. New contacts can be created by the supplier administrator if needed.
Score did not change on this one - there's no supporting doc but can be demoed 
SXM - Delegation of Control (Self-Description):
Delegation of control can be managed by both buyers and suppliers. Suppliers have some capability of adding their own users to 3 different user profiles.</t>
  </si>
  <si>
    <t xml:space="preserve">Suppliers have some capability of adding their own users to 3 different user profiles. Delegation of control can be managed by both buyers and suppliers. </t>
  </si>
  <si>
    <t xml:space="preserve">no suporting doc </t>
  </si>
  <si>
    <t>R 389, 515, 480, 642</t>
  </si>
  <si>
    <t>Fine Grained Role Based Security
(REVISED)</t>
  </si>
  <si>
    <t>Does the platform support fine-grained role based security on user accounts?</t>
  </si>
  <si>
    <t>0 - not currently supported / not applicable 
1. a set of pre-defined roles with predefined privileges that can be overridden is exposed to the supplier; 
2. supplier has access to a set of user defined roles which can be instantiated from role templates but every role can have custom privileges based upon the defined privileges in the application 
3. suppliers can define their user roles not just by privileges, but by data views and / or workflows with restrictions to subsets of views / privileges
4. Additional functionality considerably beyond peers. "</t>
  </si>
  <si>
    <t>Sourcing - Fine Grained Role/Data/Action Based Security (Self-Description):
DCP is setup with detailed and highly configurable options based on core rights, users and workflow to address the role/data/action based security options.
SXM - Delegation of Control (Self-Description):
Delegation of control can be managed by both buyers and suppliers. Suppliers have some capability of adding their own users to 3 different user profiles.
CLM - Fine Grained Role / Data / Action Based Security (Self-Description):
DCP is setup with detailed and highly configurable options based on core rights, users and workflow to address the role/data/action based security options.</t>
  </si>
  <si>
    <t>CLM - Fine Grained Role / Data / Action Based Security (Self-Description):
DCP is setup with detailed and highly configurable options based on core rights, users and workflow to address the role/data/action based security options.</t>
  </si>
  <si>
    <t>Sourcing - Fine Grained Role/Data/Action Based Security (Self-Description):
Score has not changed 
SXM - Delegation of Control (Self-Description):
Delegation of control can be managed by both buyers and suppliers. Suppliers have some capability of adding their own users to 3 different user profiles.</t>
  </si>
  <si>
    <t>see above</t>
  </si>
  <si>
    <t>View Filtering
(NEW)</t>
  </si>
  <si>
    <t>Does the platform support view filtering in the supplier portal?</t>
  </si>
  <si>
    <t>0 - not currently supported / not applicable 
1. a supplier can limit its users to simple category/event based views
2. a supplier can limit its users to particular products and lots
3. a supplier can define complex intersections of data using simple queries or dimensional filters to limit its users
4. capabilities above and beyond peers</t>
  </si>
  <si>
    <t xml:space="preserve">Will be available 19.1 </t>
  </si>
  <si>
    <t>R 586</t>
  </si>
  <si>
    <t>Portal Configurability 
(REVISED)</t>
  </si>
  <si>
    <t>To what extent can the supplier users configure their own portal?</t>
  </si>
  <si>
    <t>0 - not currently supported / not applicable 
1. Limited - just language and dashboards
2. Moderate - ability to perform UX customization - languages, dashboards, reports, widgets, view selections, etc.
3. Extensive - full access to workflow and business rule support to allow suppliers to customize their end of the process
4. capabilities above and beyond peers</t>
  </si>
  <si>
    <t>SXM - Supplier Portal Configurability (Self-Description):
Only buyer (Administrator) can configure the supplier portal - supplier portal depends on the authorisations given to the supplier user.</t>
  </si>
  <si>
    <t>Only buyer (Administrator) can configure the supplier portal - supplier portal depends on the authorisations given to the supplier user.</t>
  </si>
  <si>
    <t>Document Management</t>
  </si>
  <si>
    <t>R 196</t>
  </si>
  <si>
    <t>Certificate Management
(REVISED)</t>
  </si>
  <si>
    <t>Does the platform support certificate management?  How extensive is the functionality?</t>
  </si>
  <si>
    <t>0 - not currently supported / not applicable 
1. Suppliers can store their current certificates in the platform and make them available to customers and buyers who request them and the platform will alert them on pending expiry
2. Suppliers can store all of their current and historical certificates, associated meta-data, link them to offerings, and identify verification sources 
3. The system can automatically retrieve updated certificates and verifications from third party sources with integrated APIs and re-validate on a pre-defined schedule
4. Capability beyond the above and beyond peers</t>
  </si>
  <si>
    <t>P2P - Supplier Information Management (Self-Description):
Supplier Network-Portal google sheet with Answers</t>
  </si>
  <si>
    <t>Suppliers can store their current certificates in the platform and make them available to customers and buyers who request them and the platform will alert them on pending expiry</t>
  </si>
  <si>
    <t>DCP Supplier Management detailed PS ENG</t>
  </si>
  <si>
    <t>Insurance Certificate Management
(NEW)</t>
  </si>
  <si>
    <t>Does the platform contain specific capabilities for insurance certificate management?  How extensive is the capability?</t>
  </si>
  <si>
    <t>0 - not currently supported / not applicable 
1. Suppliers can store all their certificates and specify key meta-data attributes and the buyers can validate them easily using e-lookup or an e-service
2. The platform understands all standard insurance clauses and the supplier can specify all of the details and OCR &amp; reg-ex can verify the existence of key terms and values in the attached certificate documents
3. The platform can use embedded semantic intelligence capabilities to parse the uploaded (OCR'd) certificates and extract all of the relevant clauses and identify unusual or unexpected clauses that might need to be manually reviewed
4. capabilities beyond above and beyond peers</t>
  </si>
  <si>
    <t>08_Determine_Suppliers Registration &amp; Onboarding</t>
  </si>
  <si>
    <t>Information Management</t>
  </si>
  <si>
    <t>R 269, 565, 196</t>
  </si>
  <si>
    <t>Profile Maintenance
(REVISED)</t>
  </si>
  <si>
    <t>To what extent can the supplier maintain their own profile?</t>
  </si>
  <si>
    <t>0 - not currently supported / not applicable 
1. Suppliers can submit changes to the buyer for consideration
2. Suppliers can update all data at any time, and if it's not identifier, financial, or regulatory compliance, or other critical information or if the aforementioned data can be verified from an integrated 3rd party source, the platform can automatically accept the update
3. integrated RPA-based capabilities can automatically monitor supplier data sources, 3rd party sources  and supplier submitted responses through the application and can automatically suggest updates the supplier might want to submit and determine the appropriate approval flow, if an approval flow is required
4. capability beyond above and beyond peers</t>
  </si>
  <si>
    <t>Sourcing - Supplier Information Management (Self-Description):
automatic rules can be added, approval rules are recommended though
SXM - SPM/SRM Data Review (Self-Description):
Not currently supported.</t>
  </si>
  <si>
    <t>Suppliers can update all data at any time, and if it's not identifier, financial, or regulatory compliance, or other critical information or if the aforementioned data can be verified from an integrated 3rd party source, the platform can automatically accept the update</t>
  </si>
  <si>
    <t>Data Visibility
(NEW)</t>
  </si>
  <si>
    <t>How much visibility do suppliers have into the data the buyers maintain on them?</t>
  </si>
  <si>
    <t>0 - not currently supported / not applicable 
1. Suppliers can only see the data requested from them, the data they submitted, and the basic information the buyer allows the supplier to see
2. The system allows the information set shared with suppliers to be tuned to the nature of the category and the individual supplier.
3. Fine-grained workflow permissioning (e.g., supplier initiated request) for sharing data elements with suppliers.  Data is shared securely via DMZ/extranet for data security purposes.  Suppliers can also view data provided on them from 3rd parties (licenses allowing).
4. Capability above and beyond peers</t>
  </si>
  <si>
    <t>Supplier data view is dependant and limited to the supplier's activity on the platform. 
Suppliers can only see the data requested from them, the data they submitted, and the basic information the buyer allows the supplier to see</t>
  </si>
  <si>
    <t>R 269, 567, 605, 196</t>
  </si>
  <si>
    <t>Document Management
(REVISED)</t>
  </si>
  <si>
    <t>How extensive is the document management capability from the supplier's perspective?</t>
  </si>
  <si>
    <t>0 - not currently supported / not applicable 
1. Suppliers can store unlimited Documents, in folders, and choose what individual customers have access to, but no significant version control
2. Suppliers can create deep document hierarchies with tagging, grouping, and full version control with check-in, check-out, and lock capabilities so that supplier reps can collaborate
3. Automatic matching, difference identification, full change tracking and control with verifiable, unauditable audit trails 
4. Additional document management capabilities that go beyond above and significantly beyond peers</t>
  </si>
  <si>
    <t>Sourcing - Supplier Information Management (Self-Description):
automatic rules can be added, approval rules are recommended though
SXM - Document Management &amp; Updates (Self-Description):
Document versioning is available as part of the Determine Cloud Platform.</t>
  </si>
  <si>
    <t>SXM - Document Management &amp; Updates (Self-Description):
Document versioning is available accross the Determine Cloud Platform.</t>
  </si>
  <si>
    <t>Document versioning is available accross the Determine Cloud Platform and also for the supplier</t>
  </si>
  <si>
    <t>DCP CORE PS ENG 18.4.pdf</t>
  </si>
  <si>
    <t>SXM</t>
  </si>
  <si>
    <t>Supplier Information Management</t>
  </si>
  <si>
    <t>Template Cloning
(NEW)</t>
  </si>
  <si>
    <t>Does the platform support template cloning?  To what extent?</t>
  </si>
  <si>
    <t>0 - not currently supported / not applicable 
1. Templates are cloned as-is and can be modified by the end user
2. Templates can be cloned on a section-by-section basis and sections can be merged from multiple templates during cloning
3. the platform contains a built in capability to suggest the right template for the survey, process, or event by identifying the relevant sections of existing templates as a starting point
4. capabilities above and beyond peers</t>
  </si>
  <si>
    <t>Templates can be cloned and can be modified by the end user</t>
  </si>
  <si>
    <t>Approvals
(NEW)</t>
  </si>
  <si>
    <t>How extensive is the supplier approval process supported by the platform?</t>
  </si>
  <si>
    <t>0 - not currently supported / not applicable 
1. Single Approvals by Account Manager
2. Multi-tier approval chains that allow for parallel approvals and overrides based on roles
3. System-assisted auto approvals based on rules, automatic 3rd party validations, and/or (hybrid) AI
4. capabilities above and beyond peers</t>
  </si>
  <si>
    <t xml:space="preserve">Multi-tier approval chains - The supplier approval is part of the DCP approval engine
Determine Core manages rules for all types of business areas -Detect any input, change of state, external event. Change workflow of any document, assign value, send alerts, trigger external action
</t>
  </si>
  <si>
    <t>Independent Contractor Management
(REVISED)</t>
  </si>
  <si>
    <t>To what extent does the platform support independent contractor management?</t>
  </si>
  <si>
    <t>0 - not currently supported / not applicable 
1. Managed like any other supplier who can self-register, provide a W-9, attach certifications or proof of insurance, submit invoices (and associated time sheets or deliverables), etc.  
2. Basic independent contractor management for sourcing/SXM (e.g., resume processing with OCR; background checks), compliance reporting, 1099-MISC management, etc. 
3. Full IC management: integration to MSPs (or freelancer marketplaces), talent pool management (including skill/competency modeling), VMS integration, advanced compliance functionality.
4. Additional capabilities beyond above and beyond peers</t>
  </si>
  <si>
    <t xml:space="preserve">DCP Simplified quotation process (RFx) can be used at any stage of the process to negotiate SOW
Before or after Requisition, or on a project without requisition
Collaboration can be traced to secure the project
Contract management can be used in many ways to handle the process
During on-boarding to generate required agreements automatically like NDA
During qualification to select or negotiate MSA
During negotiation to gather MSA, Obligations, Questionnaires, SOW, pricing, etc…
Meta-data is shared across SIM/RFI/CLM to avoid multiple entries and have a single source of truth
</t>
  </si>
  <si>
    <t xml:space="preserve">03_Determine Services Procurement Briefing </t>
  </si>
  <si>
    <t>R 508, 514, 195</t>
  </si>
  <si>
    <t>Dynamic "Onboarding" Workflows
(REVISED)</t>
  </si>
  <si>
    <t>Does the platform support dynamic supplier onboarding workflows?  Note: This doesn't include catalog onboarding which is covered in P2P</t>
  </si>
  <si>
    <t>0 - not currently supported / not applicable 
1. Branching workflows based on pre-defined meta-data elements
2. Multi-dimensional dynamically branching workflows that build in real-time based on data provided and pre-defined rules, making sure all necessary data, and only all necessary data, is provided
3. ... augmented with a built-in platform capability to collect information from third party networks and profiles, pre-populate key data, optimize the registration process, and make things easy for both parties
4. Additional capabilities beyond above and beyond peers</t>
  </si>
  <si>
    <t>P2P - Supplier Onboarding (Self-Description):
Supplier Network-Portal google sheet with Answers</t>
  </si>
  <si>
    <t xml:space="preserve">SXM - Supplier On-Boarding (Self-Description):
Supplier on-boarding can be started from any place where supplier can be assigned.  For instance, DCP offers a supplier prospect capability where suppliers that have not been fully approved or have been not fully vetted in the past from an RFx can be asked to start the onboarding process. 
SXM - Data Collection / Branching Workflow (Self-Description):
Data collection is powerful based on the workflow capabilities of DCP. Yes.  </t>
  </si>
  <si>
    <t xml:space="preserve">SXM - Supplier On-Boarding (Self-Description):
Supplier on-boarding can be started from any place where supplier can be assigned.  For instance, DCP offers a supplier prospect capability where suppliers that have not been fully approved or have been not fully vetted in the past from an RFx can be asked to start the onboarding process. </t>
  </si>
  <si>
    <t xml:space="preserve">TYPES OF TRIGGER CONDITIONS:
If you do not set the Certification Criteria, the Certification will not trigger
Trigger condition can be set at certification criteria level under:
commodity
country
codes
…
This feature enable to select for which suppliers the questionnaire will be sent. For instance, I can decide to propose a certain questionnaire only to brazilian suppliers (questionnaire triggered if country = Brazil).
The level of information requested can be different  for suppliers depending on their commodity, country… (certificates and norms are different)
Details HERE
Trigger condition can be set at Meta Data level
The information entered on the meta data allows the display of the certification step. 
</t>
  </si>
  <si>
    <t xml:space="preserve">DSIM - Supplier registration processes and configuration 17.12 EN  </t>
  </si>
  <si>
    <t>R 621, 195</t>
  </si>
  <si>
    <t>Survey Support
(REVISED)</t>
  </si>
  <si>
    <t>0 - not currently supported / not applicable 
1. Survey-based functionality is built into the various applications, but not built on a core survey builder capability within the platform
2. The ability to also build any surveys (think "Google Forms"), but can bring in applications' objects in the survey forms.  Apps are built upon common form/survey capabilities within the platform
3. RPA that can import third party surveys, process them, and create templates for the user to start with
4. Additional capabilities beyond the above and beyond peers</t>
  </si>
  <si>
    <t>CLM - Survey integration (Self-Description):
All related information gathered on suppliers such as surveys completed, onboarding steps, ratings, are all available at any time on the platform, even within contracts.</t>
  </si>
  <si>
    <t xml:space="preserve">Based on the campaign manager functionnality 
Campaign creation
The campaign manager:
 - creates the campaign
 - attaches questionnaires
 - assigns suppliers
 - assigns evaluators
 - publishes the campaign
 - closes the campaign
Evaluation
The evaluators:
- answer the surveys
- publish their answers
Analysis
The data from the campaign can be displayed in reports.
The results are sent to the supplier scorecard to get a full result of supplier performance.
</t>
  </si>
  <si>
    <t xml:space="preserve">SPM - Processes and configuration 17.12 EN </t>
  </si>
  <si>
    <t>R 509, 597, 195</t>
  </si>
  <si>
    <t>Template Library
(REVISED)</t>
  </si>
  <si>
    <t>Does the platform come with a template library for supplier onboarding?</t>
  </si>
  <si>
    <t>0 - not currently supported / not applicable 
1. Support for users to build their own template library and a few starting templates
2. A large extensive library with templates that cover 80% of customer needs over 80% of the time for all supported industries, regulatory requirements, CSR, Risk, etc.
3. A community forum where the community is constantly creating and evolving templates to meet community needs
4. Additional capabilities beyond the above and beyond peers</t>
  </si>
  <si>
    <t>SXM - On-Boarding Templates (Self-Description):
Standard questionnaires can be provided for areas like W8/W9, diversity, insurance, IT security, and other audit &amp; compliance requirements. New Templates can be easily configured to support customer specific requirements.
CLM - Templates (From Contracts, Sourcing) (Self-Description):
As each customer has different obligations and each contract has different obligations so to support this we have the ability to add fields to capture the information which can the be reported and alerted against. This can also be done for linkage to SIM.</t>
  </si>
  <si>
    <t>CLM - Templates (From Contracts, Sourcing) (Self-Description):
Full clause library support with conditional sections and clauses based on any metadata</t>
  </si>
  <si>
    <t>Standard questionnaires can be provided for areas like W8/W9, diversity, insurance, IT security, and other audit &amp; compliance requirements. New Templates can be easily configured to support customer specific requirements.</t>
  </si>
  <si>
    <t>R 513, 197</t>
  </si>
  <si>
    <t>Qualification Support
(REVISED)</t>
  </si>
  <si>
    <t>To what extent can the platform be used to qualify suppliers?</t>
  </si>
  <si>
    <t>0 - not currently supported / not applicable 
1. Simple survey scoring from stakeholders and pre-defined scoring ranges
2. Complex weightings across multiple stakeholders that can be restricted to different criteria and assigned different weights and relative scoring ranges
3. Holistic 360 scorecards using internal scorecards, surveys, external 3rd party risk and GRC ratings, and current sentiment
4. Qualification capabilities above and beyond peers</t>
  </si>
  <si>
    <t>P2P - Supplier Performance and Risk Management (Self-Description):
Supplier Network-Portal google sheet with Answers</t>
  </si>
  <si>
    <t>SXM - Supplier Qualification (Self-Description):
Suppliers can be qualified in a number of ways including usage of meta-data tags, supplier and certification status, and supplier classification.</t>
  </si>
  <si>
    <t xml:space="preserve">Pre-qualification of suppliers is carried out during the onboarding process. A supplier can be onboarded both as a prospect and supplier. Clients can send the complete on-boarding process to new suppliers only after a prior validation of the supplier registration request. These new suppliers that have not been through supplier registration are called “prospects”. 
Regardless of which, a supplier must meet certain customer defined requirements to allow them to be added to our business network, such as NDA's, Regulatory requirements for different geographic locations, certifications and any other checks they require. This requires an approval based on the supplier responses, without which a supplier can not be part of the  network. Collaboration is enabled via the supplier portal on the Determine Business Network.  Some onboarding features include:
- Provide the ability to invite reviewers who will validate (score) the supplier’s answers to an on-boarding questionnaire. The questionnaires can be scored using manual or automatic scoring. 
- When the on-boarding process has been updated with new certification rules, you now have the ability to apply and send the new rules to existing suppliers. 
</t>
  </si>
  <si>
    <t>Supply Intelligence</t>
  </si>
  <si>
    <t>Best Practices Intelligence
(NEW)</t>
  </si>
  <si>
    <t>To what extent does the platform model and manage best practices intelligence (beyond just configuring the solution to implement best practices through pre-built functionality such as "guided" workflows)?</t>
  </si>
  <si>
    <t>0 - not currently supported / not applicable 
1. The platform has on-line training, support, and documents where best practices can be stored and recalled
2. Our platform explicitly models and manages practices in formal best practice libraries that can also be pre-populated with syndicated knowledge content from us or our partners
3. We have a formal community-based peer/partner network where  online best practices/templates are developed by our customers - and then shared with each other and integrated into the platform
4. Capability beyond above and beyond peers.  For example, this could be an AI based system that can synthesize best-practice templates based upon community best practices and processes embedded in pre-configured and community provided templates</t>
  </si>
  <si>
    <t>The platform has on-line training, support, and documents where best practices can be stored and recalled</t>
  </si>
  <si>
    <t>Category Intelligence
(NEW)</t>
  </si>
  <si>
    <t>Does the platform support a category knowledge base to collect/build category intelligence?</t>
  </si>
  <si>
    <t>0 - not currently supported / not applicable 
1. the platform allows a user to go beyond category-specific dashboard reporting on sourcing activity by allowing simple text content aggregation and tracking of collected intelligence from multiple external content sources (and internal stakeholder insights)
2. the platform integrates with third party commodity price data feeds for market forecasts price trend history as well as general market insights.  Please give actual examples regardless of your self-scoring.
3. the platform formally integrates with highly specific 3rd party supply market intelligence sources for both opportunity identification and risk reduction - and may even provide additional analysis layered on top
4. capability beyond above and beyond peers</t>
  </si>
  <si>
    <t xml:space="preserve">Not supported </t>
  </si>
  <si>
    <t>Supplier Intelligence
(NEW)</t>
  </si>
  <si>
    <t>How well does the platform collect supplier intelligence including community-based intelligence?</t>
  </si>
  <si>
    <t>0 - not currently supported / not applicable 
1. the platform allows  for basic supplier intelligence gathering of publicly available content sources such as news feeds and basic content aggregation providers (as well as internally captured insights from internal stakeholders within a single company)
2. the platform formally integrates and analyzes deeper supplier intelligence into the application workflow (e.g., cost of capital data that informs dynamic discounting offers; or risk scoring that informs sourcing/SRM decisions) 
3. the platform works in conjunction with community/network based supplier ratings and anonymized benchmarks (cost, delivery, quality, sustainability, or supplier willingness to accept different contract terms)
4 capability beyond above and beyond peers (e.g., using proven machine learning techniques  for highly predictive risk scoring or price forecasting)</t>
  </si>
  <si>
    <t>Technology</t>
  </si>
  <si>
    <t>Automation</t>
  </si>
  <si>
    <t>R 601, 637, 138, 174, 188, 228</t>
  </si>
  <si>
    <t>Knowledge Management
(REVISED)</t>
  </si>
  <si>
    <t>How much built-in technology support exists for the capture and re-use of knowledge to manage processes within the specific organization.</t>
  </si>
  <si>
    <t>0 - not currently supported / not applicable 
1. Knowledge is managed through document access (e.g., in offline file system / Intranet) and configurable online user training via various process/form templates
2. "Guided" processes through context-specific rule-based workflows and ability to leverage external BPM systems and automated "outside-in" knowledge served up into those workflows.
3. Ability to create expert system functionality via creation of best practice knowledge modeling of specific domains (e.g., category, industry, process/practice, etc.), possibly by way of machine learning to help extract knowledge for user consideration in expanding the knowledge base
4. Additional advanced knowledge management capabilities that go beyond peers</t>
  </si>
  <si>
    <t>P2P - Catalog Creation / Onboarding (Self-Description):
Catalog google sheet with Answers
P2P - Order Creation (Self-Description):
Ordering google sheet with Answers
P2P - Fulfillment (Self-Description):
Receiving google sheet with Answers
P2P - Invoice Creation / Capturing / submission (Self-Description):
See Invoicing Google sheet for Answers.</t>
  </si>
  <si>
    <t>CLM - File Attachments (Self-Description):
The Determine solution offers comprehensive audit trails throughout the solution in both log and flow chart format. Both parties will be able to track the changes to the actual contract document either in the system or in MS Word. Audit trails remain on the internal side only.
CLM - Knowledge Beyond Technology Applications (Self-Description):
AI tools form part of the Determine roadmap but are not available at this time.</t>
  </si>
  <si>
    <t>CLM - File Attachments (Self-Description):
The system allows users to attach as many documents as need to the contract. These documents can be made visible to the suppliers or internal only. The Determine systems integrators to provide easy e-signatures of the contract. Documents can be easily viewed within the tool without having to download them.</t>
  </si>
  <si>
    <t>P2P - Catalog Creation / Onboarding (Self-Description):
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
P2P - Order Creation (Self-Description):
09_Determine_Ordering App</t>
  </si>
  <si>
    <t>Knowledge is managed through 
- document access
- document sharing (homepage set up according to users rights &amp; authorization)</t>
  </si>
  <si>
    <t>R 654, 138, 139, 142, 154, 156, 162, 164, 213, 218, 221, 231</t>
  </si>
  <si>
    <t>Bots (for RPA)
(REVISED)</t>
  </si>
  <si>
    <t>What level of robotic process automation, "bot", technology is supported by the platform?</t>
  </si>
  <si>
    <t>0 - not currently supported / not applicable 
1. Simple, pre-defined, rule-based workflow automations that can send emails and alerts, run reports, push or pull data and fill fields, and remind users of tasks
2. Advanced scripting and configurable, component-based, workflow components that can be fit together like software Lego bots by the end user to run macros or automate certain processes when certain rules are satisfied (such as auto process the PO if amount &lt; $500, budget is not maxed, user has no strikes in the last six months, etc.)
3. the platform can encapsulate the most commonly run tasks in bots that run automatically, identify their tasks, and  execute the workflows defined in 2 as needed
4. AI-based bots that can adapt to slight deviations or learn when thresholds can be increased to minimize alerts or recommend actions to the end user (that can then be automated in the future) or other capability  beyond peers</t>
  </si>
  <si>
    <t>P2P - Catalog Creation / Onboarding (Self-Description):
Catalog google sheet with Answers
P2P - Catalog Data Quality Control (Self-Description):
Catalog google sheet with Answers
P2P - Catalog Objects (Self-Description):
Catalog google sheet with Answers
P2P - Search Engine (Self-Description):
Requisitioning google sheet with Answers 
P2P - Requisitioning Process (Self-Description):
Requisitioning google sheet with Answers 
P2P - Shopping Cart / Checkout Process (Self-Description):
Requisitioning google sheet with Answers 
P2P - Guided Buying (Self-Description):
Requisitioning google sheet with Answers 
P2P - Robotics / AI / Machine Learning (Self-Description):
Technology google sheets with Answers - (same answers for both ePRO and eINV templates)
P2P - OCR / Scanners (Self-Description):
Technology google sheets with Answers - (same answers for both ePRO and eINV templates)
P2P - Personalization (Self-Description):
Technology google sheets with Answers - (same answers for both ePRO and eINV templates)
P2P - Invoice Validation / Approvals (Self-Description):
See Invoicing Google sheet for Answers.</t>
  </si>
  <si>
    <t>CLM - "Bots" (Self-Description):
This is an area we addressing in out roadmap.</t>
  </si>
  <si>
    <t xml:space="preserve">P2P - Catalog Creation / Onboarding (Self-Description):
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
P2P - Catalog Data Quality Control (Self-Description):
04_CatologAnswers_Determine
P2P - Catalog Objects (Self-Description):
04_CatologAnswers_Determine
P2P - Search Engine (Self-Description):
NEW --  &lt;&lt;Federated Search&gt;&gt; feature allows you to find all the items that can be purchased from a single search page regardless of whether the catalog is an internal catalog or a supplier punch-out catalog. The search results can still be filtered by authorized items according to the user’s invoicing company.
</t>
  </si>
  <si>
    <t>We are currently working on level 2 will reach soon level 3.</t>
  </si>
  <si>
    <t>R 138, 139, 142, 154, 156, 162, 164, 219, 220, 241</t>
  </si>
  <si>
    <t>Bots ("Chat Bots" -  Conversational Systems)
(REVISED)</t>
  </si>
  <si>
    <t>Does the platform support conversational capabilities?  If so, how advanced are they?</t>
  </si>
  <si>
    <t>0 - not currently supported / not applicable 
1. Keyword matching for canned responses
2. Semi-intelligent semantic parsing that can identify the intent of a question and select from canned responses or automatically generated reports
3. Siri-Alexa-Google-like AI that can converse in text or voice and hold at least a middle-school conversation with a lonely user locked in the Procurement dungeon
4. Leading edge conversational systems beyond peers</t>
  </si>
  <si>
    <t xml:space="preserve">P2P - Catalog Creation / Onboarding (Self-Description):
Catalog google sheet with Answers
P2P - Catalog Data Quality Control (Self-Description):
Catalog google sheet with Answers
P2P - Catalog Objects (Self-Description):
Catalog google sheet with Answers
P2P - Search Engine (Self-Description):
Requisitioning google sheet with Answers 
P2P - Requisitioning Process (Self-Description):
Requisitioning google sheet with Answers 
P2P - Shopping Cart / Checkout Process (Self-Description):
Requisitioning google sheet with Answers 
P2P - Guided Buying (Self-Description):
Requisitioning google sheet with Answers 
P2P - Intelligent Apps (Self-Description):
Technology google sheets with Answers - (same answers for both ePRO and eINV templates)
P2P - Conversational Systems (Self-Description):
Technology google sheets with Answers - (same answers for both ePRO and eINV templates)
P2P - Trade Financing (Receivables and Payables Financing) (Self-Description):
Use the Payment google sheet to answer </t>
  </si>
  <si>
    <t>P2P - Catalog Creation / Onboarding (Self-Description):
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
P2P - Catalog Data Quality Control (Self-Description):
04_CatologAnswers_Determine
P2P - Catalog Objects (Self-Description):
04_CatologAnswers_Determine
P2P - Search Engine (Self-Description):
NEW --  &lt;&lt;Federated Search&gt;&gt; feature allows you to find all the items that can be purchased from a single search page regardless of whether the catalog is an internal catalog or a supplier punch-out catalog. The search results can still be filtered by authorized items according to the user’s invoicing company.
P2P - Trade Financing (Receivables and Payables Financing) (Self-Description):
18_Determine_Payment</t>
  </si>
  <si>
    <t>R 430, 470, 653, 138, 139, 142, 154, 156, 162, 164, 213, 218, 221, 231, 241</t>
  </si>
  <si>
    <t>Machine Learning (algorithms)
(REVISED)</t>
  </si>
  <si>
    <t>How sophisticated is the machine learning, if any, supported by the platform?</t>
  </si>
  <si>
    <t>0 - not currently supported / not applicable 
1. Simple (k-means) clustering, bayes classification, and statistical techniques
2. Support Vector Machines, Association Rule Learning, and basic neural networks
3. Evolutionary and Genetic Algorithms, Similarity Learning, Fingerprint extraction
4. Cutting edge machine learning techniques beyond peer in technique and classification capability</t>
  </si>
  <si>
    <t>We use different models and libraries depending on the usage (classification, prediction, natural language...). We tend to use more and more deep learning (neural networks) like Tensorflow.</t>
  </si>
  <si>
    <t>External Library Support
(NEW)</t>
  </si>
  <si>
    <t>To what extent, if any, does the platform support external machine learning libraries?</t>
  </si>
  <si>
    <t>0 - not currently supported / not applicable 
1. our system integrates a couple of libraries (sciKit, splunk, etc.)
2. our system supports R &amp; Python, and end-users can link in any library they want
3. our system has an open API / wrapper capability where users can link to any machine learning library they want to use
4. capabilities above and beyond peers</t>
  </si>
  <si>
    <t>our system supports R &amp; Python, and end-users can link in any library they want</t>
  </si>
  <si>
    <t>R 285, 430, 470, 138, 139, 142, 154, 156, 162, 164, 213, 218, 221, 231, 241</t>
  </si>
  <si>
    <t>AI
(REVISED)</t>
  </si>
  <si>
    <t>What level of AI, if any, is supported by the platform?</t>
  </si>
  <si>
    <t>0 - not currently supported / not applicable 
1. (Deep) Neural Network or other Advanced Statistical Approaches
2. (Hybrid) Semantic Analysis Capability that can go beyond numeric approaches
3. Shallow Learning and other advanced approaches that can work with, and learn from, limited data sets
4. Experimental AI techniques beyond peers with measurable results</t>
  </si>
  <si>
    <t xml:space="preserve">Sourcing - AI (Self-Description):
See Spend Analysis RFI 
Spend Analytics - AI (Self-Description):
We utilize machine learning, rules-based classifications, and 'web crawlers' to pick up tail end spend. Rules based classification: The first stage is Rules Based Classifier to ensure that all customer specific requirements are accorded the highest priority. It typically classifies 20%-30% of the total transaction lines but accounts for Top 60%-70% of the spend. For example, most customers have few strategic suppliers providing critical categories and it is important to get highest accuracy (close to 100%) for this spend. Rules Engine is the best solution for the strategic spend classification since the data volumes are less. b) Statistical classification (Machine Learning based) : The statistical classifier is a machine learning based classifier and is used to classify huge volumes of data. It typically classifies 40%-70% of the total transaction lines and accounts for 20%-40% of the spend. Our statistical approach is a self-learning methodology where-in the tool uses a pre classified training set to create multiple inference models for classification. ‘Training Set’ (typically 10%-15%) is generated statistically from historical spend data and classified by our subject matter experts. Integrated Web spider: This classification concept is unique to us and one of our key differentiators. Typically for most customers, ‘3%-6% tail-spend’ is of poor data quality due to maverick buying. Hence most classification solutions available in the marketplace are unable to classify the ‘tail spend’. Our integrated web spider can aggregate supplier information automatically from the internet which is classified by the statistical classifier. It also helps in enhancing the quality of spend data available for classification. For example, when Dell introduces a new series of Laptop with a different brand name; other approaches will fail to classify the line item since the static knowledgebase needs up gradation; whereas our classification solution can easily classify since the related information will be available on the web.  Quality Assurance: Our subject matter experts follow an Iterative process to measure Data Accuracy, re-tuning of engine intelligence and re-categorization till agreed Service Level accuracy is reached. We measure Data Accuracy through statistical techniques. We have developed and tested different models for cross-validation and error rate estimation. We simulate these models across the classified data and generate samples which are then cross-validated by our team of subject matter experts. The tool uses this input from subject matter experts to extrapolate the accuracies across the entire set as well as direct to erroneous data sets with highest error rate ; identify data patterns which require more training ; etc. These inputs are utilized by Subject Matter Experts to re-train the tool and ensure a high out-of-the-box accuracy.  To get to 90% is based strictly on the data set, but at 1MM lines, it takes us 6 wks.    manual overrides are very easy to accomplish
Spend Analytics - AI / Machine Learning (Self-Description):
This is supported with partners </t>
  </si>
  <si>
    <t xml:space="preserve">See use cases in supporting docs </t>
  </si>
  <si>
    <t>2018-10 eWorld Putting AI to Practical Use for Procurement &amp; Contract Management</t>
  </si>
  <si>
    <t>R 138, 139, 142, 156, 162, 164</t>
  </si>
  <si>
    <t>Machine Learning Use Cases (Cognitive Systems examples)
(REVISED)</t>
  </si>
  <si>
    <t xml:space="preserve">Does the platform support any capabilities that the market would term "cognitive"?  If so, how advanced are they (in the Source to Pay space)?  Describe in detail. </t>
  </si>
  <si>
    <t>0 - not currently supported / not applicable 
1. statistical models on user / organization / community data to recommend options (e.g., simple volume-based market price vs paid price analysis to identify statistically likely candidates for sourcing/procurement events)
2. guided recommendations based on situational analysis (auto-identification of best-practice events and processes based on market conditions and defining event factors)
3. interactive queries and analysis to understand the user's intent and adjust workflows, models, and learning algorithms to compensate (preferred sourcing method and supplier profile queries to automate 3-bids-and-a-buy sourcing events)
4. capabilities above and beyond peers</t>
  </si>
  <si>
    <t xml:space="preserve">P2P - Catalog Creation / Onboarding (Self-Description):
Catalog google sheet with Answers
P2P - Catalog Data Quality Control (Self-Description):
Catalog google sheet with Answers
P2P - Catalog Objects (Self-Description):
Catalog google sheet with Answers
P2P - Requisitioning Process (Self-Description):
Requisitioning google sheet with Answers 
P2P - Shopping Cart / Checkout Process (Self-Description):
Requisitioning google sheet with Answers 
P2P - Guided Buying (Self-Description):
Requisitioning google sheet with Answers </t>
  </si>
  <si>
    <t>P2P - Catalog Creation / Onboarding (Self-Description):
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
P2P - Catalog Data Quality Control (Self-Description):
04_CatologAnswers_Determine
P2P - Catalog Objects (Self-Description):
04_CatologAnswers_Determine</t>
  </si>
  <si>
    <t>Core Platform</t>
  </si>
  <si>
    <t>R 376, 570, 640</t>
  </si>
  <si>
    <t>Architecture
(REVISED)</t>
  </si>
  <si>
    <t>What is your core technology layer?  How scalable and extensible is it?</t>
  </si>
  <si>
    <t>0 - not currently supported / not applicable 
1. Integrated PHP or Ruby with limited layer separation; 
2. C# / Java / Ruby-on-Rails Stack with basic MVC separation;
3. Fully normalized C# / Java / RoR stack with multi-database and multi-view layer support for scalability and back up
4. Additional advancements that are significantly better than peers</t>
  </si>
  <si>
    <t>Sourcing - Core Tech Platform (Self-Description):
We use PHP (Determine Cloud Platform) and Ruby on Rails (for SmartSourceCloud components related to eAuctions, RFx, Project Management).
SXM - Core Tech Platform (Self-Description):
We use PHP (Determine Cloud Platform) and Ruby on Rails (for SmartSourceCloud components related to eAuctions, RFx, Project Management).
CLM - Core Technology Platform (Self-Description):
We use PHP (Determine Cloud Platform) and Ruby on Rails (for SmartSourceCloud components related to eAuctions, RFx, Project Management).</t>
  </si>
  <si>
    <t>We use PHP (Determine Cloud Platform) and Ruby on Rails (for SmartSourceCloud components related to eAuctions, RFx, Project Management).</t>
  </si>
  <si>
    <t>R 376, 570</t>
  </si>
  <si>
    <t>Software Stack
(REVISED)</t>
  </si>
  <si>
    <t>How modern is the core software stack, on average?  Do you keep up with your enterprise brethren?</t>
  </si>
  <si>
    <t>Consider database, compilers &amp; run-time, and 3rd party libraries necessary for application compilation, run-time, and delivery.  On average, 
1. Release versions &gt; 5 years old and / or limited / expired patch support
2. Release versions &gt; 3 years old and / or formal support ending within 2 years
3. Release versions &lt; 3 years old and formal vendor support good 
4. ... and also uses leading DB technology with in-memory computation; uses leading BI/viewer technologies with modern visualizations and drag and drop components; and better than peers</t>
  </si>
  <si>
    <t>Sourcing - Core Tech Platform (Self-Description):
We use PHP (Determine Cloud Platform) and Ruby on Rails (for SmartSourceCloud components related to eAuctions, RFx, Project Management).
SXM - Core Tech Platform (Self-Description):
We use PHP (Determine Cloud Platform) and Ruby on Rails (for SmartSourceCloud components related to eAuctions, RFx, Project Management).</t>
  </si>
  <si>
    <t>3. Release versions &lt; 3 years old and formal vendor support good</t>
  </si>
  <si>
    <t>Scripting Language (PaaS)
(NEW)</t>
  </si>
  <si>
    <t>Does your platform contain a built-in scripting language?</t>
  </si>
  <si>
    <t>0 - not currently supported / not applicable 
1. supports a minimal scripting language that supports the automation of workflows and definition of simple formulas
2. supports a rich scripting language that can be used to build forms, define workflows, chain computations, etc.
3. supports a full scripting language -- such as Javascript, Perl, Basic, or a similar proprietary language --that is on par with the API and can be used to programmatically define or control the application
4. ... backed up by a documented API and IDE add-on to allow code-complete</t>
  </si>
  <si>
    <t xml:space="preserve">Very advanced descriptive business language called LEA (Language for Enterprise Application)
Technology running LEA can evolve without having to rewrite our solution
Platform stays up-to-date, performance and security are guaranteed on all features
</t>
  </si>
  <si>
    <t>Determine Core Integration Sheet  (1)
DCP CORE PS ENG 18.4</t>
  </si>
  <si>
    <t>Application Support (PaaS)
(NEW)</t>
  </si>
  <si>
    <t>Does your platform support the development and integration of 3rd party apps?</t>
  </si>
  <si>
    <t>0 - not currently supported / not applicable 
1. select partner apps, pre-integrated, can be enabled
2. any App that uses our plug-and-play API or built-in scripting language can be enabled
3. any App that uses one or more supported app development platforms (name and describe) can be enabled
4. you can develop apps on our Platform that can be exported to other supported platforms (name and describe)</t>
  </si>
  <si>
    <t xml:space="preserve">Determine Native API
Using our native RESTful API empowers customer IT teams to perform integration on their end by mapping to Determine’s data and building a suitable interface, either from scratch or by importing a Swagger document. The REST protocol provides access to, and formatting of, a range of resources like suppliers, purchase orders and users through the HTTP methods GET, POST, PUT and DELETE. Our goal is to provide all the features available on the Determine application itself through the API.
</t>
  </si>
  <si>
    <t>Determine Core Integration Sheet  (1)
Upstream Augmented Apps Examples</t>
  </si>
  <si>
    <t>R 378, 572, 469, 646, 147, 172, 212</t>
  </si>
  <si>
    <t>On-Premise Software Option
(REVISED)</t>
  </si>
  <si>
    <t>What level of support do you have for on-premise software delivery?</t>
  </si>
  <si>
    <t>0 - not currently supported / not applicable 
1. "our team installs, and when you want an update, you call"; 
2. standard patch upgrade support (like previous MS non-forced update strategy); 
3. dynamic pull from master image on an update server that auto detects version and runs all of the update scripts sequentially with each patch application; 
4. would include capability beyond which is previously addressed and be better than the majority of peers</t>
  </si>
  <si>
    <t>P2P - On-Premise Software Option (Self-Description):
Catalog google sheet with Answers
P2P - On-Premise Software Option (Self-Description):
Requisitioning google sheet with Answers 
P2P - On-Premise Software Option (Self-Description):
Technology google sheets with Answers - (same answers for both ePRO and eINV templates)</t>
  </si>
  <si>
    <t>Sourcing - On-Premise Software Option (Self-Description):
We currently do not offer an On-Premise option.
SXM - On-Premise Software Option (Self-Description):
We do not offer an on-premise option for Determine Cloud Platform
Spend Analytics - On-Premise Software Option (Self-Description):
This is not offerred for SmartAnalytics 
CLM - On-Premise Software Option (Self-Description):
We do not offer an on-premise option for Determine Cloud Platform</t>
  </si>
  <si>
    <t xml:space="preserve">SXM - On-Premise Software Option (Self-Description):
On premise not possible 
P2P - On-Premise Software Option (Self-Description):
not applicable 100 % Cloud solution 
P2P - On-Premise Software Option (Self-Description):
not applicable 100 % Cloud solution 
P2P - On-Premise Software Option (Self-Description):
not applicable 100 % Cloud solution </t>
  </si>
  <si>
    <t xml:space="preserve">Currently migrating all the on-prem customer to Cloud (DCP). The on prem option and support will no longer be offered (all new business in on Cloud / DCP)  </t>
  </si>
  <si>
    <t>R 377, 571, 468, 644, 211</t>
  </si>
  <si>
    <t>SaaS/Cloud
(REVISED)</t>
  </si>
  <si>
    <t>How modern is your SaaS/Cloud architecture?  Is it true, customizable multi-tenant, or are you still in the ASP era? (Note that IaaS is addressed separately.)</t>
  </si>
  <si>
    <t>0 - not currently supported / not applicable 
1. ASP in a cloud wrapper; 
2. standard one-size fits-all multitenant; 
3. customizable multi-tenant where each client can have their own view, restrict data to certain locales, have surge processing power dynamically added or dropped, etc.; 
4. the architecture supports load-balancing to specific single-use database instances or processing server instances so each client has a virtual single instance and capabilities beyond peers 
NOTE: standard out-of-the-box AWS and other 3rd party BoB hosting service configurations are AT MOST a 3</t>
  </si>
  <si>
    <t>P2P - Cloud (Self-Description):
Technology google sheets with Answers - (same answers for both ePRO and eINV templates)</t>
  </si>
  <si>
    <t xml:space="preserve">Sourcing - SaaS / Cloud (Self-Description):
We use AWS stack in multiple regions (US, Ireland, Germany, Singapore, Brazil) with a proprietary cloud  management solution that centralize all application management and single code software delivery. We use the private cloud capabilities of AWS to share a global infrastructure with all our customers (no dedicated instances). Since 2009 all new customers have been deployed on this platform (public cloud with private cloud capabilities). We have also migrated many on premise historic customers to our cloud platform.  For SOA standards we currently use Web Services - a native Enterprise Application Integration (EAI)  and RESTful. Determine’s EAI is to replace the need for an ETL. It comes as a toolbox of driver to handle the most common requirements in terms of transmission protocols, data formatting, and performs data mapping work.  
SXM - SaaS / Cloud (Self-Description):
We use AWS stack in multiple regions (US, Ireland, Germany, Singapore, Brazil) with a proprietary cloud  management solution that centralize all application management and single code software delivery. We use the private cloud capabilities of AWS to share a global infrastructure with all our customers (no dedicated instances). Since 2009 all new customers have been deployed on this platform (public cloud with private cloud capabilities). We have also migrated many on premise historic customers to our cloud platform.  For SOA standards we currently use Web Services - a native Enterprise Application Integration (EAI)  and RESTful. Determine’s EAI is to replace the need for an ETL. It comes as a toolbox of driver to handle the most common requirements in terms of transmission protocols, data formatting, and performs data mapping work.  
Spend Analytics - SaaS / Cloud (Self-Description):
Qlik has details on the architecture and cloud requirements.
CLM - SaaS / Cloud (Self-Description):
We use AWS stack in multiple regions (US, Ireland, Germany, Singapore, Brazil) with a proprietary cloud  management solution that centralize all application management and single code software delivery. We use the private cloud capabilities of AWS to share a global infrastructure with all our customers (no dedicated instances). Since 2009 all new customers have been deployed on this platform (public cloud with private cloud capabilities). We have also migrated many on premise historic customers to our cloud platform.  For SOA standards we currently use Web Services - a native Enterprise Application Integration (EAI)  and RESTful. Determine’s EAI is to replace the need for an ETL. It comes as a toolbox of driver to handle the most common requirements in terms of transmission protocols, data formatting, and performs data mapping work.  
</t>
  </si>
  <si>
    <t>We use AWS stack in multiple regions (US, Ireland, Germany, Singapore, Brazil) with a proprietary cloud management solution that centralize all application management and single code software delivery. We use the private cloud capabilities of AWS to share a global infrastructure with all our customers (no dedicated instances). Since 2009 all new customers have been deployed on this platform (public cloud with private cloud capabilities). We have also migrated many on premise historic customers to our cloud platform. For SOA standards we currently use Web Services - a native Enterprise Application Integration (EAI) and RESTful. Determine’s EAI is to replace the need for an ETL. It comes as a toolbox of driver to handle the most common requirements in terms of transmission protocols, data formatting, and performs data mapping work.</t>
  </si>
  <si>
    <t>Geographic Deployments (IaaS)
(NEW)</t>
  </si>
  <si>
    <t>How global is your deployment capability?</t>
  </si>
  <si>
    <t>0 - not currently supported / not applicable 
1. our system uses one data center which can failover to another location in the same country / union (e.g. Canada &amp; US, EU)
2. our system has North American and European Data Centers, both within country/union failover capabilities, and clients can choose their deployment location
3. our system has global deployment options across the 6 continental markets
4. capabilities beyond above and beyond peers (e.g., ability to dynamically manage these regional/country instances based on business rules / configuration / metadata etc,)</t>
  </si>
  <si>
    <t>our system has North American and European Data Centers, both within country/union failover capabilities, and clients can choose their deployment location</t>
  </si>
  <si>
    <t>Iaas EcoSystem (Open Stack) [e.g. Rackspace, etc.]
(NEW)</t>
  </si>
  <si>
    <t xml:space="preserve">What level of support do you have for your open stack hosting center?  (Don't worry if you only deploy on AWS, Azure, or Google - we have specific scales for those and only take your best score across Open Stack, AWS, Azure, and Google.) </t>
  </si>
  <si>
    <t>0 - not currently supported / not applicable 
1. our system can deploy our platform on an Open Stack hosting service (e.g. RackSpace) but doesn't use any of the hosting provider's unique capabilities
2. our system can take advantage of the data warehousing/lake capabilities, backup and restore, and content and delivery support (such as edge replication) capabilities
3. our system can take advantage of supported offerings for analytics, machine learning, big-data and/or high performance computing capabilities
4. our system builds on their advanced capabilities and provides an offering beyond our peers that deploy on the same platform</t>
  </si>
  <si>
    <t>We have used extensively AWS services since 2009</t>
  </si>
  <si>
    <t>https://aws.amazon.com</t>
  </si>
  <si>
    <t>IaaS Ecosystem (AWS)
(NEW)</t>
  </si>
  <si>
    <t>What level of support do you have for Amazon Web Services (AWS)?
(Don't worry if you do not deploy on AWS.  When we score 3rd Party IaaS, we take the best score among Open Stack, AWS, Azure, and Google.)</t>
  </si>
  <si>
    <t>0 - not currently supported / not applicable 
1. our system can deploy our platform on AWS, but our system doesn't use any of Amazon's unique capabilities
2. our system can take advantage of their data lake, backup and restore, and content delivery applications
3. our system can take advantage of their data lake, scientific computing, and Machine Learning capabilities
4 our system builds on their advanced capabilities and provides an offering beyond peers</t>
  </si>
  <si>
    <t>our system can take advantage of their data lake, backup and restore, and content delivery applications</t>
  </si>
  <si>
    <t>IaaS Ecosystem (Microsoft Azure)
(NEW)</t>
  </si>
  <si>
    <t>What level of support do you have for Microsoft Azure deployments?
(Don't worry if you do not deploy on Azure.  When we score 3rd Party IaaS, we take the best score among Open Stack, AWS, Azure, and Google.)</t>
  </si>
  <si>
    <t>0 - not currently supported / not applicable 
1. our system can deploy our platform on Azure, but our system doesn't use any of their unique capabilities
2. our system can take advantage of their big data and high performance capabilities
3. our system can take advantage of their AI capabilities 
4. our system builds on their advanced capabilities and provides an offering beyond peers</t>
  </si>
  <si>
    <t>IaaS Ecosystem (Google)
(NEW)</t>
  </si>
  <si>
    <t>What level of support do you have for Google hosted deployments?
(Don't worry if you do not deploy on Google.  When we score 3rd Party IaaS, we take the best score among Open Stack, AWS, Azure, and Google.)</t>
  </si>
  <si>
    <t>0 - not currently supported / not applicable 
1. our system can deploy our platform on Google, but our system doesn't use any of their unique capabilities
2. our system can take advantage of their big data and high performance capabilities
3. our system can take advantage of their AI and Machine Learning capabilities 
4 our system builds on their advanced capabilities and provides an offering beyond peers</t>
  </si>
  <si>
    <t>Dynamic Scaling / Computation (IaaS)
(NEW)</t>
  </si>
  <si>
    <t>Assuming your system supports cloud deployments and one or more hosted web services that supports dynamic scaling, what level of dynamic scaling does your platform support?</t>
  </si>
  <si>
    <t>0 - not currently supported / not applicable 
1. our system can manually add more compute power  (CPUs, virtual servers, etc.) as needed
2. if compute capacity exceeds a threshold, our application automatically spins up more compute resources, and then drops them when capacity drops below another threshold
3. the application monitors usage and proactively spins up and shuts down compute resources before capacity is maxed or under-utilized
4. capabilities above and beyond peers</t>
  </si>
  <si>
    <t>If compute capacity exceeds a threshold, our application automatically spins up more compute resources, and then drops them when capacity drops below another threshold</t>
  </si>
  <si>
    <t>R 645</t>
  </si>
  <si>
    <t>Dynamic Data Segmentation (IaaS) 
(REVISED)</t>
  </si>
  <si>
    <t>Assuming your system supports dynamic data segmentation, to what extent is this supported?</t>
  </si>
  <si>
    <t xml:space="preserve">0 - not currently supported / not applicable 
1. Data can only be split across databases in one data center from one provider
2. Data can be split across multiple databases across multiple data centers on one platform
3. Data can be split across multiple databases across multiple global data centers on multiple platforms 
4. … and can real-time failover to backup data centers across providers
5. … to infinity and beyond … and better than peers! </t>
  </si>
  <si>
    <t>CLM - IaaS (Self-Description):
See above.</t>
  </si>
  <si>
    <t>We use standard AWS capabilities</t>
  </si>
  <si>
    <t>Data-as-a-Service (DaaS/IaaS)
(NEW)</t>
  </si>
  <si>
    <t>Does the platform have data as a service capability?</t>
  </si>
  <si>
    <t xml:space="preserve">0 - not currently supported / not applicable 
1. Can automate exports to flat file (through SFTP)
2. Open API for requesting data on demand in XML and other standard formats
3. Data pushed on a schedule to one or more data sinks that consume it
4. Taking DaaS to new heights with capabilities beyond peers. </t>
  </si>
  <si>
    <t>DCP includes full restful API for all data plus an ETL to process, transform, format and transport data</t>
  </si>
  <si>
    <t>Determine Core Integration Sheet  (1)</t>
  </si>
  <si>
    <t>R 641</t>
  </si>
  <si>
    <t>Security (Standards)
(REVISED)</t>
  </si>
  <si>
    <t>What level of (information) security is built into your platform?</t>
  </si>
  <si>
    <t xml:space="preserve">0 - not currently supported / not applicable 
1. All application access and data transfer is through https/equivalently secure connections and all personal data, login data, financial account data, and other private data is encrypted at rest. 
2. All private data is encrypted in transit and at rest and our entire platform is ISO 27001 certified. 
3. our team takes cybersecurity very seriously and are platform is COBIT-5, ISO 27002, IEC 62443, and PCI DSS (if you accept payments) compliant. 
4. All of the above and establishing new frontiers in cybersecurity with additional capabilities beyond peers. </t>
  </si>
  <si>
    <t>CLM - Security (Self-Description):
Yes</t>
  </si>
  <si>
    <t>See supporting doc for full info about SaaS-Clou architecture &amp; Security Policy best practices</t>
  </si>
  <si>
    <t>16_Determine_Cloud-SaaS-Technical-Architecture-Security</t>
  </si>
  <si>
    <t>R 358, 601</t>
  </si>
  <si>
    <t>e-Signatures
(REVISED)</t>
  </si>
  <si>
    <t>To what extent does your platform support e-Signatures?</t>
  </si>
  <si>
    <t>0 - not currently supported / not applicable 
1. our system has our own (proprietary) "e-signatures" verified by unique pins or secondary identifiers that users can use to "sign" documents.  
2. our system can punch-out to one (or two) standard e-Signature platform(s) for e-signing contracts, amendments, and other critical documents. 
3. our system natively embeds (an) e-Signature platform(s) in our application and any document, in any form, can be signed by any user at any time compliant with global e-Signing regulations where relevant with fully transparent, unalterable audit trails
4. Advanced functionality beyond this - and beyond our peers.</t>
  </si>
  <si>
    <t>Sourcing - e-Signatures (Self-Description):
See contract Management RFI for more details
CLM - File Attachments (Self-Description):
The Determine solution offers comprehensive audit trails throughout the solution in both log and flow chart format. Both parties will be able to track the changes to the actual contract document either in the system or in MS Word. Audit trails remain on the internal side only.</t>
  </si>
  <si>
    <t>DCP  has a standard integration available to Docusign. This allows the permanent placement of signature locations in internal templates and also the ability to insert additional Docusign fields in the documents.</t>
  </si>
  <si>
    <t>DCP and DocuSign Integration Demo</t>
  </si>
  <si>
    <t>R 499, 582, 604, 153</t>
  </si>
  <si>
    <t>Fine Grained Role/Data/Action Based Security
(REVISED)</t>
  </si>
  <si>
    <t>What level of role-based security is embedded in the platform?</t>
  </si>
  <si>
    <t xml:space="preserve">0 - not currently supported / not applicable 
1. a set of pre-defined roles with predefined privileges that can be overridden; 
2. user defined roles which can be instantiated from role templates but every role can have custom privileges based upon the defined privileges in the application 
3. roles can be defined not just by privileges, but by data views and / or workflows with restrictions to subsets of views / privileges
4. Additional functionality considerably beyond peers. </t>
  </si>
  <si>
    <t xml:space="preserve">P2P - Profiles (Self-Description):
Requisitioning google sheet with Answers </t>
  </si>
  <si>
    <t>SXM - Fine Grained Access / Permission Control (Self-Description):
Fine-grained access control is supported at both the table and field level.
SXM - Fine Grained Role/Data/Action Based Security (Self-Description):
DCP is setup with detailed and highly configurable options based on core rights, users and workflow to address the role/data/action based security options.</t>
  </si>
  <si>
    <t xml:space="preserve">At the core of the Determine system is a permission and authentication system that allows client to specify their authorized users and to grant each user access to those functions and data views that are appropriate for their needs. Administrative privileges are controlled at a very granular level based on Group affiliation and Role Based Access Control (RBAC). Users of the system are assigned permissions based on their anticipated use of the system. Each component of the system can be separately controlled by the Account Administrator and made available to a user. Users can be given limited access within each component; for example, a user may be allowed to view, but not edit, a particular type of contract.
On the Authorizations tab, in the Email Notification section, select whether the user will receive email Notification(s). This field defaults to Activated. Check Periodical notifications if you want the user to receive email notifications about the tasks in the To do section of the homepage. 
The Business Authorizations defines the new user’s ability to use the Determine business applications. 
The Technical Authorizations section determines the user’s ability to configure the DCP. 
The Master Data Authorizations determines the user’s access to various data types. 
The Organizational views define the access level for the user with regards to the information available in the system (company, department, region…) 
The Project &amp; Tasks section determines the user’s ability to work on projects in the DCP. 
Optionally, customers can select the User Interface Version (Material Design or Standard), Language and Default home page. 
If authorized, user can customize their homepage.
</t>
  </si>
  <si>
    <t>R 574, 471, 648, 214</t>
  </si>
  <si>
    <t>Big Data Processing
(REVISED)</t>
  </si>
  <si>
    <t>How much data can the platform process In real time?</t>
  </si>
  <si>
    <t xml:space="preserve">0 - not currently supported / not applicable 
1. Can process 1M records in memory in real-time
2. Can process 10M records in memory in real time
3. Can process 100M records in memory In real time
4. Can process 1B records in memory in real time </t>
  </si>
  <si>
    <t>P2P - Big Data (Self-Description):
Technology google sheets with Answers - (same answers for both ePRO and eINV templates)</t>
  </si>
  <si>
    <t xml:space="preserve">SXM - Big Data (Self-Description):
Unique on the market, The Determine Cloud Platform offers a “Big Data” for the Procurement function where our competitors only offer analysis and reporting systems. 
Big Data allows you to associate your structured purchasing information (reference, price, volume, date, requestor ...) with unstructured, complex and dynamic information flows such as the price of one or several raw materials, The average price of this reference on the web, the financial health indices ...
The analytical tools embedded with Determine Cloud's Big Data offer will allow you to:
Correlation of complex events to find the correlation points of several curves, allowing you to know more deeply the nature of the consumption of its goods and the complex interactions giving rise to prices and therefore to your costs.
Determine is actually collecting a lot of public available data to complement data from the platform as well.
Spend Analytics - Big Data (Self-Description):
The system is currently very scalable with regard to Big data applications/ we are able to meet any client data demands
CLM - Big Data (Self-Description):
Unique on the market, The Determine Cloud Platform offers a “Big Data” for the Procurement function where our competitors only offer analysis and reporting systems. 
Big Data allows you to associate your structured purchasing information (reference, price, volume, date, requestor ...) with unstructured, complex and dynamic information flows such as the price of one or several raw materials, The average price of this reference on the web, the financial health indices ...
The analytical tools embedded with Determine Cloud's Big Data offer will allow you to:
Correlation of complex events to find the correlation points of several curves, allowing you to know more deeply the nature of the consumption of its goods and the complex interactions giving rise to prices and therefore to your costs.
Determine is actually collecting a lot of public available data to complement data from the platform as well.
</t>
  </si>
  <si>
    <t>Can process 100M records in memory In real time</t>
  </si>
  <si>
    <t>no supporting doc</t>
  </si>
  <si>
    <t>Data Models
(NEW)</t>
  </si>
  <si>
    <t>How extensive, and extensible, is the built-in data model?</t>
  </si>
  <si>
    <t>0 - not currently supported / not applicable 
1. A pre-defined data model with limited extensibility (e.g., adding a "flex field" on a master data object) and single-schema support
2. A pre-defined data model with extensive extensibility (e.g., adding lookup tables) and multi-schema support (e.g., each business unit can tailor model differently)
3. Multiple pre-defined data models and federated data model / schema support (e.g., different industry/category models as base from which to tailor)
4. Additional capabilities that are significantly beyond peers</t>
  </si>
  <si>
    <t>Our descriptive language allows to describe all kind of data structure. This language can be generated by files, or using a UI that allows real-time data structure change.</t>
  </si>
  <si>
    <t>Model Extensibility
(NEW)</t>
  </si>
  <si>
    <t>How extensive are the foundations for model extensibility?</t>
  </si>
  <si>
    <t>0 - not currently supported / not applicable 
1. Relational Databased Templates with some limits on number of fields, field types, and field sizes are used
2. Object Templates that can support as many objects, with as many fields in all supported formats, as required
3. Graph Templates that can support as many new objects and relationships as required
4. capabilities above and beyond peers</t>
  </si>
  <si>
    <t>LEA is layer's based and allow building apps to extend the application without any limitation</t>
  </si>
  <si>
    <t>Taxonomy Support
(NEW)</t>
  </si>
  <si>
    <t>What is the extent of your support for industry taxonomies within the data models?</t>
  </si>
  <si>
    <t xml:space="preserve">0 - not currently supported / not applicable 
1. one standard n-level taxonomy built natively into the app; 
2. one extensible taxonomy to any level of depth of the organization's choosing; 
3. multiple taxonomies are definable; cross-walkable; etc.  
4. AI based auto-categorization; auto-cross-walking; semantic classification; etc. </t>
  </si>
  <si>
    <t xml:space="preserve">We typcially calssify to UNSP or NACE.  Some customers create custom taxonomies that we support as well.  </t>
  </si>
  <si>
    <t>R 417, 420, 138, 228</t>
  </si>
  <si>
    <t>Data Loading
(REVISED)</t>
  </si>
  <si>
    <t>What is the extent of data loading capability supported by the platform?</t>
  </si>
  <si>
    <t>0 - not currently supported / not applicable 
1. Flat File CSV and/or XML, EDI and/or ODBC/JDBC/Corba/Standard database / feed connectors
2. Open API for defining native connectors to multiple data sources in multiple formats
3. Extensive native connector library to standard ERP and S2P platforms out-of-the-box
4. Significant additional data loading capability that is beyond peers</t>
  </si>
  <si>
    <t>P2P - Catalog Creation / Onboarding (Self-Description):
Catalog google sheet with Answers
P2P - Invoice Creation / Capturing / submission (Self-Description):
See Invoicing Google sheet for Answers.</t>
  </si>
  <si>
    <t>Spend Analytics - ETL (Extract / Transform / Load) (Self-Description):
We accept standard flat file, delimited formats, but ETL process is a manual effort to populate it in the system
Spend Analytics - Rules Set (Self-Description):
We can define rules to automatically cleanse and enrich based on predefined parameters - as well as being ordered.  However, at this time, conflicts cannot be detected</t>
  </si>
  <si>
    <t>P2P - Catalog Creation / Onboarding (Self-Description):
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t>
  </si>
  <si>
    <t xml:space="preserve">Existing Connectors with leading normalized protocols &amp;  ERP solutions 
Determine provides out-of-the-box connectors leveraging normalized protocols (EDI, cXML, OCI) and native EAI with standard ERP ( SAP, Oracle, Sage, QAD, JD Edwards, PeopleSoft, Microsoft Dynamics GP). Determine provides seamless integration and provides real-time connection into your business processes. 
</t>
  </si>
  <si>
    <t>MS-Excel Support
(NEW)</t>
  </si>
  <si>
    <t>How extensive is the integrated support for the Purchaser's favorite desktop application - Excel?</t>
  </si>
  <si>
    <t>0 - not currently supported / not applicable 
1. data can be loaded in pre-defined -- fixed -- Excel file formats (which the application can spit out)
2. data can be loaded in extensible Excel file formats as long as columns are named, typed, and users manually map columns to system columns
3. any data can be loaded, and the user can even define new schema columns in the Excel file through dynamic definition capability
4. capabilities above and beyond peers</t>
  </si>
  <si>
    <t>data can be loaded in extensible Excel file formats as long as columns are named, typed, and users manually map columns to system columns</t>
  </si>
  <si>
    <t>R 279, 417, 420, 138, 228</t>
  </si>
  <si>
    <t>Data Cleansing
(REVISED)</t>
  </si>
  <si>
    <t>What level of data cleansing is integrated into the platform?</t>
  </si>
  <si>
    <t xml:space="preserve">0 - not currently supported / not applicable 
1. Simple (manually defined) rules-based data correction that transforms simple patterns to other denied values (possibly enhanced by data feeds or databases)
2. Complex reg-ex support for identifying complex errors with unusual patterns and cross-field verification requirements
3. (Hybrid) AI capability that can evolve rules based on changing errors, pattern similarity, and manual overrides
4. Significant additional cleansing capability that is beyond peers. </t>
  </si>
  <si>
    <t>Sourcing - Cleansing (Self-Description):
See Spend Analysis RFI 
Spend Analytics - ETL (Extract / Transform / Load) (Self-Description):
We accept standard flat file, delimited formats, but ETL process is a manual effort to populate it in the system
Spend Analytics - Rules Set (Self-Description):
We can define rules to automatically cleanse and enrich based on predefined parameters - as well as being ordered.  However, at this time, conflicts cannot be detected</t>
  </si>
  <si>
    <t>Sourcing - Cleansing (Self-Description):
See Spend Analysis RFI
P2P - Catalog Creation / Onboarding (Self-Description):
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t>
  </si>
  <si>
    <t>We offer a full Spend Data Classification service where data is aggregated from any number of sources, cleansed and standardized, classified with a standard or custom taxonomy, and then loaded into a data visualization tool to help drive better sourcing and procurement decisions.</t>
  </si>
  <si>
    <t>R 280, 417, 420, 138, 228</t>
  </si>
  <si>
    <t>Data Harmonization
(REVISED)</t>
  </si>
  <si>
    <t>What level of data harmonization is integrated into the platform?</t>
  </si>
  <si>
    <t>0 - not currently supported / not applicable 
1. Can harmonize data from multiple sources based upon standard industry identifiers and defined data sources
2. Can harmonize data from multiple sources using internal and third party identifiers and customizable rule-based logic
3. (Hybrid) AI capability for harmonizing data from multiple sources using learned patterns
4. Additional advanced capabilities significantly beyond peers</t>
  </si>
  <si>
    <t>Sourcing - Automatic data correction based on known fields (Self-Description):
See Spend Analysis RFI 
Spend Analytics - ETL (Extract / Transform / Load) (Self-Description):
We accept standard flat file, delimited formats, but ETL process is a manual effort to populate it in the system
Spend Analytics - Rules Set (Self-Description):
We can define rules to automatically cleanse and enrich based on predefined parameters - as well as being ordered.  However, at this time, conflicts cannot be detected</t>
  </si>
  <si>
    <t>Sourcing - Automatic data correction based on known fields (Self-Description):
See Spend Analysis RFI
P2P - Catalog Creation / Onboarding (Self-Description):
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t>
  </si>
  <si>
    <t>R 280, 281, 282, 417, 420, 422, 138, 228</t>
  </si>
  <si>
    <t>Data Enrichment
(REVISED)</t>
  </si>
  <si>
    <t>What level of data enrichment is supported by the platform?</t>
  </si>
  <si>
    <t>0 - not currently supported / not applicable 
1. Can enrich supplier/product/etc. organizational data from a cultivated vendor database
2. Can enrich supplier/product/etc. organizational data from multiple third party (subscription) sources using out-of-the-box connectors and an Open API for custom feeds
3. Can enrich data using extracted semantic insights and sentiment from a wide swatch of third party sources
4. Significant additional capabilities beyond peers.</t>
  </si>
  <si>
    <t>Sourcing - Automatic data correction based on known fields (Self-Description):
See Spend Analysis RFI 
Sourcing - Simple rules for automatic correction based on common errors (Self-Description):
See Spend Analysis RFI 
Sourcing - Advanced rules for correction based on industry data (Self-Description):
See Spend Analysis RFI 
Spend Analytics - ETL (Extract / Transform / Load) (Self-Description):
We accept standard flat file, delimited formats, but ETL process is a manual effort to populate it in the system
Spend Analytics - Rules Set (Self-Description):
We can define rules to automatically cleanse and enrich based on predefined parameters - as well as being ordered.  However, at this time, conflicts cannot be detected
Spend Analytics - Enrich (Self-Description):
We leverage our partners and their proprietery resources, from a standpoint of data enrichment and product records.</t>
  </si>
  <si>
    <t>R 280, 281, 282, 417, 420, 138, 228</t>
  </si>
  <si>
    <t>Data Management
(REVISED)</t>
  </si>
  <si>
    <t>What level of quality management is embedded into the platform?</t>
  </si>
  <si>
    <t>0 - not currently supported / not applicable 
1. Data is automatically validated against vendor cultivated databases and all integrated (subscription) data sources
2. Numeric and measurement data is automatically subjected to statistical quality checks to verify likelihood of correctness 
3. Overall profile quality metrics (like integrated risk metrics) are defined and monitored to alert a user when data elements seem okay individually but off holistically 
4. Additional advanced capabilities that go beyond peers</t>
  </si>
  <si>
    <t>Sourcing - Automatic data correction based on known fields (Self-Description):
See Spend Analysis RFI 
Sourcing - Simple rules for automatic correction based on common errors (Self-Description):
See Spend Analysis RFI 
Sourcing - Advanced rules for correction based on industry data (Self-Description):
See Spend Analysis RFI 
Spend Analytics - ETL (Extract / Transform / Load) (Self-Description):
We accept standard flat file, delimited formats, but ETL process is a manual effort to populate it in the system
Spend Analytics - Rules Set (Self-Description):
We can define rules to automatically cleanse and enrich based on predefined parameters - as well as being ordered.  However, at this time, conflicts cannot be detected</t>
  </si>
  <si>
    <t>R 280, 281, 282, 432, 138, 228</t>
  </si>
  <si>
    <t>Auto Data Verification 
(REVISED)</t>
  </si>
  <si>
    <t>How extensive are the auto data verification capabilities?</t>
  </si>
  <si>
    <t>0 - not currently supported / not applicable 
1. Data is automatically verified on import against cultivated sources and approvals are required for overrides
2. Data is automatically verified on update against real-time (and cultivated) sources and approvals are required for overrides
3. Data is automatically monitored over time and alerts and workflows initiated when changes are detected 
4. More advanced monitoring and verification capabilities significantly beyond peers</t>
  </si>
  <si>
    <t>Sourcing - Automatic data correction based on known fields (Self-Description):
See Spend Analysis RFI 
Sourcing - Simple rules for automatic correction based on common errors (Self-Description):
See Spend Analysis RFI 
Sourcing - Advanced rules for correction based on industry data (Self-Description):
See Spend Analysis RFI 
Spend Analytics - Data Integrity Analytics (Self-Description):
The tool does not support data integrity analytics, but can test the completness of the data</t>
  </si>
  <si>
    <t>R 280, 281, 282, 573, 432, 647, 138, 228</t>
  </si>
  <si>
    <t>AR/Auto Detection of Missing / Needed / Erroneous Data
(REVISED)</t>
  </si>
  <si>
    <t>How extensive are the built in algorithms for the detection of missing or erroneous data?</t>
  </si>
  <si>
    <t>0 - not currently supported / not applicable 
1. Rules-based detection of missing / needed data
2. Rules-based specification of erroneous or outlier data based on reg-ex pattern mismatch and formulaic definition of valid values
3. (Hybrid) AI capability to create and modify rules that detect missing/erroneous data based on user corrections and manual completions over time
4. Significant additional capability beyond peers</t>
  </si>
  <si>
    <t xml:space="preserve">Sourcing - Automatic data correction based on known fields (Self-Description):
See Spend Analysis RFI 
Sourcing - Simple rules for automatic correction based on common errors (Self-Description):
See Spend Analysis RFI 
Sourcing - Advanced rules for correction based on industry data (Self-Description):
See Spend Analysis RFI 
SXM - AR/Auto Detection of Missing / Needed / Erroneous Data (Self-Description):
We currently do not offer this capability 
Spend Analytics - Data Integrity Analytics (Self-Description):
The tool does not support data integrity analytics, but can test the completness of the data
CLM - AR / Auto Detection of Missing / Needed / Erroneous Data (Self-Description):
We currently do not offer this capability </t>
  </si>
  <si>
    <t>Sourcing - Automatic data correction based on known fields (Self-Description):
See Spend Analysis RFI
Sourcing - Simple rules for automatic correction based on common errors (Self-Description):
See Spend Analysis RFI
Sourcing - Advanced rules for correction based on industry data (Self-Description):
See Spend Analysis RFI
P2P - Catalog Creation / Onboarding (Self-Description):
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t>
  </si>
  <si>
    <t>Sourcing - Automatic data correction based on known fields
Sourcing - Simple rules for automatic correction based on common errors</t>
  </si>
  <si>
    <t>MDM Capability
(NEW)</t>
  </si>
  <si>
    <t>Does the platform have Master Data Management capability?  If so, to what extent?</t>
  </si>
  <si>
    <t xml:space="preserve">0 - not currently supported / not applicable 
1. Can maintain a single source of master data across the application platform 
2. Can maintain a single source of master data across ERPs and S2P applications
3. Can serve as the enterprise MDM management solution for all S2P related data
4. Breaking new ground in PaaS MDM and capability beyond peers. </t>
  </si>
  <si>
    <t>Our solutions are generally tapped as an automation layer on top of existing solutions—ERP for Master Data (list of third parties, charts of accounts, analytics, budget codes, etc.) and A/P transactions (invoices, credit memos, accrued expenses, deferred expenses, etc.).</t>
  </si>
  <si>
    <t>https://www.determine.com/erp-integration</t>
  </si>
  <si>
    <t>R 351</t>
  </si>
  <si>
    <t>Message Logging
(REVISED)</t>
  </si>
  <si>
    <t>How complete is the message logging capability?</t>
  </si>
  <si>
    <t>0 - not currently supported / not applicable 
1. users have inboxes, messages are transient
2. all messages are logged, changes are stored, and deleted messages get archived
3. messaging is integrated with auditing and e-Signatures, which can apply to individual messages, sent messages are unalterable, and users with authority can pull complete audit trails at any time
4. capabilities above and beyond peers</t>
  </si>
  <si>
    <t>Sourcing - Auditable, Unalterable, Messaging (Self-Description):
See contract Management RFI for more details</t>
  </si>
  <si>
    <t>Sourcing - Auditable, Unalterable, Messaging (Self-Description):
The Determine solution offers comprehensive audit trails throughout the solution in both log and flow chart format. Both parties will be able to track the changes to the actual contract document either in the system or in MS Word. Audit trails remain on the internal side only.
See contract Management RFI for more details</t>
  </si>
  <si>
    <t>messaging is integrated with auditing and e-Signatures, which can apply to individual messages, sent messages are unalterable, and users with authority can pull complete audit trails at any time</t>
  </si>
  <si>
    <t>no suppporting doc</t>
  </si>
  <si>
    <t>Sandboxing
(NEW)</t>
  </si>
  <si>
    <t>What level of sandboxing is offered by the platform?</t>
  </si>
  <si>
    <t>0 - not currently supported / not applicable 
1. a buyer can create a copy of a data (sub)set in their own private data sandbox
2. a project team can create a shared sandbox of data and work on it
3. a project team can create a community sandbox of data and work on it collectively
4. capabilities above and beyond peers</t>
  </si>
  <si>
    <t>A buyer can create a copy of a data (sub)set in their own private data sandbox</t>
  </si>
  <si>
    <t>R 301, 302, 355, 502, 521, 601, 605, 138, 174, 188, 228</t>
  </si>
  <si>
    <t>How advanced is the built-in document management functionality at the platform level?</t>
  </si>
  <si>
    <t>0 - not currently supported / not applicable 
1. Unlimited Documents, in folders, but no significant version control
2. Document Hierarchies, tagging, grouping, and full version control with check-in, check-out, and locking capabilities
3. Automatic matching, difference identification, full change tracking and control with verifiable, unauditable audit trails
4. Additional document management capabilities that go significantly beyond peers</t>
  </si>
  <si>
    <t>Sourcing - Documentary Support (Self-Description):
There is a document repository by project
Sourcing - Unlimited Attachments w/ Revision Control (Self-Description):
There are no limits for attachments
Sourcing - Attachments (Self-Description):
See contract Management RFI for more details
SXM - Document and Version Management (Self-Description):
Yes. Document storage and versioning available with complete and customizable metadata history across the entire platform.  Review the DCP Architecture components doc.
SXM - Document Management (Self-Description):
Document storage and versionning available. Document management capability is part of the platform; generally it is most heavily leveraged for Contract Management at the moment. Common documents are shared across the platform and can be executed in a similar way through internal sharing, workflow or third party apps like DocuSign. 
CLM - File Attachments (Self-Description):
The Determine solution offers comprehensive audit trails throughout the solution in both log and flow chart format. Both parties will be able to track the changes to the actual contract document either in the system or in MS Word. Audit trails remain on the internal side only.</t>
  </si>
  <si>
    <t xml:space="preserve">Document storage and versionning available. Document management capability is part of the platform; generally it is most heavily leveraged for Contract Management at the moment. Common documents are shared across the platform and can be executed in a similar way through internal sharing, workflow or third party apps like DocuSign.
The Determine solution offers comprehensive audit trails throughout the solution in both log and flow chart format. Both parties will be able to track the changes to the actual (contract) document either in the system or in MS Word. Audit trails remain on the internal side only.
Track changes in a word document to compare side-by-side versions
</t>
  </si>
  <si>
    <t>DCP Contract Management PS Detailed ENG 18.3 (1).pdf</t>
  </si>
  <si>
    <t>R 474, 138, 174, 188, 228</t>
  </si>
  <si>
    <t>Unstructured Data Management
(REVISED)</t>
  </si>
  <si>
    <t>Does the platform support unstructured data management?  If so, to what extent?</t>
  </si>
  <si>
    <t>0 - not currently supported / not applicable 
1. Can import unstructured data into database blobs
2. Automatic meta-data extraction, tagging, and indexing for fast, faceted, search
3. Full text search across blobs, in memory if memory is sufficient, map reduce on disk if not … 
4. All of the above plus new unstructured data management techniques beyond peers</t>
  </si>
  <si>
    <t>Spend Analytics - Semi-Structured / Unstructured Data (Self-Description):
We have the ability to search and organize based on key words and filters/ and associate with pertinent data streams</t>
  </si>
  <si>
    <t xml:space="preserve">We have the ability to search and organize based on key words and filters/ and associate with pertinent data streams (contracts imports, spend analysis...) </t>
  </si>
  <si>
    <t>Metadata Extraction
(NEW)</t>
  </si>
  <si>
    <t>What level of (automatic) meta-data extraction is supported by the platform?</t>
  </si>
  <si>
    <t>0 - not currently supported / not applicable 
1. Pre-defined fields from template-based documents can be extracted automatically
2. Simple reg-ex parsing can extract well-defined values based on field names or data formats
3. Powerful semantic processing can extract deeply buried meta-data from any document in any format or organization
4. capabilities above and beyond peers</t>
  </si>
  <si>
    <t xml:space="preserve">Through 3rd party technology,  data extraction and discovery from unstructured documents
</t>
  </si>
  <si>
    <t>R 138, 174, 188, 228</t>
  </si>
  <si>
    <t>Media Management
(REVISED)</t>
  </si>
  <si>
    <t>Does the platform support (multi)media files?</t>
  </si>
  <si>
    <t>0 - not currently supported / not applicable 
1. Can store audio, video, and multimedia files in file folders
2. Can apply 3rd-party AI to identify multimedia file contents, create meta-data, and auto-index it
3. … and apply deep multi-media search techniques and allow the users to capture, process, and auto-index multi-media files within the tools
4. All of the above plus new media management techniques beyond peers</t>
  </si>
  <si>
    <t>DCP can store audio, video, and multimedia files in file folders</t>
  </si>
  <si>
    <t>Archival Management
(REVISED)</t>
  </si>
  <si>
    <t>How much built-in support is there for data archival and management of the data archives?</t>
  </si>
  <si>
    <t>0 - not currently supported / not applicable 
1. Senior users and administrators can choose to archive data elements
2. The platform will automatically archive events, supplier data, etc. that has been unused / untouched for a defined number of months or years or that is associated with deactivated suppliers, products, etc. 
3. automatic for deactivations and changing use patterns and the platform can automatically identify and archive unneeded data and, if suppliers or products get re-activated, automatically unarchive data as well
4. Additional leading edge archival capabilities beyond peers</t>
  </si>
  <si>
    <t xml:space="preserve">No auto archive </t>
  </si>
  <si>
    <t>Emerging Technology</t>
  </si>
  <si>
    <t>R 379, 576, 473, 650, 143, 168, 183, 191, 216, 234</t>
  </si>
  <si>
    <t>Mobile Support
(REVISED)</t>
  </si>
  <si>
    <t>How much of the platform functionality is accessible through mobile support?</t>
  </si>
  <si>
    <t>0 - not currently supported / not applicable 
1. simple notifications and approvals. Use of responsive design
2. reporting, commenting, delegation, and simple data entry tuned specifically for a mobile experience
3. very extensive - nearly all functionality available in the desktop version is in the mobile version
4. All of the above plus novel ways to do more with mobile than your peers</t>
  </si>
  <si>
    <t>P2P - Catalog Mobility (Self-Description):
Catalog google sheet with Answers
P2P - Mobility (Self-Description):
Requisitioning google sheet with Answers 
P2P - PO Mobility (Self-Description):
Ordering google sheet with Answers
P2P - Receiving Mobility (Self-Description):
Receiving google sheet with Answers
P2P - Mobile (Self-Description):
Technology google sheets with Answers - (same answers for both ePRO and eINV templates)
P2P - Invoice Mobility (Self-Description):
See Invoicing Google sheet for Answers.</t>
  </si>
  <si>
    <t xml:space="preserve">P2P - Catalog Mobility (Self-Description):
04_CatologAnswers_Determine
P2P - Mobility (Self-Description):
06_Determine_Procurement Purchase Requisition Business App ENG
P2P - PO Mobility (Self-Description):
09_Determine_Ordering App
P2P - Receiving Mobility (Self-Description):
Not available at this time </t>
  </si>
  <si>
    <t xml:space="preserve">Available on Android (Google Play) and IOS (Apple Store), our native mobile application is designed to access the entire platform, optimizing user experience on small screens and ease the access on the move for processes such as approvals, notifications, status updates, and important tasks. The particularity of this application is its ability to provide all available information, including specific customer requirements and all applications on demand. Beyond the operational departments, it is the individuals who are in demand for solutions adapted to their increasing mobility (travel, home office, etc.) and usable on all device (smartphones, tablets, computers). Responsive design or adaptation of the display to the size of the screen available Determine Cloud was written for mobile use. The display of the information available on the screen rearrange automatically according to the available space and without losing the usage quality. Our mobile and UI roadmap includes the following: 
● Collaboration Tools / Features 
● Integral mobile + desktop experience 
● UI Framework components to complete UX 
● Contextual Help 
● Dialogs Framework Improvements 
● Global Search with Keywords 
● Push notifications on both Browser and Mobile 
● “Wow!” Signature graphical views 
● Embedding with third party
</t>
  </si>
  <si>
    <t>Advanced Mobile Support
(NEW)</t>
  </si>
  <si>
    <t>To what extent is the platform's mobile offering capable of taking advantage of mobile specific capabilities?</t>
  </si>
  <si>
    <t>0 - not currently supported / not applicable 
1. can make use of GPS data, but does not take advantage of mobile specific functionality for the most part
2. can take advantage of advanced mobile functions -- proximity sensors, accelerometers, gyroscopes, and offers mobile-specific functionality and alerts
3. uses multimedia, (hybrid) AI and/or other device-specific capabilities to allow natural human interfaces to the platform
4. capabilities above and beyond peers</t>
  </si>
  <si>
    <t xml:space="preserve">no supported </t>
  </si>
  <si>
    <t>R 381, 503, 577, 475, 218, 228</t>
  </si>
  <si>
    <t>OCR
(REVISED)</t>
  </si>
  <si>
    <t>To what extent does the platform support OCR?</t>
  </si>
  <si>
    <t>0 - not currently supported / not applicable 
1. basic integration with a third party platform - documents can be submitted in a multitude of image formats and hypertext is returned; 
2. inline integration, and side-by-side image and text comparison for corrections; 
3. integrated AI to automatically detect and correct OCR errors; 
4. capability beyond which is previously addressed and beyond your peers (*note that metadata extraction capabilities are asked about in another question)</t>
  </si>
  <si>
    <t>P2P - OCR / Scanners (Self-Description):
Technology google sheets with Answers - (same answers for both ePRO and eINV templates)
P2P - Invoice Creation / Capturing / submission (Self-Description):
See Invoicing Google sheet for Answers.</t>
  </si>
  <si>
    <t>Sourcing - OCR Support (Self-Description):
We have currently on the Determine Cloud Platform four differentt uses of OCR technology: Automatic embedded OCR to index scanned documents used by our global search engine. OCR technology  is also used in other parts of the platform, to ingest contracts for example
SXM - OCR and Automatic (meta-data) Indexing (Self-Description):
We have currently on the Determine platform four different uses of OCR technology: Readsoft online fully embedded as an app used to receive and process scanned Invoices; Numen (specific to French market) used to scan invoices; Automatic embedded OCR to index scanned documents used by our global search engine; Automatic embedded OCR to index scanned documents used by our global search engine; OCR technology  is also used in other parts of the platform, to ingest contracts for example. Review the DCP Architecture components doc.
SXM - OCR (Self-Description):
We have currently on the Determine Cloud Platform four different uses of OCR technology: Automatic embedded OCR to index scanned documents used by our global search engine. OCR technology  is also used in other parts of the platform, to ingest contracts for example
Spend Analytics - OCR (Self-Description):
There are no plans to develop it on SmartAnalytics solution but have OCR capabilities on DCP with partners.</t>
  </si>
  <si>
    <t>SXM - OCR (Self-Description):
We have currently on the Determine platform four different uses of OCR technology: Readsoft online fully embedded as an app used to receive and process scanned Invoices; Numen (specific to French market) used to scan invoices; Automatic embedded OCR to index scanned documents used by our global search engine; Automatic embedded OCR to index scanned documents used by our global search engine; OCR technology  is also used in other parts of the platform, to ingest contracts for example. Review the DCP Architecture components doc.</t>
  </si>
  <si>
    <t xml:space="preserve">We have currently on the Determine platform four different uses of OCR technology: 
● Readsoft online fully embedded as an app used to receive and process scanned Invoices; 
● Numen (specific to French market) used to scan invoices; 
● Automatic embedded OCR to index scanned documents used by our global search engine; 
● OCR technology is also used in other parts of the platform, to ingest contracts for example 
</t>
  </si>
  <si>
    <t>Virtual Assistant / chatbot
(NEW)</t>
  </si>
  <si>
    <t>To what extent, if any, does the platform have integrated virtual assistant capability?</t>
  </si>
  <si>
    <t>0 - not currently supported / not applicable 
1. our system has task-oriented dashboards and auto-complete wizards that guide a user through their tasks
2. our system has an AI chatbot that can help guide users to desired functionality 
3. our system has an AI engine that can identify tasks users need to do, guide them to the right part of the application, provide context specific advice, and help them get the job done using best practices and expert knowledge
4. capabilities above and beyond peers</t>
  </si>
  <si>
    <t xml:space="preserve">
The Contract Request Wizard simplifies the casual user’s experience for creating contract requests with a guided approach to drilling down options and ensuring duplicate requests are not created. The wizard guides the user through a series of questions that drill down from contract family to contract type. During the process, the user searches for existing contracts with the same contract type and counterparty to determine whether a new request is needed, a new request for an amendment is needed or whether there is an existing request for the contract and a new request is therefore unnecessary.
</t>
  </si>
  <si>
    <t>DCM QRGUIDE - Contract Request Wizard EN 16.9.pdf</t>
  </si>
  <si>
    <t>R 382, 578, 476, 652, 219</t>
  </si>
  <si>
    <t>Intelligent Apps (i.e., use of AI techniques like machine learning within the native app or partner apps)
(REVISED)</t>
  </si>
  <si>
    <t>To what extent does the platform support intelligent apps?</t>
  </si>
  <si>
    <t>0 - not currently supported / not applicable 
1. our system integrates a third party app that utilizes AI (e.g., voice recognition, OCR, etc.); 
2. our system integrates a third party AI-based app (like Siri or Alexa) that our system has trained on sourcing and procurement terminology and workflows; 
3. our team has developed our own Intelligent App infrastructure and trained it on our platform and sourcing workflows; 
4. Additional enhanced capabilities that go well beyond our peers</t>
  </si>
  <si>
    <t>P2P - Intelligent Apps (Self-Description):
Technology google sheets with Answers - (same answers for both ePRO and eINV templates)</t>
  </si>
  <si>
    <t>Sourcing - Intelligent Apps (Self-Description):
We have our own “smart apps” roadmap using a mix of machine learning technology and collaboration channels. We prototyped integration with several collaboration tools (bots like Microsoft team/skype or slack) to allow conversational user interaction. Integration in Google assistant (used in Google home and some android phones) is in the roadmap. No enquiries from our customers to add Alexa skills.
SXM - Intelligent Apps (Self-Description):
We have our own “smart apps” roadmap using a mix of machine learning technology and collaboration channels. We prototyped integration with several collaboration tools (bots like Microsoft team/skype or slack) to allow conversational user interaction. Integration in Google assistant (used in Google home and some android phones) is in the roadmap. No enquiries from our customers to add Alexa skills.
Spend Analytics - Intelligent Apps (Self-Description):
At this time we are looking to develop Intelligent Apps on DCP. However there are no plans to develop it on SmartAnalytics solution.
CLM - Intelligent Apps (Self-Description):
We have our own “smart apps” roadmap using a mix of machine learning technology and collaboration channels. We prototyped integration with several collaboration tools (bots like Microsoft team/skype or slack) to allow conversational user interaction. Integration in Google assistant (used in Google home and some android phones) is in the roadmap. No enquiries from our customers to add Alexa skills.</t>
  </si>
  <si>
    <t>Sourcing - Intelligent Apps (Self-Description):
Score has not changed
 We have our own “smart apps” roadmap using a mix of machine learning technology and collaboration channels. We prototyped integration with several collaboration tools (bots like Microsoft team/skype or slack) to allow conversational user interaction. Integration in Google assistant (used in Google home and some android phones) is in the roadmap. No enquiries from our customers to add Alexa skills.
see slide 13 of 04_Determine_Product Strategy &amp; Roadmap 2018 for App list
SXM - Intelligent Apps (Self-Description):
We have our own “smart apps” roadmap using a mix of machine learning technology and collaboration channels. We prototyped integration with several collaboration tools (bots like Microsoft team/skype or slack) to allow conversational user interaction. Integration in Google assistant (used in Google home and some android phones) is in the roadmap. No enquiries from our customers to add Alexa skills.</t>
  </si>
  <si>
    <t>We have our own “smart apps” roadmap using a mix of machine learning technology and collaboration channels. We prototyped integration with several collaboration tools (bots like Microsoft team/skype or slack) to allow conversational user interaction. Integration in Google assistant (used in Google home and some android phones) is in the roadmap. No enquiries from our customers to add Alexa skills.</t>
  </si>
  <si>
    <t>R 380, 575, 472, 649, 215</t>
  </si>
  <si>
    <t>Block Chain
(REVISED)</t>
  </si>
  <si>
    <t>To what extent, if any, does the platform support blockchain?</t>
  </si>
  <si>
    <t>0 - not currently supported / not applicable 
1. our system is using our own, proprietary, blockchain; 
2. our system has an area that is being deployed on a third party blockchain ecosystem that is emerging in our served industries
3. our system is using a third party that is building a block chain on a distributed open standard that anyone can connect to and verify; 
4. our team is developing additional, open, blockchain content and integration capabilities beyond our peers</t>
  </si>
  <si>
    <t>P2P - Block chain (Self-Description):
Technology google sheets with Answers - (same answers for both ePRO and eINV templates)</t>
  </si>
  <si>
    <t>Sourcing - Block Chain Support (Self-Description):
 Determine is evaluating Blockchain available platforms and potential implementations. 
SXM - Block Chain (Self-Description):
Determine has already evaluated the Blockchain available platforms and potential implementation mainly to secure supplier relationship around PO, Invoices and Contracts. We are working with a specific customer on this topic.
Spend Analytics - Block Chain (Self-Description):
We are looking at Blockchain as part of the Determine Cloud Platform not the SmartAnalytics solution.
CLM - Block Chain (Self-Description):
Determine has already evaluated the Blockchain available platforms and potential implementation mainly to secure supplier relationship around PO, Invoices and Contracts. We are working with a specific customer on this topic.</t>
  </si>
  <si>
    <t xml:space="preserve">On roadmap </t>
  </si>
  <si>
    <t>Determine Platform Key Differentiators &amp; Innovation Strategy.pdf   (slide 32)</t>
  </si>
  <si>
    <t>R 217</t>
  </si>
  <si>
    <t>IoT
(REVISED)</t>
  </si>
  <si>
    <t>Does your application have any integrated support for the internet of things?</t>
  </si>
  <si>
    <t>0 - not currently supported / not applicable 
1. our system can collect and use data from sensors.
2. our system can process data from sensors and third party apps in real-time and send instructions back to third party apps and sensors (to do re-orders, etc.)
3. our system offers out-of-the-box ready-to-deploy internet appliances that can integrate with our S2P solution.
4. Additional capabilities that go beyond peers!</t>
  </si>
  <si>
    <t>P2P - Internet of Things (IoT) (Self-Description):
Technology google sheets with Answers - (same answers for both ePRO and eINV templates)</t>
  </si>
  <si>
    <t>RoadMap
(NEW)</t>
  </si>
  <si>
    <t>What on your technology roadmap will advance your offering (and perhaps the market) in the next 6 months?  Give directional input if you can't share exact details</t>
  </si>
  <si>
    <t>Determine Platform Key Differentiators &amp; Innovation Strategy.pdf   (from slide 25)</t>
  </si>
  <si>
    <t>Standards and Integrations</t>
  </si>
  <si>
    <t>Integration Platform-as-a-Service (IPaaS)
(NEW)</t>
  </si>
  <si>
    <t>Define your approach to integration as a service?</t>
  </si>
  <si>
    <t>0 - not currently supported / not applicable 
1 Proprietary approach embedded within platform, 
2 Extensibility to allow messaging and error recovery w/ other applications
3 Managed integration as a service natively or through a partner platform
4 mixed model integration on an open platform - or other advanced unique approach</t>
  </si>
  <si>
    <t>The Determine Core on the Determine Cloud Platform provides built-in application integration capabilities designed to easily integrate with any combination of Cloud or On-Premise systems like ERP, CRM or home-grown solutions, without additional third-party middleware.</t>
  </si>
  <si>
    <t>R 384, 580, 441, 478, 656, 202, 222, 228</t>
  </si>
  <si>
    <t>Open Integration Standards Support
(REVISED)</t>
  </si>
  <si>
    <t>What level of support is there for open standards?</t>
  </si>
  <si>
    <t>0 - not currently supported / not applicable 
1. our system supports XML, cXML, EDI (e.g.  ASNI or EDIFACT), docx, pdf, and other standard cross-application data interchange formats 
2. our system supports a whole host of application specific file exchange standards between  ERP, Accounting, and other enterprise systems; 
3. our system supports a slew of industry standard data exchange formats (cXML, HIPAA, etc.) and we actively seek out and adopt client standards
4. Additional open standards support which goes beyond peers</t>
  </si>
  <si>
    <t>R 385, 658, 148, 155, 157, 159, 176, 181, 182, 188, 190, 194, 202, 223, 232, 238</t>
  </si>
  <si>
    <t>APIs
(REVISED)</t>
  </si>
  <si>
    <t>How extensive is the API support offered by the platform?</t>
  </si>
  <si>
    <t>0 - not currently supported / not applicable 
1. our system has an API built for getting data into and out of our data model
2. our system has an API built on a component-based architecture that can also be used for workflow management and cross-system task orchestration
3. Our API can be used to build custom interfaces and apps under a PaaS model by our partners/customers … it's that good!
4. API as an APP, including the ability to share apps across the customer base (like apps in an app store)</t>
  </si>
  <si>
    <t>RESTful API empowers your IT team or third-party service providers to perform the integration. The Determine native Web Service RESTful API protocol has a documented format so your IT can map Determine’s data and build an interface to fit your specific needs.</t>
  </si>
  <si>
    <t>R 276, 386, 418, 443, 479, 659, 157, 159, 166, 167, 176, 181, 182, 190, 194, 196, 197, 223, 232</t>
  </si>
  <si>
    <t>ERP/MRP
(REVISED)</t>
  </si>
  <si>
    <t>How extensive is the out-of-the-box ERP/MRP support?</t>
  </si>
  <si>
    <t>0 - not currently supported / not applicable 
1. just Oracle and SAP, through regular flat file uploads or limited direct pulls 
2. extensive out-of-the-box integrations (including using published APIs from popular ERPs / MRPs which can pull and push on a schedule)
3. unlimited real-time ERP / MRP integrations using an extensible API 
4. Additional capability beyond peers</t>
  </si>
  <si>
    <t>See above</t>
  </si>
  <si>
    <t>R 277, 387, 419, 443, 479, 660, 157, 159, 176, 181, 182, 190, 194, 196, 197, 202, 223, 232, 238</t>
  </si>
  <si>
    <t>S2P / P2P
(REVISED)</t>
  </si>
  <si>
    <t>How extensive is the out-of-the-box S2P / P2P support?</t>
  </si>
  <si>
    <t>0 - not currently supported / not applicable 
1. just Ariba and Coupa, through regular flat file integration; 
2. proven application integration to other S2P apps/suites through published API integration that can pull and push on a schedule
3. extensive S2P integration with real-time updates and also real time data synch with master data
4. additional capabilities that go beyond peers</t>
  </si>
  <si>
    <t>R 417, 423, 443, 443, 467, 479, 483, 657, 223</t>
  </si>
  <si>
    <t>3rd Party BI Integrations
(REVISED)</t>
  </si>
  <si>
    <t>To what extent does the platform support 3rd party BI tools?</t>
  </si>
  <si>
    <t>0 - not currently supported / not applicable 
1. Flat-File Dumps in Qlik/Tableau/SiSense formats that can be used to feed large scale data warehouses or data lakes
2. Native integration to one or more best-of-breed 3rd Party BI tools for reporting and visualization
3. Open API that can support multiple standard data interchange formats and easily allow an organization to use a BI tool of their choice 
4. Additional BI integration capabilities that go beyond peers</t>
  </si>
  <si>
    <t>P2P - Integrations (Self-Description):
Technology google sheets with Answers - (same answers for both ePRO and eINV templates)</t>
  </si>
  <si>
    <t xml:space="preserve">See above for API +System utilizes Qlikview as a back and frontend user interface.   The import/ export of data is easy for the end user
</t>
  </si>
  <si>
    <t>R 278, 497, 512, 520, 536, 417, 423, 443, 479, 657, 164, 196, 197, 202, 223</t>
  </si>
  <si>
    <t>Risk Management Integration Types
(REVISED)</t>
  </si>
  <si>
    <t>What level of integration support is there for risk management?</t>
  </si>
  <si>
    <t>0 - not currently supported / not applicable 
1. Integrations to 3rd party risk rating and data consolidation vendors 
2. Integrations to government registries for id and entity verification
3. Integrations to third party audit providers, semantic news monitors, and other deep, specialist providers that provide deep data that needs to be interpreted 
4. Other integrations that go beyond the norm and beyond peers</t>
  </si>
  <si>
    <t xml:space="preserve">Integrations to 3rd party risk rating and data consolidation vendors (BVD, EcoVadis, eAttestations, ..) </t>
  </si>
  <si>
    <t>Third Party Risk Management datasheet.pdf</t>
  </si>
  <si>
    <t>Risk Management Integration Methods
(NEW)</t>
  </si>
  <si>
    <t>What is the technical approach to risk management partner integration?</t>
  </si>
  <si>
    <t>0 - not currently supported / not applicable 
1. custom pre-integrations done with specific partners; 
2. Partner integrations with Single Sign On; 
3. Additional partner integrations that allow user/context data to passed back and forth for a more seamless experience; 
4. also use of app store type platform capability to easily turn on/off partner functionality</t>
  </si>
  <si>
    <t>R 278, 497, 512, 520, 536, 417, 423, 443, 479, 657, 196, 197, 223, 232</t>
  </si>
  <si>
    <t>Supplier Verification Integrations
(REVISED)</t>
  </si>
  <si>
    <t>What level of integration is there for supplier (data) verification?</t>
  </si>
  <si>
    <t>0 - not currently supported / not applicable 
1. Just D&amp;B, BvD, or another big supplier exchange
2. Integration with multiple, third party, networks and databases for additional verification
3. Deep integration with a significant number of global government registries with accurate supplier identifier and status databases
4. Other integrations beyond above that go beyond peers</t>
  </si>
  <si>
    <t>P2P - Supplier Information Management (Self-Description):
Supplier Network-Portal google sheet with Answers
P2P - Supplier Performance and Risk Management (Self-Description):
Supplier Network-Portal google sheet with Answers
P2P - Integrations (Self-Description):
Technology google sheets with Answers - (same answers for both ePRO and eINV templates)
P2P - Invoice Integrations (Self-Description):
See Invoicing Google sheet for Answers.</t>
  </si>
  <si>
    <t>Sourcing - 3rd Party Feeds (Self-Description):
See Spend Analysis RFI 
SXM - Multi-Source Integration (Self-Description):
Standard APIs available for integration with ERP and other systems 
SXM - Auto Data Verification (Self-Description):
At the moment we are developing this capability with other third party vendors including: Bureau Van Djik, D&amp;B, Experian, EcoVadis, OpenData, Provigis, and Tilaajavastuu. 
SXM - 3P Data Integration (scores/audits/etc.) (Self-Description):
In theory it is possible to pull data into the supplier record, but currently no customer requests have gone live with thie type of feature.
SXM - 3rd Party Data Integration (Self-Description):
Standard APIs  are available, these are built into the Determine Cloud Platform.
Spend Analytics - ETL (Extract / Transform / Load) (Self-Description):
We accept standard flat file, delimited formats, but ETL process is a manual effort to populate it in the system
Spend Analytics - 3rd Party Data Feed Integrations (out-of-the-box) (Self-Description):
Since our analytics platform is so flexible, we can work with the client in order to suit and 3rd party integration needs
Spend Analytics - Real-Time Integration (Self-Description):
While we do not provide 'real time', we do allow for nightly updates in relation to cleansing and summarizing data in Smart Analytics.  
Spend Analytics - Integrations (Self-Description):
As a web platform and a SaaS product, our system easily integrates into multiple applications and instances
CLM - Integrations (Approach) (Self-Description):
Determine platform has been designed to handle complex integration scenarios, including the capability to manage several instances of ERP on a single eprocurement platform. The use of an internal middleware associated with a data model that has been built to be fully compatible with global ERP implementation (SAP, Oracle…) allows determine to configure any integration point using any data mapping and data filtering at any time. Our strategy is to deploy single instance of our platform to handle global deployment and to help organization centralizing their data and process even when they have multiple ERP instances (even from different vendors).</t>
  </si>
  <si>
    <t>Sourcing - 3rd Party Feeds (Self-Description):
See Spend Analysis RFI
SXM - Multi-Source Integration (Self-Description):
Determine platform has been designed to handle complex integration scenarios, including the capability to manage several instances of ERP on a single eprocurement platform. The use of an internal middleware associated with a data model that has been built to be fully compatible with global ERP implementation (SAP, Oracle…) allows determine to configure any integration point using any data mapping and data filtering at any time. Our strategy is to deploy single instance of our platform to handle global deployment and to help organization centralizing their data and process even when they have multiple ERP instances (even from different vendors).
SXM - 3P Data Integration (scores/audits/etc.) (Self-Description):
In theory it is possible to pull data into the supplier record, but currently no customer requests have gone live with thie type of feature.</t>
  </si>
  <si>
    <t xml:space="preserve">Standard integration with e-Attestations.com, a software that collect, manage, index, update, and restart automatically archive certificates and regulatory and administrative documents of suppliers according to their activity, size and legal environment.
e-Attestations.com's mission is to help its customers whether prime contractors or contracting authorities to control the compliance of their suppliers.
</t>
  </si>
  <si>
    <t>R 278, 385, 388, 497, 520, 536, 417, 423, 443, 479, 661, 157, 159, 165, 176, 181, 182, 188, 190, 194, 196, 197, 202, 223, 228, 232, 238</t>
  </si>
  <si>
    <t>Other Integrations
(REVISED)</t>
  </si>
  <si>
    <t>How extensive is the out-of-the-box support for other system integrations (not mentioned above).</t>
  </si>
  <si>
    <t xml:space="preserve">See above   </t>
  </si>
  <si>
    <t>Certified Integrations
(NEW)</t>
  </si>
  <si>
    <t>Does your system have any certified integrations?  How many and how extensive are they?</t>
  </si>
  <si>
    <t xml:space="preserve">0 - not currently supported / not applicable 
1. our system is certified with the major ERPs (Oracle and SAP).
2. our system has certifications from multiple back office system providers.
3. our system has our own certification program and multiple certified partners though it.
4. Certifications beyond the norm and beyond peers. </t>
  </si>
  <si>
    <t>R 442, 223</t>
  </si>
  <si>
    <t>(S)FTP
(REVISED)</t>
  </si>
  <si>
    <t xml:space="preserve">Does the system support (S)FTP for data import/export?  </t>
  </si>
  <si>
    <t>0 - not currently supported / not applicable 
1. our system can support secure FTP sites for file transfers, but it's all manual
2. our system supports automatic, timed, output to and input from SFTP files, and this can be incremental or full, in pre-defined file formats with pre-defined file name formats
3. our system supports real-time SFTP data transfer with constant polling, file structure identification routines to detect new data for pulling in, and auto-exports to source systems when master data updates are detected
4. capabilities above and beyond peers</t>
  </si>
  <si>
    <t>Spend Analytics - Flat File / FTP (Self-Description):
platform can auto-push to FTP sites for flat file file options</t>
  </si>
  <si>
    <t xml:space="preserve">our system supports real-time SFTP data transfer with constant polling, file structure identification routines to detect new data for pulling in, and auto-exports to source systems when master data updates are detected.
Examples below 
Local Authentification: 
Catalog (SFTP)
POs (AWS)
Inventory check (SFTP)
Suppliers (SFTP)
SSO Authentification: 
Analytics  (SFTP)
AP Entries (SFTP)
Departments (SFTP)
Invoices (SFTP)
POs (SFTP)
Suppliers (SFTP)
</t>
  </si>
  <si>
    <t>Post-Deployment Integration Capability
(NEW)</t>
  </si>
  <si>
    <t>What level of post-deployment integration capability is there?</t>
  </si>
  <si>
    <t>0 - not currently supported / not applicable 
1. pre-configured integrations can be flipped on-or-off
2. new native platform configurations can be flipped on-or-off
3. new integrations accomplished through the API instance post deployment can be flipped on-or-off
4. capabilities above and beyond peers</t>
  </si>
  <si>
    <t>DCP has its own integration engine that can be configured on the fly. It is possible to configure and run a new integration using the admin UI without any external work.</t>
  </si>
  <si>
    <t>UX Layer</t>
  </si>
  <si>
    <t>R 210</t>
  </si>
  <si>
    <t>Customization
(REVISED)</t>
  </si>
  <si>
    <t>What level of customization is available in your software platform?</t>
  </si>
  <si>
    <t>0 - not currently supported / not applicable 
1. our system can customize menus, questionnaires, reports, event templates, and look and feel. 
2. our system can fully customize workflows and individualize the UX for each client. 
3. our system can natively integrate 3rd party apps created with our PaaS offering as part of the default deployment workflows. 
4. ... to infinity and beyond ... and better than peers!</t>
  </si>
  <si>
    <t>P2P - Customizations (Self-Description):
Configurability google sheet with Answers - (note: same answers for both ePRO and eINV templates)</t>
  </si>
  <si>
    <t>P2P - Customizations (Self-Description):
14_Determine_Configurability</t>
  </si>
  <si>
    <t>100 % customizable : menus, questionnaires, reports, event templates, and look and feel + ully customize workflows and individualize the UX for each client</t>
  </si>
  <si>
    <t>To what level can views be filtered to a user or role?</t>
  </si>
  <si>
    <t>0 - not currently supported / not applicable 
1. an organization can limit its user (role)s to simple category/project based views
2. an organization can limit its user (role)s to particular products or data within categories and projects by creating analytical 'drill-down' filters
3. an organization can define multiple filters to limit a role or user to any subset of capability and data defined by the union of multiple filter definitions that can be query, filter, data set or element based
4. additional capabilities above and beyond peers</t>
  </si>
  <si>
    <t>At the core of the Determine system is a permission and authentication system that allows client to specify their authorized users and to grant each user access to those functions and data views that are appropriate for their needs. Administrative privileges are controlled at a very granular level based on Group affiliation and Role Based Access Control (RBAC). Users of the system are assigned permissions based on their anticipated use of the system. Each component of the system can be separately controlled by the Account Administrator and made available to a user. Users can be given limited access within each component; for example, a user may be allowed to view, but not edit, a particular type of contract.
On the Authorizations tab, in the Email Notification section, select whether the user will receive email Notification(s). This field defaults to Activated. Check Periodical notifications if you want the user to receive email notifications about the tasks in the To do section of the homepage. 
The Business Authorizations defines the new user’s ability to use the Determine business applications. 
The Technical Authorizations section determines the user’s ability to configure the DCP. 
The Master Data Authorizations determines the user’s access to various data types. 
The Organizational views define the access level for the user with regards to the information available in the system (company, department, region…) 
The Project &amp; Tasks section determines the user’s ability to work on projects in the DCP. 
Optionally, customers can select the User Interface Version (Material Design or Standard), Language and Default home page. 
If authorized, user can customize their homepage.</t>
  </si>
  <si>
    <t>R 263, 305, 306, 525, 526, 628, 177, 178, 179, 180, 199, 230, 299, 238, 239, 241, 242</t>
  </si>
  <si>
    <t>Collaboration (Basic)
(REVISED)</t>
  </si>
  <si>
    <t>What level of basic collaboration is available out-of-the-box and integrated throughout the platform?</t>
  </si>
  <si>
    <t>0 - not currently supported / not applicable 
1. Integrated e-mail and asynchronous messaging (like Slack)
2. real-time forums and shared-views 
3. integrated VOIP/web share and/or white boards
4. Additional generic collaboration functionality that is significantly beyond peers</t>
  </si>
  <si>
    <t>Sourcing - Execution Support (Self-Description):
The solution provides both integrated emails and Q&amp;A functionality in the project. Documents can be uploaded and stored against the project record.
Sourcing - Collaboration (Self-Description):
The solution provides internal messaging and Q&amp;A for RFX and auctions along with chat for auctions.
Sourcing - Real-Time Messaging (Self-Description):
The solution provides internal messaging and Q&amp;A for RFX and auctions along with chat for auctions.
SXM - Supplier Collaboration (Self-Description):
Suppliers can interact with buyers via the supplier portal. This is for main activities such as Sourcing, CLM, SIM and P2P activities and also sub activities such as notes, tasks and obligations as notifications by email and to do in the system.
SXM - Real-Time Messaging (Self-Description):
This is not an available feature at this time.
CLM - "Collaboration" Support (which extends across contract lifecycle) (Self-Description):
The primary mechanism for collaboration beyond redlining is called Notes.  Notes are an object that can be attached to documents in the contract record  and they can also be attached to the contract record itself.  Notes can be marked as public or private and can be directed at both internal users or counterparties to solicit responses on information requested.
Sourcing - Multi-Party (Self-Description):
Evaluation is available by multiple parties who can be assigned variable weights for each section.</t>
  </si>
  <si>
    <t>R 307, 526, 527, 628, 177, 178, 179, 180, 199, 230, 299, 238, 239, 241, 242</t>
  </si>
  <si>
    <t>Collaboration (Advanced)
(REVISED)</t>
  </si>
  <si>
    <t>What level of advanced collaboration, if any, is available out-of-the-box and integrated throughout the platform?</t>
  </si>
  <si>
    <t>0 - not currently supported / not applicable 
1. Mindmaps, flowcharts, and other advanced constructs - native or natively integrated
2. Freeform whiteboards and drawing/charting applications - native or natively integrated
3. Team based workflow and BPM that uses the above to define new platform functionality
4. Capability beyond the above and beyond peers</t>
  </si>
  <si>
    <t>R 309</t>
  </si>
  <si>
    <t>Screen Sharing
(REVISED)</t>
  </si>
  <si>
    <t>Does the application support screen sharing?</t>
  </si>
  <si>
    <t>0 - not currently supported / not applicable 
1 yes, but only the project lead can edit
2 yes, and control can be passed back and forth 
3 yes, and multiple parties can work on multiple tasks simultaneously and track what each other are doing; 
4 capabilities above and beyond peers</t>
  </si>
  <si>
    <t>Sourcing - Screen Sharing (Self-Description):
Multiple parties can see the information but only those with administrative privileges can edit.</t>
  </si>
  <si>
    <t>R 291, 500, 528, 534, 621, 158, 160</t>
  </si>
  <si>
    <t>Form Support
(REVISED)</t>
  </si>
  <si>
    <t>How extensive is the integrated form support?</t>
  </si>
  <si>
    <t>0 - not currently supported / not applicable 
1. Standard HTML components such as text boxes, check boxes, and (multi-)selects for survey  / RFX creation
2. Modern HTML5 components including data lists and outputs as well as advanced JavaScript support for calculation, pre-population, and dependency enforcement
3. Support for multi-media
4. Capabilities beyond above and beyond peers</t>
  </si>
  <si>
    <t xml:space="preserve">P2P - Non-Catalog / Services Requisitions (Self-Description):
Requisitioning google sheet with Answers 
P2P - Repetitive Requisitions (Self-Description):
Requisitioning google sheet with Answers </t>
  </si>
  <si>
    <t>Sourcing - Components (Self-Description):
The user is able to add the the required information in the relevant formats to the RFX / Survey.
SXM - Form Support (Self-Description):
Any form and conditional workflows are available.
SXM - Conflict Resolution CAR/CAM (Self-Description):
Conflict Resolution CAR/CAM is available and integrated as part of the wider supplier management and wider task management configuration and setup within the Determine Cloud Platform.  
SXM - Survey Integration (Self-Description):
Survey campaigns available within Supplier Management.
CLM - Survey integration (Self-Description):
All related information gathered on suppliers such as surveys completed, onboarding steps, ratings, are all available at any time on the platform, even within contracts.</t>
  </si>
  <si>
    <t xml:space="preserve">SXM - Conflict Resolution CAR/CAM (Self-Description):
Disputes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
P2P - Non-Catalog / Services Requisitions (Self-Description):
03_Determine Services Procurement Briefing </t>
  </si>
  <si>
    <t>Campaign manager - Standard HTML components such as text boxes, check boxes, and (multi-)selects for survey  / RFX creation</t>
  </si>
  <si>
    <t>Excel Support
(NEW)</t>
  </si>
  <si>
    <t>How extensive is the ability to mirror and design interfaces in Excel?</t>
  </si>
  <si>
    <t>0 - not currently supported / not applicable 
1. Excel sheets can be output that mimic the form / input format in the application for easy data ingestion
2. Excel sheets can be used to define the input forms and data formats used by the application 
3. Excel workbooks can be used to not only define input forms and data formats but cost models 
4. Enhanced capability beyond above and unique from peers</t>
  </si>
  <si>
    <t>Excel sheets can be used to define the input forms and data formats used by the application</t>
  </si>
  <si>
    <t>COMMON SOURCING - SXM</t>
  </si>
  <si>
    <t>Contingent Workforce / Services Procurement</t>
  </si>
  <si>
    <t>Contingent Workforce Management</t>
  </si>
  <si>
    <t>Independent Contract Worker (ICW) Management
(NEW)</t>
  </si>
  <si>
    <t>To what extent does the platform support the use/management of ICWs?</t>
  </si>
  <si>
    <t>0 - not currently supported / not applicable 
1. Managed like any other supplier that can self-register, but able to provide a W-9, attach certifications or proof of insurance, submit invoices (and associated time sheets or deliverables), etc. 
2. Basic independent contract worker management for sourcing/SXM (e.g., resume processing with OCR; background checks), worker classification, compliance, rudimentary contract management, 1099-MISC management, reporting, etc. 
3. Full ICW management (Freelancer Management System): direct sourcing, talent pool management (including skill/competency modeling),  onboard-off board, advanced compliance functionality VMS integration, use by MSPs, VMS integration, AOR/EOR integration, VMS integration 
4. Additional capabilities beyond above and beyond peers</t>
  </si>
  <si>
    <t xml:space="preserve">Managed like any other supplier that can self-register, but able to provide a W-9, attach certifications or proof of insurance, submit invoices (and associated time sheets or deliverables), etc. 
</t>
  </si>
  <si>
    <t xml:space="preserve">03_Determine Services Procurement Briefing (slide 11) </t>
  </si>
  <si>
    <t>Temporary Staffing Management
(NEW)</t>
  </si>
  <si>
    <t>To what extent does the platform support the use/management of temporary staffing?</t>
  </si>
  <si>
    <t>0 - not currently supported / not applicable 
1. Can generate requisitions that can be passed to VMS
2. Can only model the staffing firm as the supplier and then process invoices from them (with time sheet / rate details) that are matched to rate cards via a 'services catalog'
3-Can model the temporary worker as a worker and  enable candidate requisitions, candidate review/selection, candidate self-service timesheets/approvals, compliance checking and reporting, etc.)
4=Full featured "VMS" capabilities including program management for internally and MSP managed programs</t>
  </si>
  <si>
    <t>Services/SOW Management
(NEW)</t>
  </si>
  <si>
    <t>To what extent does the platform support the use/management of workers from a 3rd party service provider (e.g., a consulting firm, outsourcer, et al?</t>
  </si>
  <si>
    <t>0 - not currently supported / not applicable 
1- Can model and manage providers (suppliers) of services and source projects/activities from them
2. Can model provider's workers,  have worker rates, implement SOWs under an MSA, enable worker onboarding/off boarding to/from projects/activities, apply basic compliance control (background checks, etc.), track worker activities
3. Can collaborate with supplier to select workers; create standalone (no MSA) SOWs or services contracts; manage SOW-contract lifecycle; manage project/engagements, milestones, deliverables; provide worker-level milestones tracking; support time and expense reporting; process change orders; enable project and worker evaluation; support worker-level itemized invoice creation
4. Additional capabilities beyond above and beyond peers</t>
  </si>
  <si>
    <t>Performance Management</t>
  </si>
  <si>
    <t>Supplier Performance Management</t>
  </si>
  <si>
    <t>Preferred Supplier Status
(NEW)</t>
  </si>
  <si>
    <t>Does the platform support preferred supplier status?  How extensive is the support?</t>
  </si>
  <si>
    <t>0 - not currently supported / not applicable 
1. account / contract managers / buyers can mark suppliers as preferred
2. preferred suppliers can be defined at the category and product/service level, and the system can limit selection to preferred suppliers in appropriate situations based on user-defined rules
3. the system supports automatic definition of preferred and preferential suppliers based on contracts, quality approvals, and (total) costs
4. capabilities above and beyond peers</t>
  </si>
  <si>
    <t xml:space="preserve">Tags can be added for each supplier by the supplier manager </t>
  </si>
  <si>
    <t>Blocked/Blacklisted Suppliers
(NEW)</t>
  </si>
  <si>
    <t>Does the platform support blocking and blacklisting of suppliers?  How extensive is the support?</t>
  </si>
  <si>
    <t>0 - not currently supported / not applicable 
1. the system supports the manual definition of blocked and blacklisted suppliers
2. the system supports the definition of blocked suppliers at the category and product levels, by geography 
3. the system can automatically blacklist and/or block suppliers based upon government denied party lists, financial distress (bankruptcy), lack of quality (slips below threshold), poor performance (due to consistently late deliveries, etc.) on a scorecard and other user-defined rules
4. capabilities above and beyond peers</t>
  </si>
  <si>
    <t>Suppliers can be classified/deactivated/suspended manually</t>
  </si>
  <si>
    <t>Relationship Management</t>
  </si>
  <si>
    <t>Issue Management</t>
  </si>
  <si>
    <t>R 373, 529, 634</t>
  </si>
  <si>
    <t>Internal Issue Identification
(REVISED)</t>
  </si>
  <si>
    <t>What is the extent of internal issue identification supported by the platform?</t>
  </si>
  <si>
    <t>0 - not currently supported / not applicable 
1. Buyers can manually define issues that may/will require attention as they arise
2. The system can automatically identify issues based on late deliveries, quality drops, and performance drops on scorecards / benchmarks
3. The system can automatically identify emerging issues using predictive analytics on time-series based 360 scorecards 
4. Capabilities beyond the above and beyond peers</t>
  </si>
  <si>
    <t>Sourcing - Issue Identification (Self-Description):
The solution supports action plans as a specific task. Action plans can also be managed via supplier management with documents been sent to the supplier for them to comment and submit back into the customer ahead of their acceptance or rejection of the plan.
SXM - Issue Identification and Tracking (Self-Description):
This is part of the wider master data, meta data and document management capability within the Determine Cloud Platform.  The capability can be configured based on specific requirements related to the supplier or supplier information where an issue needs to be identified and tracked. 
CLM - Corrective Action &amp; Conflict Resolution (Self-Description):
Corrective action plans can be defined in the solution and linked to either the supplier or contract record. If a contract is in dispute the solution will allow the user to flag this and it will be reflected in the status. Rules can be put in place so that if a contract is dispute it can restrict the transaction capability with that supplier.</t>
  </si>
  <si>
    <t>CLM - Corrective Action &amp; Conflict Resolution (Self-Description):
Corrective action plans can be defined in the solution and linked to either the supplier or contract record. If a contract is in dispute the solution will allow the user to flag this and it will be reflected in the status. Rules can be put in place so that if a contract is dispute it can restrict the transaction capability with that supplier.</t>
  </si>
  <si>
    <t>Sourcing - Issue Identification (Self-Description):
Delete description - score has not changed 
Disputes (issues)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t>
  </si>
  <si>
    <t>Disputes (issues)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t>
  </si>
  <si>
    <t>External Issue Identification
(REVISED)</t>
  </si>
  <si>
    <t>What is the extent of external issue identification supported by the platform?</t>
  </si>
  <si>
    <t>0 - not currently supported / not applicable 
1. Buyers can manually define issues that may/will require attention as they arise
2. The system can automatically identify issues based on changes in external risk, CSR, and related third party scores
3. The system can automatically identify emerging issues using predictive analytics on time-series based 360 scorecards
4. Capabilities beyond the above and beyond peers</t>
  </si>
  <si>
    <t>Sourcing - Issue Identification
The solution supports action plans as a specific task. Action plans can also be managed via supplier management with documents been sent to the supplier for them to comment and submit back into the customer ahead of their acceptance or rejection of the plan.
SXM - Issue Identification and Tracking 
This is part of the wider master data, meta data and document management capability within the Determine Cloud Platform.  The capability can be configured based on specific requirements related to the supplier or supplier information where an issue needs to be identified and tracked. 
CLM - Corrective Action &amp; Conflict Resolution 
Corrective action plans can be defined in the solution and linked to either the supplier or contract record. If a contract is in dispute the solution will allow the user to flag this and it will be reflected in the status. Rules can be put in place so that if a contract is dispute it can restrict the transaction capability with that supplier.</t>
  </si>
  <si>
    <t>R 529, 634</t>
  </si>
  <si>
    <t>Potential Issue Monitoring - Internal
(REVISED)</t>
  </si>
  <si>
    <t>What is the extent of internal issue monitoring supported by the platform?</t>
  </si>
  <si>
    <t>0 - not currently supported / not applicable 
1. The system can automatically send notifications when issues are logged or status changes
2. The system can monitor issues against plans and timelines and proactively send reminders and escalations
3. The system can monitor internal metrics and performance and notify and/or escalate if the performance changes (in a negative way) during the corrective action
4. ... with capabilities beyond above and beyond peers</t>
  </si>
  <si>
    <t>SXM - Issue Identification and Tracking (Self-Description):
This is part of the wider master data, meta data and document management capability within the Determine Cloud Platform.  The capability can be configured based on specific requirements related to the supplier or supplier information where an issue needs to be identified and tracked. 
CLM - Corrective Action &amp; Conflict Resolution (Self-Description):
Corrective action plans can be defined in the solution and linked to either the supplier or contract record. If a contract is in dispute the solution will allow the user to flag this and it will be reflected in the status. Rules can be put in place so that if a contract is dispute it can restrict the transaction capability with that supplier.</t>
  </si>
  <si>
    <t>The system can automatically send notifications when issues are logged or status changes</t>
  </si>
  <si>
    <t>Potential Issue Monitoring - External
(REVISED)</t>
  </si>
  <si>
    <t>What is the extent of external issue monitoring supported by the platform?</t>
  </si>
  <si>
    <t>0 - not currently supported / not applicable 
1. The system can automatically send notifications when issues are logged or status changes
2. The system can monitor issues against plans and timelines and proactively send reminders and escalations
3. The system can monitor external metrics and performance and notify and/or escalate if the performance changes (in a negative way) during the corrective action
4. ... with capabilities beyond above and beyond peers</t>
  </si>
  <si>
    <t>R 634</t>
  </si>
  <si>
    <t>Dispute Identification
(REVISED)</t>
  </si>
  <si>
    <t>What is the extent of dispute detection and  identification?</t>
  </si>
  <si>
    <t xml:space="preserve">0 - not currently supported / not applicable 
1. Buyers can manually initiate disputes and define a process
2. The system can automatically identify disputes when suppliers dispute buyer messages or buyers dispute supplier messages and automatically suggests resolution plans
3. The system can employ semantic analysis on the exchange and monitor associated metrics or sources to see if there is any improvement on the source of the dispute or progress toward a reconciliation
4. Capabilities beyond above and beyond peers. </t>
  </si>
  <si>
    <t>Buyers can manually initiate disputes and define a process - Disputes (issues)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t>
  </si>
  <si>
    <t>Plan Management</t>
  </si>
  <si>
    <t>R 530</t>
  </si>
  <si>
    <t>Plan Creation
(REVISED)</t>
  </si>
  <si>
    <t>What is the ability of the platform to support the creation of corrective action management plans?</t>
  </si>
  <si>
    <t>0 - not currently supported / not applicable 
1. The buyer can use project management to define a plan
2. The system can initiate a plan from a template
3. The system can use (Hybrid) AI to suggest a customized resolution plan using templates and specifics of the issue
4. Capabilities beyond above and beyond peers</t>
  </si>
  <si>
    <t>SXM - Plan Development &amp; Milestone Definition (Self-Description):
Action plans can be created within a project plan around tasks and team members (internal and external)</t>
  </si>
  <si>
    <t xml:space="preserve">See supporting doc for correction action plan info </t>
  </si>
  <si>
    <t>20171114AR Corrective actions Step by step guide 17_10 (1) (1).pdf</t>
  </si>
  <si>
    <t>R 528, 530</t>
  </si>
  <si>
    <t>Collaborative Plan Development
(REVISED)</t>
  </si>
  <si>
    <t>What is the ability of the platform to support collaborative corrective action plan creation?</t>
  </si>
  <si>
    <t>0 - not currently supported / not applicable 
1. The supplier can suggest updates to the plan
2. The buyer and supplier can collaborate on the plan (to the extent allowed by the buyer)
3. The system can employ Cognitive AI to suggest compromises acceptable to both parties based on (counter) exchanges
4. Capabilities beyond above and beyond peers</t>
  </si>
  <si>
    <t>SXM - Conflict Resolution CAR/CAM (Self-Description):
Conflict Resolution CAR/CAM is available and integrated as part of the wider supplier management and wider task management configuration and setup within the Determine Cloud Platform.  
SXM - Plan Development &amp; Milestone Definition (Self-Description):
Action plans can be created within a project plan around tasks and team members (internal and external)</t>
  </si>
  <si>
    <t>SXM - Conflict Resolution CAR/CAM (Self-Description):
Disputes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t>
  </si>
  <si>
    <t>Action plans are initiated by the buyer and are managed in collaborative way with the concerned supplier. Supplier can propose actions inside the action plan.</t>
  </si>
  <si>
    <t>20171114AR Corrective actions Step by step guide 17_10 (1)</t>
  </si>
  <si>
    <t>Template Support
(NEW)</t>
  </si>
  <si>
    <t>What support is three for the creation of corrective action plan templates?</t>
  </si>
  <si>
    <t>0 - not currently supported / not applicable 
1. The buyer can create a template from scratch
2. The buyer can create a template from pre-defined components and template sections
3. The system employs (hybrid) AI and expert knowledge to guide a buyer through plan creation
4. Capabilities beyond above and beyond peers</t>
  </si>
  <si>
    <t>Each action plan is started by the buyer and the actions are created with the collaboration of the supplier</t>
  </si>
  <si>
    <t>Template Library
(NEW)</t>
  </si>
  <si>
    <t>Does the platform come with an out-of-the-box template library?</t>
  </si>
  <si>
    <t>0 - not currently supported / not applicable 
1. The system has a few starting templates of resolution plans for general processes for the most common disputes
2. The system has a few dozen templates of detailed resolution plans with specific processes that should satisfy 80% of an organization's needs
3. The system supports dozens of templates with built in expert knowledge to guide Cognitive AI that can support quick customization when the buyer selects the templates
4. Capabilities beyond above and beyond peers</t>
  </si>
  <si>
    <t>R 375</t>
  </si>
  <si>
    <t>Monitoring
(REVISED)</t>
  </si>
  <si>
    <t>Does the platform support corrective action plan monitoring?  What is the extent of that support?</t>
  </si>
  <si>
    <t>0 - not currently supported / not applicable 
1. The system can automatically send notifications when certain information is provided or tasks completed
2. The system can monitor progress against timeframes and scorecards and proactively send reminders or push escalations
3. The system can monitor external metrics, semantic sources, and apply semantics to communications and notify and/or escalate if the situation appears to be different then what is reported
4. Capability beyond above and beyond peers</t>
  </si>
  <si>
    <t>Sourcing - Milestone Tracking (Self-Description):
Milestones can be defined and the buyer can record when they are met</t>
  </si>
  <si>
    <t>Milestones can be defined and the buyer can record when they are met</t>
  </si>
  <si>
    <t>Post-Mortem Evaluation
(NEW)</t>
  </si>
  <si>
    <t>Does the platform support post-mortems on corrective action plans (upon completion)?</t>
  </si>
  <si>
    <t>0 - not currently supported / not applicable 
1. The buyer and supplier can post comments at the end
2. Detailed surveys can be constructed in standard formats, metrics tracked (for comparative purposes over time), and lessons learned can be incorporated in templates and workflows
3. (Hybrid) AI automatically computes process metrics, compares performance, identifies areas for review, and semantically reviews responses for both parties to address
4. Capabilities beyond above and beyond peers</t>
  </si>
  <si>
    <t>When closing the action plan the manager enters an evaluation of the action plan resolution.</t>
  </si>
  <si>
    <t>R 531, 545</t>
  </si>
  <si>
    <t>Alerts and Status Updates
(REVISED)</t>
  </si>
  <si>
    <t>What capability does the platform have for alerts and status updates on corrective action plans?</t>
  </si>
  <si>
    <t>0 - not currently supported / not applicable 
1. Pre-canned alerts for the buyer to choose from
2. User defined rule-based alerts with selectable actions to choose from
3. (Hybrid) AI which can determine when to raise alerts and what actions to take 
4. Capabilities beyond above and beyond peers</t>
  </si>
  <si>
    <t>SXM - Status Updates (Self-Description):
Action plan and collaboration available as part of the platform - On “Event”, if “Condition”, then decide to “Act” (IFTTT, Microsoft Flow); Build any rule to manage all types of decisions in your application; Detect any input, change of state, external event; Change workflow of any document, assign value, send alerts, trig external action
SXM - Integration with CAR/CAM (Self-Description):
This is not out of the box but can be developed as part of unique requirements through the API framework on the Determine Cloud Platform.</t>
  </si>
  <si>
    <t>Action plan and collaboration available as part of the platform - On “Event”, if “Condition”, then decide to “Act” (IFTTT, Microsoft Flow); Build any rule to manage all types of decisions in your application; Detect any input, change of state, external event; Change workflow of any document, assign value, send alerts, trig external action</t>
  </si>
  <si>
    <t xml:space="preserve">supporting doc </t>
  </si>
  <si>
    <t>R 532</t>
  </si>
  <si>
    <t>Resolution Mechanisms
(REVISED)</t>
  </si>
  <si>
    <t>What resolution mechanisms are there for corrective action plans?  Explain in detail.</t>
  </si>
  <si>
    <t>SCORED RELATIVE TO PEERS.  IMPRESS the ANALYSTS.</t>
  </si>
  <si>
    <t xml:space="preserve">SXM - Resolution Mechanisms (Self-Description):
Task management features accommodate the resolution mechanisms necessary for issue tracking, milestones and status management.  This is also part of a wider Program Management effort which provides very custom life-cycle like features for all areas within Source to Pay including Supplier management. This is currently available in the latest release 17.6 (June 2017) and is being developed further for future use cases beyond CLM and Supplier Management. </t>
  </si>
  <si>
    <t xml:space="preserve">Not part of our differentiator, standard dispute, correction, and resolution functionnalities </t>
  </si>
  <si>
    <t>Risk Management</t>
  </si>
  <si>
    <t>Assessment</t>
  </si>
  <si>
    <t>Impact Assessment
(NEW)</t>
  </si>
  <si>
    <t>What capabilities are embedded in the platform for assessing the (potential) impact of a risk?</t>
  </si>
  <si>
    <t>0 - not currently supported / not applicable 
1. Application alerts users of risky suppliers when a risk is detected or events are detected that could impact the organization
2. Application alerts users of detected risks and categories that are likely to be impacted by a risk, where, and the value of categories
3. Application employs (Hybrid) AI to calculate the expected cost based on a deep situational analysis
4. Capabilities beyond above and beyond peers</t>
  </si>
  <si>
    <t>Alerts can be set on a risk level (rating) of a supplier; tags can be added to the supplier if a certifictaion criteria is not met</t>
  </si>
  <si>
    <t>Risk Prioritization
(NEW)</t>
  </si>
  <si>
    <t>What capabilities are embedded in the platform for prioritizing identified risks?</t>
  </si>
  <si>
    <t>0 - not currently supported / not applicable 
1. Users can prioritize risks manually (using team-based weighting if desired)
2. (Hybrid) AI can help the organization classify risks based upon potential cost impact
3. Cognitive AI can prioritize risks based on potential cost impacts, market conditions, potential brand impact, etc.
4. Capability beyond above and beyond peers</t>
  </si>
  <si>
    <t>What-If Analysis
(NEW)</t>
  </si>
  <si>
    <t>Does the platform support what-if analysis for risk assessment?</t>
  </si>
  <si>
    <t>0 - not currently supported / not applicable 
1. Basic cost modelling capability 
2. Advanced cost modelling with integrated market feeds, formulas, and time-series capability
3. Simulation and Optimization support to model various possibilities and associated impacts
4. Capability beyond above and beyond peers</t>
  </si>
  <si>
    <t>Mitigation Planning</t>
  </si>
  <si>
    <t>R 548</t>
  </si>
  <si>
    <t>Custom Plan Creation
(REVISED)</t>
  </si>
  <si>
    <t>What capability does the platform contain for the creation of custom risk mitigation plans?</t>
  </si>
  <si>
    <t>0 - not currently supported / not applicable 
1. Ability to create mitigation plans using project management
2. Ability to create mitigation plans using a library of standard actions
3. (Hybrid) AI suggests appropriate mitigation plans based on best practice and encoded expert knowledge
4. Capability beyond above and beyond peers</t>
  </si>
  <si>
    <t>SXM - Mitigation Plan (Self-Description):
Yes mitigation plans can be created which are manual.  Automated template generation is not currently available.</t>
  </si>
  <si>
    <t xml:space="preserve">Managed through this Action Plan functionnality (see supporting doc) </t>
  </si>
  <si>
    <t xml:space="preserve">BPL - Action plan- Processes and configuration 17.12 EN </t>
  </si>
  <si>
    <t>Does the platform allow for the creation of templates for risk mitigation plans?</t>
  </si>
  <si>
    <t>0 - not currently supported / not applicable 
1. Application supports creation of templates to address specific risks based on the project management workflow components
2. Application supports the creation of templates from existing project plans and can apply rules to generalize workflows, actions, and strategies
3. (Hybrid) AI can suggest templates based upon plans created in the community and plans for related risks identified by the organization
4. Capability beyond the above and beyond peers</t>
  </si>
  <si>
    <t>Does the platform come with a library of risk mitigation plan templates?</t>
  </si>
  <si>
    <t>0 - not currently supported / not applicable 
1. A small library that addresses common, and easily identifiable, financial, supply disruption, and regulatory risks
2. A moderate library with a couple of templates for every category of risk monitored
3. An extensive library with a range of mitigation plans for every  category, and major risk, monitored
4. A template library beyond the above and beyond peers</t>
  </si>
  <si>
    <t>Execution Monitoring
(NEW)</t>
  </si>
  <si>
    <t>Does the platform allow for the monitoring of risk mitigation plans?</t>
  </si>
  <si>
    <t>0 - not currently supported / not applicable 
1. Simple task/milestone monitoring
2. … and risk mitigation impact monitoring
3. … with (hybrid) AI-based predictive analytics that predicts impacts and monitors predictions against results
4. … with capability beyond above and beyond peers</t>
  </si>
  <si>
    <t>Model Definition</t>
  </si>
  <si>
    <t>R 546</t>
  </si>
  <si>
    <t>Numeric Models
(REVISED)</t>
  </si>
  <si>
    <t>Does the platform support numeric risk models?</t>
  </si>
  <si>
    <t>0 - not currently supported / not applicable 
1. Ability to define risk scores using rollups across multiple scores and KPIs
2. Deep formula support across multiple risk scores and KPIs which support drill-down and filters
3. Integrated rules,  trend analysis, and (Hybrid) AI that can adjust metrics and roll ups based on changing conditions 
4. Capability beyond the above and beyond peers</t>
  </si>
  <si>
    <t>SXM - Risk Management (Self-Description):
KPIs definition and third-party integration provide the framework for the risk management piece.</t>
  </si>
  <si>
    <t xml:space="preserve">At the top of the supplier scorecard, Determine Supplier Management allows for scorecard categories (KPIs) and metrics (sub-KPIs) and buyers can manually rate the supplier at any moment; they have just to click on a button and evaluate the suppliers; each score is then saved and based on the categories and supplier metrics. Ratings can also be imported into the system from a report template that can customized, downloaded and validated as pasting into the system or as part of an excel template. 
Consolidated Supplier Scorecard Dashboards 
Beyond looking at supplier scorecards for individual suppliers, the Supplier Scorecard dashboard is a collection of all supplier scorecards for given suppliers that shows aggregate supplier scorecard scores, emoji like performance ratings, and general trending of performance.
Supplier scoring as part of supplier questionnaires    
Suppliers can also be rated as part of a larger questionnaire library in th eDetermine Cloud Platform, where the score given from the reviewers during a questionnaire such as a Supplier Evaluation, Certification Profile or Supplier invite can be linked to a metric that will update in the supplier’s overall Scorecard.  
</t>
  </si>
  <si>
    <t>Semantic Models
(REVISED)</t>
  </si>
  <si>
    <t>Does the platform support semantic risk models?</t>
  </si>
  <si>
    <t>0 - not currently supported / not applicable 
1. Simple keyword search against major news feeds
2. Mature semantic models that can run against a wide plethora of news feeds and also identify relevant articles using similar terms and focal points
3. Advanced semantic models that can also run inferences, find related documents, and search secondary sources across multiple languages (natively)
4. Capability beyond above and beyond peers</t>
  </si>
  <si>
    <t>Sentiment Models
(REVISED)</t>
  </si>
  <si>
    <t>Does the platform support sentiment risk models?</t>
  </si>
  <si>
    <t>0 - not currently supported / not applicable 
1. Can identify positive and negative terms and identify simple sentiment
2. Advanced statistical models that can identify, with high statistical likelihood, if a sentiment is direct or sarcastic or the opposite of what is typically read due to multiple negations
3. Advanced cognitive models that can also detect tone and sentiment without any keywords based on content and phrases
4. Capability beyond above and beyond peers</t>
  </si>
  <si>
    <t>Evolutionary Models
(REVISED)</t>
  </si>
  <si>
    <t>Does the platform support evolutionary risk models?</t>
  </si>
  <si>
    <t xml:space="preserve">0 - not currently supported / not applicable 
1. Models self-adjust based upon manual changes and corrections 
2. Models self-adjust based upon differential trend changes with a supplier, spikes in relevant articles, and dramatic shifts in sentiment
3. Models self-adjust based on AI-based predictive analytics that can infer future risks and adjust parameters as data streams into the system
4. Capabilities beyond the above and beyond peers </t>
  </si>
  <si>
    <t>Monitoring &amp; Identification</t>
  </si>
  <si>
    <t>R 547</t>
  </si>
  <si>
    <t>Internal KPI Monitoring
(REVISED)</t>
  </si>
  <si>
    <t>Does the platform allow for internal monitoring (and alerts) to be defined on KPIs?</t>
  </si>
  <si>
    <t>0 - not currently supported / not applicable 
1. Simple status checks and alerts when a KPI exceeds or drops below a threshold
2. Complex status checks, alerts, and action triggers when continued downward trends or rapid fluctuations are detected
3. (Hybrid) AI that can also detect unusual changes or statistically unlikely changes based upon past performance and market data
4. Capabilities beyond above and beyond peers</t>
  </si>
  <si>
    <t xml:space="preserve">SXM - Risk Identification (Self-Description):
Risk identification can be configured as part of the alerts and task management that is required per the customer needs.  </t>
  </si>
  <si>
    <t>Risk identification can be configured as part of the alerts and task management that is required per the customer needs.</t>
  </si>
  <si>
    <t>R 369, 536, 547</t>
  </si>
  <si>
    <t>Financial Monitoring
(REVISED)</t>
  </si>
  <si>
    <t>Does the platform support supplier financial monitoring?</t>
  </si>
  <si>
    <t>0 - not currently supported / not applicable 
1. Third party metrics
2. … integrated with models that monitor OTD, defect/return rate, and other potential leading indicators of financial distress 
3. … integrated with semantic modelling to identify potential events that can lead to financial distress
4. ... enhanced with capability beyond above and beyond peers</t>
  </si>
  <si>
    <t xml:space="preserve">Sourcing - 3rd Party Data Integration (Self-Description):
Standard APIs are available to pull 3rd party data into the solution. 
SXM - 3rd Party Data Integration (Self-Description):
Standard APIs  are available, these are built into the Determine Cloud Platform.
SXM - Risk Identification (Self-Description):
Risk identification can be configured as part of the alerts and task management that is required per the customer needs.  </t>
  </si>
  <si>
    <t>Sourcing - 3rd Party Data Integration (Self-Description):
Delete description - score has not changed 
Standard APIs are available to pull 3rd party data into the Determine Supplier Performance Management module (SPM)</t>
  </si>
  <si>
    <t>Standard APIs are available to pull 3rd party data into the Determine Supplier Performance Management module (SPM)</t>
  </si>
  <si>
    <t>Government Status Monitoring
(REVISED)</t>
  </si>
  <si>
    <t>Does the platform support government status monitoring of suppliers?</t>
  </si>
  <si>
    <t>0 - not currently supported / not applicable 
1. Simple tax id checks, diversity verification checks and monitoring of denied party lists in the customer's home country
2. Tax id checks and monitoring of denied party lists globally 
3. Monitoring of all open government databases to identify supplied products and services, contracts, and other relationships
4. Capabilities beyond above and beyond peers</t>
  </si>
  <si>
    <t>Regulatory Monitoring
(REVISED)</t>
  </si>
  <si>
    <t>Does the platform support regulatory monitoring?</t>
  </si>
  <si>
    <t>0 - not currently supported / not applicable 
1. System monitors KPIs against pre-defined regulatory requirements
2. … and system monitors regulatory sites and notifies the organization of potential changes in the regulations
3. … and uses AI to parse the changes and determine what regulations changed, what needs to be rechecked, and what needs to be monitored going forward
4. ... and capability beyond above and beyond peers</t>
  </si>
  <si>
    <t>Tariff Monitoring
(REVISED)</t>
  </si>
  <si>
    <t>Does the platform support tariff monitoring?</t>
  </si>
  <si>
    <t>0 - not currently supported / not applicable 
1. Monitors HTS codes and published tariff tables in primary import /  export countries 
2. Monitors HTS codes and published tariff tables globally, updates rates automatically, and propagates the updates through affected categories, and budgets  
3. Integrates with news monitoring sources to identify potential changes in advance, alert the buyer, and present a what-if summary of projected impacts
4. Capability beyond the above and beyond peers</t>
  </si>
  <si>
    <t>Legal / Civil Suit Monitoring
(REVISED)</t>
  </si>
  <si>
    <t>Doe the platform support legal / civil suit monitoring against organizational suppliers?</t>
  </si>
  <si>
    <t>0 - not currently supported / not applicable 
1. Monitoring of federal and state level civil suit databases in one or two primary countries
2. Monitoring of all available federal, state, and municipal civil suit databases in multiple countries
3.  … including those that do not use English … 
4. Capabilities beyond above and beyond peers</t>
  </si>
  <si>
    <t>R 369, 372, 536, 547, 550</t>
  </si>
  <si>
    <t>News Monitoring
(REVISED)</t>
  </si>
  <si>
    <t>Does the platform support news monitoring for incidents that could affect the organization and / or its supply base?</t>
  </si>
  <si>
    <t>0 - not currently supported / not applicable 
1. Monitoring of one or two dozen primary news sites
2. Monitoring of hundreds of primary and secondary news sites, blogs, and  alternative media channels around the world
3. … in 3 or more languages …  
4. Capability beyond above and beyond peers</t>
  </si>
  <si>
    <t>Sourcing - 3rd Party Data Integration (Self-Description):
Standard APIs are available to pull 3rd party data into the solution. 
Sourcing - Event Monitoring (Self-Description):
API's can be made available to pull newsfeeds into the supplier module.
SXM - 3rd Party Data Integration (Self-Description):
Standard APIs  are available, these are built into the Determine Cloud Platform.
SXM - Risk Identification (Self-Description):
Risk identification can be configured as part of the alerts and task management that is required per the customer needs.  
SXM - Event Monitoring (Self-Description):
Currently event monitoring is reliant on third party data that is fed into the system.</t>
  </si>
  <si>
    <t>Social Media Monitoring
(REVISED)</t>
  </si>
  <si>
    <t>Does the platform monitor social media for mentions of potential note that relate to the organization or its supply base?</t>
  </si>
  <si>
    <t>0 - not currently supported / not applicable 
1. Monitoring of  LinkedIn, Facebook and Twitter
2. Monitoring of  Instagram, SnapChat, and other secondary Social Networks
3. Monitoring of WeChat, RenRen, our Weibo, SyncYu, CLORIK, and other global social networks primarily used by non-English speaking users
4. Capability beyond the above and beyond peers</t>
  </si>
  <si>
    <t>Cyber Monitoring
(REVISED)</t>
  </si>
  <si>
    <t>Does the platform contain capabilities for cyber monitoring?</t>
  </si>
  <si>
    <t>0 - not currently supported / not applicable 
1. Shallow integration to 3rd party cyber-monitoring tools
2. … with log-in monitoring, invalid access attempts, and unusual permission reassignments 
3. … that is cross-referenced with a deep integration to support cyber-monitoring to detect attacks to the platform through backdoors and backdoor access through other, valid, accounts on a shared multi-tenant system
4. Capabilities beyond above and beyond peers</t>
  </si>
  <si>
    <t>R 370</t>
  </si>
  <si>
    <t>Alerts / Notifications
(REVISED)</t>
  </si>
  <si>
    <t>What is the extent of support for alerts and notifications?</t>
  </si>
  <si>
    <t>Sourcing - Scorecard Based Alerts/Notifications (Self-Description):
Notifications and alerts can be created in the system based against various metadata fields. Notifications linked to thresholds can be configured to support customers.</t>
  </si>
  <si>
    <t xml:space="preserve">Notifications and alerts can be created in the system based against various metadata fields. Notifications linked to thresholds can be configured to support customers.
On “Event”, if “Condition”, then decide to “Act” (IFTTT, Microsoft Flow)
Build any rule to manage all types of decisions in your application
Detect any input, change of state, external event
Change workflow of any document, assign value, send alerts, trig external action
</t>
  </si>
  <si>
    <t>Regulatory Compliance</t>
  </si>
  <si>
    <t>Financial Compliance
(NEW)</t>
  </si>
  <si>
    <t>What support is there in the platform for financial compliance requirements?</t>
  </si>
  <si>
    <t>0 - not currently supported / not applicable 
1. our system can produce reports that can be used in support of regulatory compliance
2. our system supports all of the requirements for SOX
3. our system supports all of the requirements for multiple financial compliance acts around the world
4. capability beyond above and beyond peers</t>
  </si>
  <si>
    <t>Not supported, can be imported from 3rd party providers</t>
  </si>
  <si>
    <t>Anti-Human Trafficking Compliance
(NEW)</t>
  </si>
  <si>
    <t>What support is there in the platform for anti-human trafficking compliance requirements?</t>
  </si>
  <si>
    <t>0 - not currently supported / not applicable 
1. our system can track where the products come from down to the factory
2. our system can track 3rd party audit and compliance data on the suppliers, down to the location
3. our system can track the raw materials to the source to make sure the supplier's suppliers are not human trafficking
4. capability beyond above and beyond peers</t>
  </si>
  <si>
    <t>Restricted / Hazardous Material
(NEW)</t>
  </si>
  <si>
    <t>What support is there in the platform for restricted / hazardous material  compliance requirements?</t>
  </si>
  <si>
    <t>0 - not currently supported / not applicable 
1. our system can produce reports that can be used in support of regulatory compliance
2. our system supports requirements for EU RoHS and EU REACH out of the box
3. our system supports requirements for a number of  different global restricted / hazardous materials
4. capability beyond above and beyond peers</t>
  </si>
  <si>
    <t>Environmental Compliance
(NEW)</t>
  </si>
  <si>
    <t>What support is there in the platform for environmental compliance requirements?</t>
  </si>
  <si>
    <t>0 - not currently supported / not applicable 
1. our system can track fuel, energy, and water usage and carbon emissions 
2. our system supports environmental reporting requirements for the country the majority of our buyers are headquartered in
3. our system supports tracking and reporting requirements for multiple countries / unions regarding water usage, carbon emissions, and key named pollutants
4. capability beyond above and beyond peers</t>
  </si>
  <si>
    <t>Anti-Bribery / Corruption
(NEW)</t>
  </si>
  <si>
    <t>What support is there in the platform for anti-bribery / corruption compliance requirements?</t>
  </si>
  <si>
    <t>0 - not currently supported / not applicable 
1. our system can track and report on all payments
2. check ownership and related party databases and flag potential issues for review
3. our system has built in support for FCPA and similar acts and can create supporting reports and audit trails
4. capability beyond above and beyond peers</t>
  </si>
  <si>
    <t>Privacy and Information Security
(NEW)</t>
  </si>
  <si>
    <t>What support is there in the platform for privacy and information security compliance requirements?</t>
  </si>
  <si>
    <t>0 - not currently supported / not applicable 
1. our system can flag all personal data and all personal data is encrypted
2. our system supports country specific information protection policies for the primary industries in the primary geographies our system sells in (e.g. HIPAA in the US)
3. our systems are fully GDPR compliant
4. our systems have the capability for an end-user organization or partner to encode any information compliance act in our system through data tagging, security specification, reporting requirements, and (mandatory) deletions / anonymizations</t>
  </si>
  <si>
    <t xml:space="preserve">Fully GDPR and HIPAA compliant (audited) </t>
  </si>
  <si>
    <t>https://www.determine.com/press-release/hipaa-compliance-2</t>
  </si>
  <si>
    <t>COMPANY GENERAL INFORMATION (Q2 17)</t>
  </si>
  <si>
    <t>Q4 17 UPDATES</t>
  </si>
  <si>
    <t>Please provide any new information (in the blue cells) below</t>
  </si>
  <si>
    <t>Company name</t>
  </si>
  <si>
    <t xml:space="preserve">Determine, Inc. </t>
  </si>
  <si>
    <t>Conflict Minerals
(NEW)</t>
  </si>
  <si>
    <t>What support is there in the platform for conflict mineral compliance requirements?</t>
  </si>
  <si>
    <t>0 - not currently supported / not applicable 
1. our system has built-in reporting templates for Dodd-Frank compliance
2. our system can track multi-tier supply chains to a material's source
3. our system integrates with 3rd party systems to verify that each link in the documented chain is free of conflict minerals
4. capability beyond above and beyond peers</t>
  </si>
  <si>
    <t>Parent company (if applicable)</t>
  </si>
  <si>
    <t xml:space="preserve">none </t>
  </si>
  <si>
    <t>Labour Standards
(NEW)</t>
  </si>
  <si>
    <t>Website</t>
  </si>
  <si>
    <t>What support is there in the platform for labour standard requirements?</t>
  </si>
  <si>
    <t>www.determine.com</t>
  </si>
  <si>
    <t>0 - not currently supported / not applicable 
1. our system can track labour standards for various jurisdictions and ask suppliers to fill out surveys
2. our system can track multi-tier supply chains and propagate surveys through the chain
3. our system integrates with 3rd party CSR and Auditors who can verify that suppliers and their suppliers are in compliance with local labor laws AND labour laws in the jurisdictions the products will be sold
4. capability beyond above and beyond peers</t>
  </si>
  <si>
    <t>Contact information (general inbound sales) </t>
  </si>
  <si>
    <t>sales@determine.com</t>
  </si>
  <si>
    <t>Locations (headquarters and support locations)</t>
  </si>
  <si>
    <t xml:space="preserve">Carmel, Indiana; Atlanta, GA; London, UK; Paris, France and Aix en Provence, France; Odessa, Ukraine </t>
  </si>
  <si>
    <t>Supplier Risk Management</t>
  </si>
  <si>
    <t>In what year was your organization founded?     </t>
  </si>
  <si>
    <t xml:space="preserve">1996 (Selectica); 2000 (Iasta) and (b-pack); Determine as new entity (2015) </t>
  </si>
  <si>
    <t>R 196, 197</t>
  </si>
  <si>
    <t>3rd Party Risk Feeds
(REVISED)</t>
  </si>
  <si>
    <t>How extensive is the built in support for 3rd party data feeds focused on supplier / supply chain risk?</t>
  </si>
  <si>
    <t>0 - not currently supported / not applicable 
1. Integrated financial and CSR risk feeds from the big players (BvD, D&amp;B, etc.; Ecovadis, Sedex Global, etc.;)
2. Integrated government feeds (entity verification, denied party lists, classifications, etc.) and third party audit feeds from the majority of countries the customers are located in and source from
3. Integrated semantic (news) feed monitoring and sentiment (social media) monitoring for up-to-the-minute risk profiling
4. Additional capabilities beyond the above and beyond peers</t>
  </si>
  <si>
    <t>P2P - Supplier Information Management (Self-Description):
Supplier Network-Portal google sheet with Answers
P2P - Supplier Performance and Risk Management (Self-Description):
Supplier Network-Portal google sheet with Answers</t>
  </si>
  <si>
    <t>What is your number of employees?         </t>
  </si>
  <si>
    <t xml:space="preserve">Integrated financial and CSR risk feeds from the big players (BvD, D&amp;B, etc.; Ecovadis, Sedex Global, etc.;)
Not currently required by customers but technically possible </t>
  </si>
  <si>
    <t>What is your annual revenue?       </t>
  </si>
  <si>
    <t xml:space="preserve">$27M </t>
  </si>
  <si>
    <t>$24M</t>
  </si>
  <si>
    <t>In what regions are your customers located? (Please mention all that apply)     </t>
  </si>
  <si>
    <t xml:space="preserve">US, Western Europe, South America, APAC </t>
  </si>
  <si>
    <t>What industries represent the large majority (&gt;75%) of your business? Please list from largest to smallest</t>
  </si>
  <si>
    <t xml:space="preserve">Retail
Finance &amp; Insurance 
Manufacturing
Healthcare
Technology
Food &amp; Beverage
Pharmaceutical
Consulting
Transportation
Government
Electronics
Telecommunications
Real Estate
</t>
  </si>
  <si>
    <t>Your customers include (list customers) </t>
  </si>
  <si>
    <t xml:space="preserve">Customers include the following specifically for P2P -
Acticall
April
Axereal
Children Worldwide Fashion
Clinicas
Domitys
Domusvi - DVI
duProprio
Editions Lefebvre Sarrut
European co-operation for accreditation
Exane
Groupama Asset Management
Groupe HervÃ© (HervÃ© Thermique)
Gucci
Guilford Child Development
HBR Sherman &amp; Howard
MacLellan (NDS)
Monoprix
Natureo - Determine P2P Platforme
NEXITY
Norauto
Pichet SaaS Application
Rabot Dutilleul
RCI Banque
Rehmann
Sharp
Sony Music Global
Telehouse
thyssenkrupp
United Drug
Valeo eProcurement
Vinci AÃ©roport de Nantes - AGO
Vivadour SaaS
Vivalto santÃ
YSL Development Italia
Yves Saint Laurent
</t>
  </si>
  <si>
    <t xml:space="preserve">A10 Networks, Inc., Alaska Air Group, Inc, Alexander Dennis, Alliant Credit Union, American Airlines (thru Aeroxchange), American Express, AmerisourceBergen Corp., Appdirect, Inc., Apria Healthcare Group Inc., ARCADIA GROUP LTD, ARGOS LTD, Ascension Health, Inc., Avanir Pharmaceuticals, Inc., Bausch &amp; Lomb, Blackhawk Network, Blackrock, Inc., Breitburn Energy, Brinker International, Inc., Brocade Communications Systems, Inc., C2C, Cannon Group Enterprises, Inc., Capital One Financial Corp, Carestream Health, Inc., CDK Global, Cerberus Capital Management, L.P., Charleston Area, Medical Center Health System (CMAC), CHRISTUS Health System, Chromalloy, Church &amp; Dwight Co., Inc., CIENA Corporation, Circor International, Inc., Cisco Systems Inc., Citizens Energy Group, Clinicas / TMC, Cobalt International Energy, Inc., Comcast Cable Communications, LLC, CommScope, Inc. (fka Andrew Corp), Cott Corporation, CVS Health (Coram Healthcare), Cypress Care, Inc., Delphi Corporation, Disney Consumer Products, Dolby Laboratories, Inc., duProprio, DynCorp International Inc., Ecova (fka Loyalton), Eight2o, ELS gestion, Endo Pharmaceuticals Inc., EnergyAustralia Services Pty Ltd, Enterprise Holdings, Inc., Equifax Inc., FedEx Corporation HQ (thru Aeroxchange), FedEx Ground AOD (thru Aeroxchange), Fender Musical Instruments Corporation, Ferrara Candy Company, First Group UK, Fluor Corporation, Foot Locker Retail, Inc., GAF Materials, GIE SI Harmonie Mutuelle, Go-Ahead, Group PLC, Harley-Davidson, Inc., Horace Mann Life Insurance Company, Hospira (thru ModelN), Hospira Healthcare Corporation, IBM Research Labs, J&amp;J (thru ModelN), J. D. Irving, Limited, Kellogg Company, Lawrence Berkeley National Laboratory, La-Z-Boy Incorporated, LegalZoom.com, Inc., Life Time, Fitness, Inc., LifeVantage Corporation, Loblaw Companies Limited, LOOP LLC, Lufthansa (thru Aeroxchange), Manning &amp; Napier Advisors, ManTech International, Marriott International, Inc., Marvell Semiconductor, Inc., McKesson Specialty Health, MedImpact Healthcare Systems, Inc., Mercury Insurance Company, Mountain States Health Alliance, MUFG Union Bank, National Express Group, Neiman Marcus Inc., Nordstrom, Inc., Nvidia Corporation, NYU Langone Medical Center, ON Semiconductor Corp, Owens Corning, Owens-Illinois, Inc., PepsiCo, Pharmaceutical Product Development, Inc. (PPDI), PJM Interconnections, ProQure BV, Providence Health &amp; Services, Republic Airways Holdings Inc., Ricoh Americas Corporation, Rite Aid Corporation, Robert Half International, Ross Stores, Inc., , Salesforce.com, Inc., SAPA, SBA Communications Corporation, Scandinavian Airlines System (thru Aeroxchange), Select Comfort Corporation, Seton Healthcare Network, Sharp Packaging Solutions, Shearman &amp; Sterling (thru HBR), Sherman &amp; Howard (thru HBR), StoneRiver, System Administrative Services, TGI Friday's, Inc.
The Cambridge Health Alliance, The GEO Group, The Guardian Life Insurance Company of America, The Rehmann Group LLC, The ServiceMaster Company LLC, TPG Capital, Tractor Supply Company, Unisys Corporation, United Foods Company, United States Pharmacopeia, University of Pennsylvania,  University of Toledo, Univision, Virginia Premier Health Plan, Vista Higher Learning, VSP, Wawa, Inc., Weil, Gotshal &amp; Manges LLP (thru HBR), Welch Allyn Inc, Wesfarmers, Western Digital Technology (FKA HGST), World Wide Technology, Inc., YP (Yellow Pages)
</t>
  </si>
  <si>
    <t xml:space="preserve">New customers includes : Arkema, SQLI, Boulanger, True Value, ACU, WRC, InVivo, The Student Hotels, Versatex, BeechNut, OVH, Vetoquinol, IMA, Unilasalle ... 
These customers names cannot be published without our permission </t>
  </si>
  <si>
    <t>Discovery</t>
  </si>
  <si>
    <t>R 511</t>
  </si>
  <si>
    <t>Depth of Supplier Search (internal supplier database only)
(REVISED)</t>
  </si>
  <si>
    <t>What % of your annual revenue is procurement/supply related?</t>
  </si>
  <si>
    <t>Does the platform support an internal database structured to support an internal "network" for supplier discovery?</t>
  </si>
  <si>
    <t>We do not provide public reports provided to the SEC based on a breakdown of annual revenue.  However it can be estimated that 60% is related to procurement/supply.</t>
  </si>
  <si>
    <t>0. System doesn't offer a cultivated and maintained database that's built for supplier discovery
1. Can search / discover suppliers using queries built on indexed meta-data on the [extensible] supplier database
2. Can search / discover suppliers on all fields, including free-text, flexible metadata tags, and community feedback on the suppliers (i.e., don't need a separate supplier performance management system)
3. The platform contains advanced capabilities to help an organization score supplier "relevance" in its searches, perform advanced queries, and interrogate other internal enterprise systems
4. More advanced capabilities that go beyond peers</t>
  </si>
  <si>
    <t>SXM - Supplier Network Integration (Self-Description):
In theory, our platform can integrate with one or more supplier networks.  At the moment we are working with Tradeshift on simple profile integration.</t>
  </si>
  <si>
    <t xml:space="preserve">AWS Elastic search </t>
  </si>
  <si>
    <t>aws.amazon.com/amazon/elasticsearch‎</t>
  </si>
  <si>
    <t>Please briefly describe your overall solution       </t>
  </si>
  <si>
    <t xml:space="preserve">Determine provides technology that services the needs of business in the areas of source to pay and enterprise contract management. </t>
  </si>
  <si>
    <t>Please select all the solution categories that best describe where you primarily compete</t>
  </si>
  <si>
    <t xml:space="preserve">Source to Pay, Procure to Pay, Contract Management </t>
  </si>
  <si>
    <t>What are the available modules that can be licensed collectively or separately (please include current release versions)?        </t>
  </si>
  <si>
    <t xml:space="preserve">Focusing exclusively on the Determine Cloud Platform (DCP) we provide three release cycles (the following modules with the latest STS monthly (17.1), MTS (16.12), LTS 17.3 (coming April)) - most customers run on LTS or MTS.  The available DCP modules are Analytics (incl Spend Analytics), Supplier Management, Sourcing, Contract Management, Procuremnet, Invoice Managment, Financial Management, Business Apps (that include misc areas like T&amp;E, Inventory and Asset Managment) </t>
  </si>
  <si>
    <t>Focusing exclusively on the Determine Cloud Platform (DCP), we provide 2 Release Cycles: 
- Dynamic Release Cycle: 2 to 5 releases per year which provide regular access to new features. Last release is 18.4 and next release will be 19.1
- Yearly Release Cycle: 1 release per year which guarantees constancy and maturity of the features
The available DCP modules are Analytics (incl Spend Analytics), Supplier Management, Sourcing, Contract Management, Procurement, Invoice Managment, Financial &amp; Budget Management and Invoice Management</t>
  </si>
  <si>
    <t>R 272, 511</t>
  </si>
  <si>
    <t>Depth of Supplier Search — internal + vendor supplier network
(REVISED)</t>
  </si>
  <si>
    <t>Do you provide a supplier network / marketplace that your platform integrates to for supplier discovery?</t>
  </si>
  <si>
    <t>With what other applications have you integrated?        </t>
  </si>
  <si>
    <t>0. Our system does not offer a public supplier network for supplier discovery
1. Can search / discover suppliers (basic search) which is integrated with internal vendor search (private database) and a single primary supplier network/marketplace that you provide
2. Can perform a real-time federated search / discovery on all fields, including free-text, tags, and community feedback across multiple 3rd party databases / networks using synched federated replication of supplier records.
3. (Hybrid) AI is employed to help an organization discover like suppliers, suppliers best suited for certain objectives, etc. across multiple external databases and networks
4. More advanced capabilities that go beyond peers</t>
  </si>
  <si>
    <t xml:space="preserve">A comprehensive list of integrations is at the bottom og the Determine Cloud Platform page - https://www.determine.com/determine-cloud-platform </t>
  </si>
  <si>
    <t>Sourcing - Supplier Onboarding (Self-Description):
The solution supports 3 approaches to supplier onboarding
Single or mass invitation to suppliers
Manual creation or import by buyers
Supplier self-registration via specific URL
SXM - Supplier Network Integration (Self-Description):
In theory, our platform can integrate with one or more supplier networks.  At the moment we are working with Tradeshift on simple profile integration.</t>
  </si>
  <si>
    <t>SAP, Sage, CEGID, M3, Readsoft Online, Numen, Docusign, Arpson, JD Edwards, Quadratus, Infor Sunsystems, Saphir, Quiter, Sirva, EBX, Bloomberg, Salesforce</t>
  </si>
  <si>
    <t>In theory, our platform can integrate with one or more supplier networks. At the moment we are working with Tradeshift on simple profile integration.</t>
  </si>
  <si>
    <t>Number of active users (buy-side)</t>
  </si>
  <si>
    <t>Depth of Supplier Search — third-party networks / marketplaces
(NEW)</t>
  </si>
  <si>
    <t>How deep is the search capability that your platform uses for supplier discovery across multiple third party networks / marketplaces?</t>
  </si>
  <si>
    <t xml:space="preserve">Not communicated </t>
  </si>
  <si>
    <t>0. Our system does not integrate external database or networks for supplier discovery
1. Can search / discover suppliers on specific 3rd party networks (using queries built on indexed meta-data), but not multiple networks integrated   into internal database/network for unified experience
2. Can do a federated search / discovery on all fields, including free-text, tags, and community feedback across multiple 3rd party databases / networks using synched federated replication of supplier records
3. (Hybrid) AI is employed to help an organization discover like suppliers, suppliers best suited for certain objectives, etc. across multiple external databases and networks
4. More advanced capabilities that go beyond peers</t>
  </si>
  <si>
    <t>Number of active users (supply-side) </t>
  </si>
  <si>
    <t>We are not providing these numbers at this time</t>
  </si>
  <si>
    <t>Annual transactional volume (in USD) if applicable (not double-counting volume based on multiple documents -- POS, invoices, etc.) </t>
  </si>
  <si>
    <t>Certification / Attribution Support
(NEW)</t>
  </si>
  <si>
    <t>To what extent does the platform support supplier certificates and certificate management?</t>
  </si>
  <si>
    <t>0 - not currently supported / not applicable 
1. Can associate uploaded certificates (including insurance certificates) with suppliers and products and fire expiry alerts
2. Can automatically query 3rd party databases and/or send verification requests to 3rd parties to verify
3. Can automatically OCR certificates, extract key metadata, and verify that it matches a request
4. Additional capabilities beyond the above and beyond peers</t>
  </si>
  <si>
    <t>Growth (CAGR) of annual transaction volume -- past three years </t>
  </si>
  <si>
    <t>All certification processes needed by the client can be set on the platform and interface with 3rd party providers is also available</t>
  </si>
  <si>
    <t>Categorization / Tagging
(NEW)</t>
  </si>
  <si>
    <r>
      <t>Annual volume -- documents exchanged annually or other metric</t>
    </r>
    <r>
      <rPr>
        <sz val="12"/>
        <color rgb="FF000000"/>
        <rFont val="Calibri"/>
        <family val="2"/>
      </rPr>
      <t xml:space="preserve"> (please specify) </t>
    </r>
  </si>
  <si>
    <t>Does the platform support tagging and categorization of suppliers?</t>
  </si>
  <si>
    <t>As of 01/16/17 - Purchased Items, - 341,272,222 | POs - 46,146,697 | Invoices - 35,363,299</t>
  </si>
  <si>
    <t>0 - not currently supported / not applicable 
1. A fixed categorization scheme for suppliers that can be customized during implementation.
2. Multiple categorization schemes and tagging structures can be applied to supplier (and associated product) hierarchies (based on standard industry taxonomies and networks)
3. the platform, possibly by way of AI, can auto-suggest categorizations and taggings on supplier import and profile evolution and supports smart categorization/tagging-based search
4. Additional capabilities beyond above and beyond peers</t>
  </si>
  <si>
    <t>Fixed categorisation is available, each client can also tag the suppliers using its own logic</t>
  </si>
  <si>
    <t>Growth (CAGR) of annual document volume -- past three years </t>
  </si>
  <si>
    <t>What is the unique value proposition you deliver that separates you from other solution approaches and providers?   </t>
  </si>
  <si>
    <t>Determine Cloud Platform (DCP) is  the market Leading solution to handle complex procurement associated with contract management thanks to its capability to adapt to all business needs, while making it very easy for all users, including third-parties. We empower global businesses to translate technology into revenue growth and increased profits through spend and risk management. And unlike point solutions or “cobbled-together” suites, our highly configurable source-to-pay solution delivers a proprietary master database and business process engine which provides a single source of data truth across the entire enterprise with advanced features in enterpise integration, workflow (self-service) and material design. By leveraging our SaaS applications, business stakeholders at all levels of the organization are able to collaborate and make accurate and confident decisions... decisions to maximize our customer’s revenue growth and mitigate their spend and business risks.</t>
  </si>
  <si>
    <t xml:space="preserve">Determine, Inc. is a leading global provider of SaaS Source-to-Pay and Enterprise Contract Lifecycle Management (“ECLM”) solutions. The Determine Cloud Platform provides procurement, sourcing, finance and legal professionals with the flexibility, agility and scalability they need to optimize spend, supplier, contract and financial performance goals. We empower users across the full source-to-pay continuum, including sourcing, supplier management, contract management and procure-to-pay applications, to deliver efficiency and data insight for their operational business processes, third-party relationships and contractual obligations.
Our Vision: To be the global leader of cloud solutions empowering organizations to make more informed decisions from their proprietary data.
Our Mission: To provide industry leading cloud solutions to maximize our customer’s visibility and financial return from their spend, supplier and contractual data.
Our name, Determine, stands for delivering conclusions through analysis. Using our expertise and experience to simplify business complexities with business processes, we help customers successfully turn pain points into insights and challenges into bottom-line results.
</t>
  </si>
  <si>
    <t xml:space="preserve">Determine, Inc. is a leading global provider of SaaS Source-to-Pay and Enterprise Contract Lifecycle Management (“ECLM”) solutions. The Determine Cloud Platform provides procurement, sourcing, finance and legal professionals with the flexibility, agility and scalability they need to optimize spend, supplier, contract and financial performance goals. We empower users across the full source-to-pay continuum, including sourcing, supplier management, contract management and procure-to-pay applications, to deliver efficiency and data insight for their operational business processes, third-party relationships and contractual obligations.
The one thing that really sets us apart is the Determine Engine – the brain and heart of the Determine Cloud Platform
- The platform administrator enjoys almost complete self-sufficiency to create and manage centralized and decentralized business processes
- Optimized management of all your repositories (organization, users and rules, analytical categories and axes, suppliers, countries, and currencies database)
- Common administrative management across the platform, whether it's security, rules, workflows, or user settings
Security and traceability of your data, processes and documents across the platform
- The processing of master data and business information
</t>
  </si>
  <si>
    <t>Sourcing customer count</t>
  </si>
  <si>
    <t>26 (DCP)</t>
  </si>
  <si>
    <t>SXM customer count</t>
  </si>
  <si>
    <t>111 (DCP)</t>
  </si>
  <si>
    <t>Onboarding Support</t>
  </si>
  <si>
    <t>Spend Analytics customer count</t>
  </si>
  <si>
    <t>R 273, 505</t>
  </si>
  <si>
    <t>Invitation / Campaign Management
(REVISED)</t>
  </si>
  <si>
    <t>To what extent does the platform support automated supplier campaigns to engage multiple suppliers simultaneously?</t>
  </si>
  <si>
    <t>0 - not currently supported / not applicable 
1. Supplier groups can be created for mass e-mail campaigns
2. Standard campaign management with workflow support and automatic alerts, reminders, and actions
3. Deep campaign management which suggests suppliers, analyzes responses and progress, recommends suppliers for onboarding, recommends manual interference, etc.
4. Additional capabilities beyond above and beyond peers</t>
  </si>
  <si>
    <t>Sourcing - Invitation Management (Self-Description):
As above, mass invitation and supplier self-registration are possible. This can then be tracked during the supplier onboarding process.
SXM - Invitation Management (Self-Description):
Invitation management can handle invitations over multiple channels and reminders can automatically be resent as well as buyer notification.  Furthermore, mass supplier import is possible.</t>
  </si>
  <si>
    <t>CLM customer count</t>
  </si>
  <si>
    <t>40 (DCP)</t>
  </si>
  <si>
    <t>Invitation management can handle invitations over multiple channels and reminders can automatically be resent as well as buyer notification. Furthermore, mass supplier import is possible.</t>
  </si>
  <si>
    <t>eProcurement customer count</t>
  </si>
  <si>
    <t>76 ( DCP)</t>
  </si>
  <si>
    <t>I2P customer count</t>
  </si>
  <si>
    <t>58 (DCP)</t>
  </si>
  <si>
    <t>Total customer count</t>
  </si>
  <si>
    <t>280 (total customers)</t>
  </si>
  <si>
    <t>R 274</t>
  </si>
  <si>
    <t>Registration Management
(REVISED)</t>
  </si>
  <si>
    <t>What level of supplier (self) registration is supported by the platform?</t>
  </si>
  <si>
    <t>0 - not currently supported / not applicable 
1. Fixed registration process that collects the same information for all suppliers and pushes them into the same approval process
2. Dynamic registration process where suppliers are led down appropriate paths to collect appropriate information based on industry, categories/products, geographies, and other critical questions
3. RPA-driven registration where data can be pre-populated from integrated networks and databases and other third party resources
4. Additional capabilities beyond the above and beyond peers</t>
  </si>
  <si>
    <t xml:space="preserve">Sourcing - Self-Registration (Self-Description):
The supplier on-boarding process can be configured freely by each client and it is adapted according the supplier profile and the way in which the supplier's answers question about category, risk, region etc. </t>
  </si>
  <si>
    <t>The supplier on-boarding process can be configured freely by each client and it is adapted according the supplier profile and the way in which the supplier's answers question about category, risk, region etc.</t>
  </si>
  <si>
    <t>Supply Base Profiling</t>
  </si>
  <si>
    <t>Supplier Profile Management
(NEW)</t>
  </si>
  <si>
    <t>How extensive are the base , out-of-the-box, supplier profiles?</t>
  </si>
  <si>
    <t>0 - not currently supported / not applicable 
1. Basic supplier profile focused primarily on standard profile data - identifiers, locations, industry and category codes, etc. 
2.  Extended supplier profile with deep financial (payment) data, sustainability data, third party review data, etc. 
3. Deep supplier profiles with extensive metrics, risk scores, semantic reviews, and sentiment data across supplier locales and product hierarchies 
4. Additional capabilities beyond above and beyond peers</t>
  </si>
  <si>
    <t>Supplier profiles contain all activity that the supplier has on the platform and can include also external data</t>
  </si>
  <si>
    <t>R 517</t>
  </si>
  <si>
    <t>Supplier Profile Extensibility
(REVISED)</t>
  </si>
  <si>
    <t>To what extent can the buying organization extend supplier profiles?</t>
  </si>
  <si>
    <t xml:space="preserve">0 - not currently supported / not applicable 
1. A limited number of free-text / numeric fields can be added to profile sections
2. Unlimited number of fields, of any type, can be added, used as meta-data, and indexed for search
3. Can also support unstructured data, multimedia data, and integrated (real-time) feeds, as needed, as part of the profile
4. Additional capabilities beyond above and beyond peers </t>
  </si>
  <si>
    <t>SXM - Supplier Data Management (Self-Description):
Out-of-the-box.</t>
  </si>
  <si>
    <t>Unlimited number of fields, of any type, can be added, used as meta-data, and indexed for search</t>
  </si>
  <si>
    <t>Collaboration</t>
  </si>
  <si>
    <t>R 564</t>
  </si>
  <si>
    <t>Exposed Elements
(REVISED)</t>
  </si>
  <si>
    <t>How extensive are the collaboration mechanisms exposed to suppliers?</t>
  </si>
  <si>
    <t>0 - not currently supported / not applicable 
1. Suppliers are pretty much limited to e-mail, asynchronous messaging, and document upload
2. Suppliers have access to shared views, VOIP/web share, and/or white-boards
3. Suppliers have full access to project management and team-based management for full collaboration
4. Exposed elements beyond above and beyond peers</t>
  </si>
  <si>
    <t>SXM - Collaboration (Self-Description):
Notes (in the form of Tasks, obligations, information) are possible for use on each piece of transactional data.</t>
  </si>
  <si>
    <t>Emails, note, Q&amp;A, document exchange</t>
  </si>
  <si>
    <t>Self Registration
(NEW)</t>
  </si>
  <si>
    <t>To what extent does the platform support supplier self-registration?</t>
  </si>
  <si>
    <t>0 - not currently supported / not applicable 
1. suppliers can sign up for future invitation and maybe provide some basic information for buyer consideration
2. suppliers can provide extensive category and industry information and be guided through an information collection workflow based on the answers and information provided and essentially complete an initial onboarding process to jump-start a buyer's assessment; 
3. embedded RPA guides a supplier through the onboarding process, importing available data from integrated 3rd party sources and networks for efficiency, providing real-time feedback on likelihood of selection based on  answers (so a supplier can short circuit a category or even an entire registration if they don't meet key requirements), and ensuring all data required for risk and regulatory compliance assessment is collected
4. would include capability beyond which is previously addressed and beyond peers</t>
  </si>
  <si>
    <t>suppliers can provide extensive category and industry information and be guided through an information collection workflow based on the answers and information provided and essentially complete an initial onboarding process to jump-start a buyer's assessment;</t>
  </si>
  <si>
    <t>R 621</t>
  </si>
  <si>
    <t>Survey Management 
(REVISED)</t>
  </si>
  <si>
    <t>How flexible is the Survey response management capability of the platform from the supplier's perspective?  Surveys include RFX, self-scorecarding, voice of the supplier surveys, etc.</t>
  </si>
  <si>
    <t>0 - not currently supported / not applicable 
1. multiple, invited parties designated by the buyer can respond to the basic survey; 
2. supplier segmentation allows customized surveys and/or with conditional logic in the survey (can be 3rd party survey tool provider/partner) the supplier can add parties, but limited control over what they can/cannot respond to; 
3. suppliers can add parties (i.e., workflow delegations/notifications), restrict roles, review options, etc. 
4. includes capability beyond which is previously addressed and beyond peers (e.g., multi-tier delegation to sub-contractors or other sophisticated use cases)</t>
  </si>
  <si>
    <t>R 270, 566</t>
  </si>
  <si>
    <t>360-Degree Scorecards
(REVISED)</t>
  </si>
  <si>
    <t>Does the platform support true 360-degree scorecards where the suppliers  can also score the buyer?</t>
  </si>
  <si>
    <t>0 - not currently supported / not applicable 
1. Suppliers can define basic survey-driven scorecards on the buyer and import their objective/KPI data from flat files
2. Suppliers can define extensive KPI-driven scorecards with complex formula support on survey and metric data on the buyer's performance
3. ... and augment that with relative performance data of the customer against other customers of the supplier ... 
4. Additional capability beyond the above and beyond peers</t>
  </si>
  <si>
    <t>Sourcing - Scorecards (Self-Description):
Supplier scorecard is available with possibility to evaluate the supplier for all his activities on the platform
SXM - 360-Degree Scorecards (Self-Description):
Scorecard scores are possible from each module from the platform, suppliers can evauate also themselves.</t>
  </si>
  <si>
    <t>Sourcing - Scorecards (Self-Description):
Supplier Scorecards contain 2 core tabs 
 1) Trends &amp; View Metrics: * Consolidated graphic of supplier performance metrics custom to each organization on number of customizable metrics provided * Scorecards displaying color coded categories, category metrics, average score, performance rating, in progress transactions, and the general trend of supplier performance based on a list of customizable scorecard categories and weighting criteria 2) The View Metrics page: • Additional details on collected metrics provide a detail graphic of changes in overall scores based on the scorecard categories and the date and time stamp of the these changes. • Complete Historical notation is displayed that is filterable based on any of the searchable fields.</t>
  </si>
  <si>
    <t>R 271, 634</t>
  </si>
  <si>
    <t>Corrective Action Management
(REVISED)</t>
  </si>
  <si>
    <t>How extensive are the corrective action management capabilities to which the supplier has access?</t>
  </si>
  <si>
    <t xml:space="preserve">0 - not currently supported / not applicable 
1. Suppliers can receive notifications of issues and respond using asynchronous messaging or integrated e-mail
2. Suppliers can see corrective action requests and collaborate on the creation of corrective action plans with milestones and deliverables and report on progress
3. The platform contains capabilities to identify similar issues, suggest plans, allow buyers and suppliers to agree on and tweak them, automatically monitor progress, and provide real-time status reports 
4. Capability beyond the above and beyond peers </t>
  </si>
  <si>
    <t>Sourcing - Corrective Action Management (Self-Description):
Corrective Action plans are available as standalone functionality or via supplier information management where documents can be passed to the supplier for completion ahead of the acceptance of the plan internally.
CLM - Corrective Action &amp; Conflict Resolution (Self-Description):
Corrective action plans can be defined in the solution and linked to either the supplier or contract record. If a contract is in dispute the solution will allow the user to flag this and it will be reflected in the status. Rules can be put in place so that if a contract is dispute it can restrict the transaction capability with that supplier.</t>
  </si>
  <si>
    <t>Sourcing - Corrective Action Management (Self-Description):
Delete description - score has not changed 
Disputes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t>
  </si>
  <si>
    <t>See Action Plan document 
Suppliers can receive notifications of issues and respond using asynchronous messaging or integrated e-mail
Suppliers can see corrective action requests and collaborate on the creation of corrective action plans with milestones and deliverables and report on progress</t>
  </si>
  <si>
    <t>Supplier Initiated Issues
(NEW)</t>
  </si>
  <si>
    <t>Can the supplier identify issues and initiate corrective action requests?</t>
  </si>
  <si>
    <t>0 - not currently supported / not applicable 
1. Suppliers can log issues, which buyers can then flip into corrective action requests
2. Suppliers can initiate corrective action requests on buyer issues and collaborate on the creation of corrective action plans with milestones and deliverables
3. The platform contains capabilities to identify similar issues (from anonymized community intelligence), suggest plans, and allow buyers and suppliers to agree on them, tweak them, automatically monitor progress, and provide real-time status reports
4. capability beyond above and beyond peers</t>
  </si>
  <si>
    <t>Suppliers can log issues, which buyers can then flip into corrective action requests</t>
  </si>
  <si>
    <t>R 265, 266, 267, 268, 350, 627</t>
  </si>
  <si>
    <t>Negotiation Management
(REVISED)</t>
  </si>
  <si>
    <t>What extent of negotiation management is supported from the supplier's perspective?</t>
  </si>
  <si>
    <t>0 - not currently supported / not applicable 
1. Suppliers can receive offers from buyers and return counter-offers as attachments
2. Suppliers can receive integrated offers and propose counter-offers through the tool (either natively or through Word integration), and the complete change management in unalterable audit trails is maintained
3. Suppliers can pull in data from third party feeds to justify costs, attach certificates, provide links to third party audits and assessments, use their own clauses and templates, and have access to pretty much the full negotiation capabilities of the platform 
4. capabilities beyond above and beyond peers</t>
  </si>
  <si>
    <t>What on your supplier portal technology roadmap will advance your solution (and perhaps the market) in the next 6 months?  Give directional input if you can't share exact details</t>
  </si>
  <si>
    <t>SERVICES</t>
  </si>
  <si>
    <t>S2P Services</t>
  </si>
  <si>
    <t>R 664, 488, 493, 226, 256</t>
  </si>
  <si>
    <t>Breadth of Implementation Services
(REVISED)</t>
  </si>
  <si>
    <t>Please describe what is included within your basic/foundational implementation services (e.g., implementation planning, project management, configuration, testing, training, etc.) for your solution(s) and what makes it most successful?  Also, to what extent are you involved in broader business services (e.g., process redesign, benchmarking, best practices, change management, etc.) and technical services (e.g., systems integration, custom development, data/analytics) versus when you tend to work with your 3rd party professional services partners?</t>
  </si>
  <si>
    <t>0. We've not yet really offered these services. Not a current priority.
1. Partial support.  We do some of this on a case-by-case basis, but haven't been pushed by customers to expand beyond this.
2. Moderate support.  We provide decent support for these services as part of a formal service offering/capability.
3. Strong support.  We definitely deliver these services robustly and continually because they're critical to our overall value proposition.
4. Differentiated capability.  We have a material advantage over our peers because of our unique strengths to deliver these high impact services.
5. World class differentiated capabilities. These are so good that we could spin out as a separate, profitable, business if we wanted to do so.  We win deals just because of this single services capability.</t>
  </si>
  <si>
    <t>P2P - Consulting / Change Management (Self-Description):
General(Services) google sheet with Answers - (same answers for both ePRO and eINV templates)</t>
  </si>
  <si>
    <t xml:space="preserve">Our Professional Service team performs the full breadth of listed services, including initial strategy planning, implementation planning, implementation execution, customer specific configuration, testing, training and post implementation support. 
Dedicated project teams ensure consistency through the project’s initial exploratory phases through post go-live hyper-care.
Partner Professional Services firms also perform several of these activities, particularly in the upfront strategy definition, implementation planning and project management, and support for user testing and training. 
Basic/foundational implementation services (e.g., implementation planning, project management, configuration, testing, training, etc.) See methodology
Implementation services can be carried by consulting partners 
</t>
  </si>
  <si>
    <t>https://www.determine.com/our-services/implementation
Determine, Inc. Achieves Customer Recognition for Advanced Implementation Methodology 
Determine Implementation Methodology .pdf
DTRM Alliances &amp; Program Overview .pdf</t>
  </si>
  <si>
    <t>Depth of Services Capabilities
(REVISED)</t>
  </si>
  <si>
    <t>Describe the depth of your own professional services teams and your partner professional services firms to assist in: operational/IT strategy, implementation planning, and implementation execution (process redesign, system tailoring/customization, testing, training, post implementation support, etc.) Approximately how many internal FTEs are on your team in this overall area? Similarly, approximately how many partner FTEs are certified in total (if a certification program exists) and trained (outside of a formal certification program)?</t>
  </si>
  <si>
    <t>CLM - Globalization (Self-Description):
Determine Cloud Platform (DCP) supports many global requirements as it relates to global deployments where are are currently involved.  Some of the feature sets where global capability is clear includes hierarchical setup with unlimted number of levels (location, department, cost center, business units, company, legal entities, region, etc.).  DCP can manage shared service centers with queues and rules, engage life-cycle management when needed, and user/supplier on-boarding management.  These capabilties are being managed in many organizations on a global basis often supported in conjunction with global deployments of ERP solutions like SAP.  In one case we are using our supplier portal / global purchasing solution across five continents.  Some of the global considerations our platform is handling include: tax regime management, auditability across processes, and global requisitioning from a master supplier base.
Spend Analytics - Implementation / Integration / Maintenance Services (Self-Description):
We offer a variety of platform options, broken by classification depth, refresh cadence, and client-requested modifications.  We tailor our services and integrations based on the client's requirements
Spend Analytics - Consulting / Change Management (Self-Description):
We provide our clients standard usability and navigational training, as well as 'best practice' discussions.  We also provide QF guides and training videos to demonstrate basic and advanced usability.  
Sourcing - Templates (Self-Description):
The solution will allow the customer to create the templates they need to support the activities in the solution.</t>
  </si>
  <si>
    <t>R 404, 224, 226</t>
  </si>
  <si>
    <t>Analytics Services
(REVISED)</t>
  </si>
  <si>
    <t>To what extent do you natively provide analytics (including data science) services rather than just analytics technology. Are they 'enabling services' (e.g., helping your client build custom analytics and you're done) or managed services (i.e., you become an ongoing "extended CoE")?  Describe the typical domains for your analytics services: spend/opportunity analysis, performance analysis, risk analysis, working capital, etc.? Please mention any specialized tools/partners and also include your best case study to illustrate your strongest domains</t>
  </si>
  <si>
    <t>P2P - Data Management Services (Self-Description):
General(Services) google sheet with Answers - (same answers for both ePRO and eINV templates)
P2P - Consulting / Change Management (Self-Description):
General(Services) google sheet with Answers - (same answers for both ePRO and eINV templates)</t>
  </si>
  <si>
    <t xml:space="preserve">Sourcing - Spend/Opportunity Analysis (Self-Description):
See Analytics RFI </t>
  </si>
  <si>
    <t xml:space="preserve">See product sheet for services description </t>
  </si>
  <si>
    <t>SmartAnalytics Product Sheet</t>
  </si>
  <si>
    <t>R 402, 592, 489, 490, 592, 224, 225, 229</t>
  </si>
  <si>
    <t>Data Management Services
(REVISED)</t>
  </si>
  <si>
    <t>Describe your services to natively (or through partners) aggregate, cleanse, classify, enrich, and harmonize client data/documents.  Explain any innovative internal/external tools, content sources, and partners that you use to help with these services?</t>
  </si>
  <si>
    <t>P2P - Data Management Services (Self-Description):
General(Services) google sheet with Answers - (same answers for both ePRO and eINV templates)
P2P - Managed Services / Co-Sourcing / Outsourcing (Self-Description):
General(Services) google sheet with Answers - (same answers for both ePRO and eINV templates)
P2P - Services Invoicing &amp; Contract Invoicing (Self-Description):
See Invoicing Google sheet for Answers.</t>
  </si>
  <si>
    <t>Determine spend data classification solution is a 4 stage process:
 We use the machine intelligence to reduce the manual efforts, however also use human intelligence to
 boost up the accuracy of the final classified output. This hybrid approach provides optimum results at
 optimum cost.
 a) Rules based classification : The first stage is ‘Rules based Classifier’ to ensure that all customer
 specific requirements are accorded the highest priority. It typically classifies 20%-30% of the
 total transaction lines but accounts for Top 60%-70% of the spend.
 b) Statistical classification (Machine Learning based) : The statistical classifier is a machine learning
 based classifier and is used to classify huge volumes of data. It typically classifies 40%-70% of the
 total transaction lines and accounts for 20%-40% of the spend.
 c) Integrated Web spider : This classification concept is unique to Determine and one of our key
 differentiator. Typically for most customers, ‘3%-6% tail-spend’ is of poor data quality due to
 maverick buying. Hence most classification solutions available in the marketplace are unable to
 classify the ‘tail spend’.
 .
 d) Quality Assurance: Determine and Determine partner subject matter experts follow an
 Iterative process to measure Data Accuracy, re-tuning of engine intelligence and
 re-categorization till agreed Service Level accuracy is reached.</t>
  </si>
  <si>
    <t>Systems Integration Services
(NEW)</t>
  </si>
  <si>
    <t>Please describe your typical approach for performing systems integration to your other systems and to suppliers?  Do you take lead or do your designated technical partners (and who are they) and who owns the SLAs for ongoing integration support?  If you provide a supplier/business network, do you offer other direct buyer-supplier connectivity options?  If you don't, do you or partners offer such managed integration services?</t>
  </si>
  <si>
    <t>The Determine Core on the Determine Cloud Platform provides built-in application integration capabilities designed to easily integrate with any combination of Cloud or On-Premise systems like ERP, CRM or home-grown solutions, without additional third-party middleware.
All integrations services are performed by our own professional services team (approx. 25 FTE)</t>
  </si>
  <si>
    <t>Training and Knowledge Transfer
(NEW)</t>
  </si>
  <si>
    <t>Please describe your typical approach to training and other ways to transfer knowledge during pre-through-post implementation (e.g., how do you organize and deliver your training "curriculum")?  Any key innovations/tools/differentiators here in your approach?  Also, do you work with specific partners, and if so, what do they specifically contribute?</t>
  </si>
  <si>
    <t xml:space="preserve">Training is part of our implementation methodolody </t>
  </si>
  <si>
    <t xml:space="preserve">Implementation Methodology (slide 14) </t>
  </si>
  <si>
    <t>Maintenance/Support Services
(NEW)</t>
  </si>
  <si>
    <t>Please generally describe your different maintenance/support levels (e.g., Tier 1/2 help desk support, upgrade training/support, etc.) and what is typically included in a base solution subscription compared to higher level premium support options</t>
  </si>
  <si>
    <t xml:space="preserve">Customer Support Plans
- Standard
- Premium Support
- Dedicated
</t>
  </si>
  <si>
    <t>Customer Support Options SLA .pdf</t>
  </si>
  <si>
    <t>Benchmarking Services
(NEW)</t>
  </si>
  <si>
    <t>Please describe to what extent do you (or partners) formally benchmark your clients' performance (and practices) against their peers to help build a business case for change?  If you don't do this, how do you foster peer networking &amp; knowledge sharing within/across your client base?</t>
  </si>
  <si>
    <t xml:space="preserve">We benchmark clients performance on a number of criteria (based on data extracted from customers plateform when allowed); the results of these benchmarks are presented to customers during user group. BAsed on the benchmark result we offer services (or partner services) to help underperforming customers improve their performance against peers (same industry, same size company, same categories ...) </t>
  </si>
  <si>
    <t>Business Consulting Services
(NEW)</t>
  </si>
  <si>
    <t>Please describe if and how you perform business consulting services for S2P assessments, broader assessments (e.g., in SCM, working capital, etc.), future state design, best practices, gap analysis, program/project planning, transformation/change management, talent management, etc.?  What percentage of this work tends to be done by your team versus by your partners (and who are your main partners that you use if you've not listed them already)</t>
  </si>
  <si>
    <t xml:space="preserve">We're a software vendor. Services offered though a partner ecosystem </t>
  </si>
  <si>
    <t>https://www.determine.com/our-partners</t>
  </si>
  <si>
    <t>R 407, 225</t>
  </si>
  <si>
    <t>Outsourcing and Managed Services
(REVISED)</t>
  </si>
  <si>
    <t>Please describe how you and/or partners deliver "Business Processes as a Service" for provisioning/delivering ongoing processes and outcomes (i.e., rather than providing underlying tech capabilities).  Outsourcing can also include "Co-Sourcing" models</t>
  </si>
  <si>
    <t>P2P - Managed Services / Co-Sourcing / Outsourcing (Self-Description):
General(Services) google sheet with Answers - (same answers for both ePRO and eINV templates)</t>
  </si>
  <si>
    <t xml:space="preserve">Sourcing - Managed Services / Co-Sourcing / Outsourcing (Self-Description):
We work with partners on these opportunities </t>
  </si>
  <si>
    <t>Co-Innovation Services
(NEW)</t>
  </si>
  <si>
    <t>Please describe any structured programs (if any) that you have for customer co-innovation to develop new solutions not currently in development for the broad customer base?  If you have this, what's the typical commercial/operating model for it?</t>
  </si>
  <si>
    <t>Service Delivery Innovation
(NEW)</t>
  </si>
  <si>
    <t>Are there any services that we've not covered that you perform which add value to your clients?  Also, are there any novel techniques or tools that you feel are a differentiator in how you deliver services to your clients as they themselves are delivering procurement services to their stakeholders?</t>
  </si>
  <si>
    <t>Spend / Opportunity Analysis
(REVISED)</t>
  </si>
  <si>
    <t xml:space="preserve">Describe the extent of the spend / opportunity analysis services that you perform directly to help your clients find and unlock value, including: spend categorization, TCO analysis/benchmarking, demand analysis, working capital analysis, contract analysis, category-specific analytics, etc.  </t>
  </si>
  <si>
    <t xml:space="preserve">Will be soon available through the Corcentric (SourceOne) merge </t>
  </si>
  <si>
    <t>Spend ETL / Cleansing / Classification / Categorization
(NEW)</t>
  </si>
  <si>
    <t>Describe the extent of your ETL, cleansing, classification, and categorization data services. Describe the expertise that you have here, the industries you are experienced in, and the categories you specialize in. Describe your average mapping accuracy after a first pass before the first client input and how long (and how many man-hours) it takes to get to 90%, 95%, and 99% accuracy. How do you work in "new industries" or new categories? How should accuracy expectations change with new clients in new markets?</t>
  </si>
  <si>
    <t>Determine spend data classification solution is a 4 stage process - see supporting doc for full description</t>
  </si>
  <si>
    <t>20_Determine Spend Analysis Services.pdf</t>
  </si>
  <si>
    <t>Spend Data Management Services
(NEW)</t>
  </si>
  <si>
    <t>Describe your ongoing data management services -- including refresh, regular cleansing and enrichment, ongoing categorization, and normalization, etc.</t>
  </si>
  <si>
    <t>R 594</t>
  </si>
  <si>
    <t>Supplier Development &amp; Innovation Management
(REVISED)</t>
  </si>
  <si>
    <t>Describe the extent of supplier development and innovation management services (i.e.,  leading / managing supplier development and innovation management projects)? If you use partners, please specify them and their services here.</t>
  </si>
  <si>
    <t>SXM - Supplier Development / Innovation Management (Self-Description):
Supplier development initiaitives are not offered as part of standard implementation services. We have experience in supplier development implementations, mainly in support services for and consulting advice for best practice on system set up. We have a number of partner organsations that we engage with in order to offer customers ancilliary services around supplier development.</t>
  </si>
  <si>
    <t>SXM - Supplier Development / Innovation Management (Self-Description):
 Supplier development and innovation management projects can be managed through the new “Determine Program management” feature. The “Determine Program management” allows to manage a project, its phases and tasks in the platform (incl. Sourcing and SIM Module). Customers have the ability to: * Create task templates, phase types and project types to be used in repeatable processes * Create tasks and phases to be included in a project as well as set the associated deadlines Once a “program” is live users can follow the progress of the project using a Gantt chart</t>
  </si>
  <si>
    <t>R 591, 195, 225</t>
  </si>
  <si>
    <t>Supplier Onboarding Services
(REVISED)</t>
  </si>
  <si>
    <t>Do you offer a service based on your platform to onboard (and offboard) suppliers? If so, please describe the extent of supplier onboarding services.  Are multi-channel onboarding events supported across categories, industries, and geographies? Is there any supplier network support?</t>
  </si>
  <si>
    <t>P2P - Supplier Onboarding (Self-Description):
Supplier Network-Portal google sheet with Answers
P2P - Managed Services / Co-Sourcing / Outsourcing (Self-Description):
General(Services) google sheet with Answers - (same answers for both ePRO and eINV templates)</t>
  </si>
  <si>
    <t>SXM - Supplier Onboarding (Self-Description):
Determine adopt an empowerment model for implementation of the Determine Cloud Platform. Onboarding of suppliers themselves, is, under our standard implementation approach, managed by the customer organisation themselves. The onboarding process requires internal review and approval of the suppliers and evaluation of their suitability to supply to, and comply with, the organisations own requirements. This task is best handled in house in our experience. This is to ensure that the buying organisation understadns and vets the supplier offering, to the approriate level. Determine implementation consultatns will work with the customer organisation to automate the process as much as posible, to remove significant automation burden associated with task. Email notifications and alerts can make the tasks of reviewing the suppliers' certification as quick and hassle free as possible. However, if needed, we can provide custom scoped onboarding support, in the way of PTE or FTE for the supplier management support tasks assoicated with a large onbaording program. This would comprise of dedicated (or semi-dedicated) support staff for email or phone support to suppliers. This would not be a stadnard offering, but we are always open to understand the customers requirements and offer best practice advice accordingly. We can also work with a number of partners in this area, should the scope of services fall outside of the Determine core focus.</t>
  </si>
  <si>
    <t xml:space="preserve">Determine adopt an empowerment model for implementation of the Determine Cloud Platform. Onboarding of suppliers themselves, is, under our standard implementation approach, managed by the customer organisation themselves. The onboarding process requires internal review and approval of the suppliers and evaluation of their suitability to supply to, and comply with, the organisations own requirements. This task is best handled in house in our experience. This is to ensure that the buying organisation understadns and vets the supplier offering, to the approriate level. Determine implementation consultatns will work with the customer organisation to automate the process as much as posible, to remove significant automation burden associated with task. Email notifications and alerts can make the tasks of reviewing the suppliers' certification as quick and hassle free as possible. However, if needed, we can provide custom scoped onboarding support, in the way of PTE or FTE for the supplier management support tasks assoicated with a large onbaording program. This would comprise of dedicated (or semi-dedicated) support staff for email or phone support to suppliers. This would not be a stadnard offering, but we are always open to understand the customers requirements and offer best practice advice accordingly. We can also work with a number of partners in this area, should the scope of services fall outside of the Determine core focus.
Advanced Supplier Onboarding Services are part of our Partners' Services portfolio
</t>
  </si>
  <si>
    <t>R 593, 225</t>
  </si>
  <si>
    <t>Supplier Management Services
(REVISED)</t>
  </si>
  <si>
    <t>Describe your ability to do perform supplier management services (e.g., SIM services like supplier data / profile management; supplier regulatory compliance services like certifications/audits; SRM services; etc.) on behalf of the buying organization, either natively or through partners</t>
  </si>
  <si>
    <t>SXM - Supplier Management Services (Self-Description):
Determine adopt an empowerment model for implementation of the Determine Cloud Platform. Onboarding of suppliers themselves, is, under our standard implementation approach, managed by the customer organisation themselves. The onboarding process requires internal review and approval of the suppliers and evaluation of their suitability to supply to, and comply with, the organisations own requirements. This task is best handled in house in our experience. This is to ensure that the buying organisation understadns and vets the supplier offering, to the approriate level. Determine implementation consultatns will work with the customer organisation to automate the process as much as posible, to remove significant automation burden associated with task. Email notifications and alerts can make the tasks of reviewing the suppliers' certification as quick and hassle free as possible. However, if needed, we can provide custom scoped onboarding support, in the way of PTE or FTE for the supplier management support tasks assoicated with a large onboarding program. This would comprise of dedicated (or semi-dedicated) support staff for email or phone support to suppliers. This would not be a standard offering, but we are always open to understand the customers requirements and offer best practice advice accordingly. We can also work with a number of partners in this area, should the scope of services fall outside of the Determine core focus.</t>
  </si>
  <si>
    <t>Not a customer requirement at the moment, but could be part of our Partner Services portfolio</t>
  </si>
  <si>
    <t>Supply Market Intelligence Services
(NEW)</t>
  </si>
  <si>
    <t>Do you provide (directly or through partners) any types of supply market intelligence services that augment (or integrate with) your technology solutions.  This can include supplier intelligence, market intelligence, pricing intelligence, risk intelligence, and so on.  Please describe any example areas, partners, and commercial models that you've employed.</t>
  </si>
  <si>
    <t>SPT Services</t>
  </si>
  <si>
    <t>Performance Based Contracting
(NEW)</t>
  </si>
  <si>
    <t>Please describe how you can "put skin in the game" to commercially align your solutions/services to the metrics that your clients are being held to?  What type of gain/risk sharing mechanisms will you support and how has this typically worked (e.g., baselining and then setting SLAs and upside targets)?</t>
  </si>
  <si>
    <t>Sourcing - SXM Services</t>
  </si>
  <si>
    <t>Sourcing Events (managed RFX/Auction/Optimization)
(NEW)</t>
  </si>
  <si>
    <t>Describe your ability to help manage/support sourcing events on behalf of your client.</t>
  </si>
  <si>
    <t>Part of legacy SmartSource offering not DCP</t>
  </si>
  <si>
    <t>R 403, 492, 226</t>
  </si>
  <si>
    <t>Category Management Services (category-specific)
(REVISED)</t>
  </si>
  <si>
    <t>Describe the strength of your category-specific services - whether delivered natively or through partners.  Is it category-specific best practices expertise/consulting or also deeper category expertise/intelligence leveraging innovative tools and content (e.g., pre-built tunable category-specific models; trained AI; 3rd party content)?  Please note any categories where you have particularly deep strengths</t>
  </si>
  <si>
    <t>Sourcing - Category Specific Consulting (Self-Description):
We do not offer these services 
Spend Analytics - Category / Project Management (Self-Description):
We provide standard cost avoidance strategies based on client provided data (such as preferred supplier BI) but we do not currently perform ad hoc cost avoid 'executive summary'/ strategy requests.  While we provide our clients with average costs per classifications and a variety of variance analysis information - the client is left to generate any perceived value from those reports.  For clients that desire this service, we partner with 3rd party consulting organizations with SME in order to expand our platform offerings</t>
  </si>
  <si>
    <t>Sourcing - Category Specific Consulting (Self-Description):
We do not offer these services</t>
  </si>
  <si>
    <t>R 406</t>
  </si>
  <si>
    <t>Supply Risk Management
(REVISED)</t>
  </si>
  <si>
    <t>Describe the extent of your risk identification and monitoring/mitigation services (i.e., what risk types and data sources do you use and how to you offer that commercially)?</t>
  </si>
  <si>
    <t xml:space="preserve">Sourcing - Risk Identification and Management (Self-Description):
We do not offer risk ID and management as a consultative service </t>
  </si>
  <si>
    <t>Sourcing - Risk Identification and Management (Self-Description):
We do not offer these services</t>
  </si>
  <si>
    <t>SOURCING</t>
  </si>
  <si>
    <t>Opportunity</t>
  </si>
  <si>
    <t>Category Analysis</t>
  </si>
  <si>
    <t>In this section, please rate your ability to enable opportunity analysis on a category basis and event planning.</t>
  </si>
  <si>
    <t>R 244</t>
  </si>
  <si>
    <t>Arbitrary Categorization in Spend Analysis
(REVISED)</t>
  </si>
  <si>
    <t>This is the ability to do category spend analysis against default, built in, and arbitrary (what-if) categorizations.</t>
  </si>
  <si>
    <t>0 - not currently supported / not applicable 
1 integrated spend analysis categorization against a single built in taxonomy; 
2 integrated spend analysis categorization against multiple taxonomies, including what-if taxonomies; 
3 integrated support for in-line data enrichment from integrated feeds 
4 capabilities beyond above and beyond peers</t>
  </si>
  <si>
    <t>Sourcing - Arbitrary Categorization in Spend Analysis (Self-Description):
This is supported through Determine SmartAnalytics where analysis against multi level categorisation / taxonomy is available.</t>
  </si>
  <si>
    <t xml:space="preserve">Sourcing - Arbitrary Categorization in Spend Analysis (Self-Description):
description deleted </t>
  </si>
  <si>
    <t>This is supported through Determine SmartAnalytics where analysis against multi level categorisation / taxonomy is available.</t>
  </si>
  <si>
    <t xml:space="preserve">SmartAnalytics Product Sheet </t>
  </si>
  <si>
    <t>R 246</t>
  </si>
  <si>
    <t>Sourcing</t>
  </si>
  <si>
    <t>Trend Analysis and Demand Forecasting</t>
  </si>
  <si>
    <t>Does the tool contain the ability to plot historical (benchmark) prices, project future pricing trends, market demands, and company demands?</t>
  </si>
  <si>
    <t>0 - not currently supported / not applicable 
1 is the ability to plot historical prices and demands and do basic trend analysis; 
2 is the ability to plot this against market data and predict likely market prices; 
3 is  the ability to use advanced demand planning models to predict detailed demands over time; 
4 integrated demand management functionality and guided buying based on prescriptive analytics and capability beyond peers</t>
  </si>
  <si>
    <t>Sourcing - Trend Analysis and Demand Forecasting (Self-Description):
Determine SmartAnalytics offers trend analysis insights against a customers historical spend data. Demand forecasting is not a product offer from Determine.</t>
  </si>
  <si>
    <t>Sourcing - Trend Analysis and Demand Forecasting (Self-Description):
At the moment -- Determine SmartAnalytics offers trend analysis insights against a customers historical spend data. Demand forecasting is not a product offer from Determine.
 On roadmap : Determine is working on Predictive Analytics use-cases to apply it to pricing / purchase prescription (see video in 05)</t>
  </si>
  <si>
    <t xml:space="preserve">no change </t>
  </si>
  <si>
    <t>R 245</t>
  </si>
  <si>
    <t>Category Benchmarks</t>
  </si>
  <si>
    <t>Does the tool contain built in category benchmarks based on real world data, market pricing, real-time updates based on anonymized community events, and/or should-cost models.</t>
  </si>
  <si>
    <t>0 - not currently supported / not applicable 
1 is the ability to maintain benchmarks ; 
2 is the ability to automatically populate benchmarks with anonymized data from other clients/participants in a buyer network; 
3 is the ability to extend those with industry data from integrated feeds; 
4 innovations beyond above and beyond peers</t>
  </si>
  <si>
    <t>Sourcing - Category Benchmarks (Self-Description):
With opportunity analysis in Determine SmartAnalytics high level benchmark by category is available.</t>
  </si>
  <si>
    <t>R 249</t>
  </si>
  <si>
    <t>Tracking / Scorecard Integration</t>
  </si>
  <si>
    <t>Does the tool contain the ability to create scorecards and track sourcing success against the category plan / opportunity analysis?</t>
  </si>
  <si>
    <t>0 - not currently supported / not applicable 
1 the ability to define scorecards; 
2 the ability to populate them automatically from KPIs, surveys, and imported data; 
3 the ability to define trends and alerts and track changes over time; 
4 capability beyond above and beyond peers</t>
  </si>
  <si>
    <t>Sourcing - Tracking / Scorecard Integration (Self-Description):
The Determine Cloud Platform contains a powerful, condition based reporting tool that spans all modules. Customers will be able to design and specify reports against any peice of metadata in the solution. As such this type of reporting can be configured for customers.</t>
  </si>
  <si>
    <t xml:space="preserve">Sourcing - Tracking / Scorecard Integration (Self-Description):
Determine comes with built-in dashboards and a report generator to build reprts and scorecards on virtually any data stored in the plateform. It can be used to track sourcing plans successes ( e.g. anticipated savings vs. Actual savings). The reoierability to populate them automatically from KPIs, surveys, and imported data; 
</t>
  </si>
  <si>
    <t>R 247</t>
  </si>
  <si>
    <t>Category Sourcing Plans/Templates
(REVISED)</t>
  </si>
  <si>
    <t>Does the tool contain built-in category sourcing plans based on templates built by experts (internal or external to your organization: please specify) and guide a user through the creation and execution of category-based sourcing events?</t>
  </si>
  <si>
    <t>0 - not currently supported / not applicable 
1 the ability to define and track category plans in customizable templates
2 support for detailed sourcing plans across categories and products with workflow enabled templates integrated into the various modules and functions; 
3 adaptive sourcing templates that vary the workflow based on market conditions and configurable rules; etc.
4 capability beyond above and beyond peers</t>
  </si>
  <si>
    <t>Sourcing - Category Sourcing Plans/Templates (Self-Description):
Determine will be able to store Category sourcing plans against the sourcing event in the solution. These plans will be templates created and owned by our customers.</t>
  </si>
  <si>
    <t xml:space="preserve">Sourcing - Category Sourcing Plans/Templates (Self-Description):
Determine is allowing users to create and store Category sourcing plans via a sourcing event. These plans are “templates” created and owned by our customers.
On this one - we are scored "2" this is a new feature  available for our customers. There's no "supporting doc" at this point, but we can demo this. </t>
  </si>
  <si>
    <t>Determine is allowing users to create and store Category sourcing plans via a sourcing event. These plans are “templates” created and owned by our customers.</t>
  </si>
  <si>
    <t>NEW</t>
  </si>
  <si>
    <t>CATEGORY AUTOMATION
(NEW)</t>
  </si>
  <si>
    <t>To what extent can the platform automate category analysis, planning, and sourcing execution?</t>
  </si>
  <si>
    <t>0 - not currently supported / not applicable 
1. simple no-go / go stop rules can be embedded in the workflow
2. advanced rules that allow the workflow to be automated if values are in tolerances, which can shift based on market costs and average market risks
3. integrated ML that can adjust tolerances in real time and automate as much as possible in category management
4. capability beyond above and beyond peers</t>
  </si>
  <si>
    <t>Not supported</t>
  </si>
  <si>
    <t>R 250</t>
  </si>
  <si>
    <t>Prescriptive Analytics</t>
  </si>
  <si>
    <t>Does the tool support prescriptive analytics that can analyze current market conditions, organizational demands, and projected trends and guide the user into the identification of an appropriate category for sourcing and/or the selection of the appropriate sourcing event type and template among multiple built-in options built by industry experts? Can it assist with demand management? Lean Process Improvements? To what extent? Please describe.</t>
  </si>
  <si>
    <t>0 - not currently supported / not applicable 
1 the platform can provide general advice based on general measurements or comparisons; 
2 the platform can provide specific advice on a category / project basis; 
3 the platform can adapt the recommendations and workflow based on current market conditions; 
4 the platform can embed advanced statistical modelling/simulation/optimization models; etc. and offers capabilities beyond above and beyond peers</t>
  </si>
  <si>
    <t>Sourcing - Prescriptive Analytics (Self-Description):
This is not currently offered.</t>
  </si>
  <si>
    <t xml:space="preserve">Sourcing - Prescriptive Analytics (Self-Description):
This feature is not currently offered but on roadmap
</t>
  </si>
  <si>
    <t>Permissive Analytics
(NEW)</t>
  </si>
  <si>
    <t>Does the tool support permissive analytics that can be used to automate simple workflow-based tasks such as automated supplier invitations, bid submission acceptance, etc.?</t>
  </si>
  <si>
    <t>0 - not currently supported / not applicable 
1 the platform can automate simple tasks like preferred supplier invitations, bid invitations, bid acceptance (but not award), etc. 
2. the platform can automate supplier approvals, awards to lowest cost bids (that meet business constraints), generate contract templates, etc. 
3. the platform supports cognitive buying and spot-buys, low-dollar buys, and certain non-strategic buys in well defined categories can be fully automated
4. capability beyond above and beyond peers</t>
  </si>
  <si>
    <t>R 257</t>
  </si>
  <si>
    <t>Sourcing Strategy Definition</t>
  </si>
  <si>
    <t>Does the tool support the creation of sourcing strategies based on the sourcing project / category needs that can be documented, archived, and accessed at any time?</t>
  </si>
  <si>
    <t>0 - not currently supported / not applicable 
1 the platform supports simple, static, sourcing strategy definition; 
2 the platform supports quick links into different modules based on high-level workflow steps; 
3 the platform supports the creation of detailed step-by-step sourcing strategies with progress tracking and links into specific step workflows within modules; 
4 the platform has capability beyond above and beyond peers</t>
  </si>
  <si>
    <t>Sourcing - Sourcing Strategy Definition (Self-Description):
The sourcing tool enables documentation about the sourcing strategy to be attached. The strategy can also be defined in terms of the phases the sourcing project will follow.</t>
  </si>
  <si>
    <t xml:space="preserve">The sourcing tool enables documentation about the sourcing strategy to be attached. The strategy can also be defined in terms of the phases the sourcing project will follow.
DCP supports quick links into different modules based on high-level workflow steps; </t>
  </si>
  <si>
    <t>R 390</t>
  </si>
  <si>
    <t>Sourcing Process</t>
  </si>
  <si>
    <t>Describe your approach to customized Sourcing Process configuration as well as both basic and advanced configuration scenarios.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categorizations and/or accounting structures. Describe the process for configuring custom fields/web forms (and what are the limitations/constraints in terms of what can be enabled).</t>
  </si>
  <si>
    <t>0 - not currently supported / not applicable 
1 we have a standard workflow where you can (de)select elements; 
2 we have a workflow builder where you can select the functions/modules you want in the order you want; 
3 we support advanced configurations that can be based off of category/industry templates, include modifiable event-specific workflows, detailed approval processes, verification and issue escalation rules, and so on; 
4 the platform supports capability beyond above and beyond peers</t>
  </si>
  <si>
    <t>Sourcing - Sourcing Process (Self-Description):
The solution allows the user to select the process that they want to use in order to have the required phases in their sourcing project. This can be templated to allow the user to follow commodity or regional specific sourcing phases.</t>
  </si>
  <si>
    <t>SOURCING PROCESS AUTOMATION
(NEW)</t>
  </si>
  <si>
    <t>To what extent can an end-to-end sourcing process based on a category be automated?</t>
  </si>
  <si>
    <t>0 - not currently supported / not applicable 
1. simple no-go / go stop rules can be embedded in the workflow
2. advanced rules that allow the workflow to be automated if values are in tolerances, which can shift based on market costs and average market risks
3. integrated ML that can adjust tolerances in real time and automate as much as possible in category sourcing 
4. capability beyond above and beyond peers</t>
  </si>
  <si>
    <t>R 394</t>
  </si>
  <si>
    <t>Project Integration</t>
  </si>
  <si>
    <t>Describe the integration of each module/function with the overall project management capability of the platform or an integrated platform?</t>
  </si>
  <si>
    <t>0 - not currently supported / not applicable 
1 specific modules and workflows can be associated with milestones; 
2 project status auto-updates as key workflow steps complete or supplier submissions are accepted; 
3 complete integration and project plans can be updated mid-project by users with authority to do so; 
4 the platform includes capability beyond above and beyond peers</t>
  </si>
  <si>
    <t>Sourcing - Project Integration (Self-Description):
The solution allows process step change either the manually or  automatically. Phases are specific to the sourcing process and can be tracked as a project moves from RFX into Auction (eg the moving of RFX pricing as the start point for the Auction).</t>
  </si>
  <si>
    <t xml:space="preserve">Sourcing - Project Integration (Self-Description):
Determine Program Management module allows users to create their own business projects to easily manage complex procurement over the full source-to-pay suite of module
See 07_Determine Program Management for description of the NEW DETERMINE PROGRAM MANAGEMENT features </t>
  </si>
  <si>
    <t>System Assisted Opportunity Identification
(NEW)</t>
  </si>
  <si>
    <t>Describe unique processes and techniques supported by the system to help buyers identify category opportunities they might not otherwise identify.</t>
  </si>
  <si>
    <t>** scored against peers **</t>
  </si>
  <si>
    <t>As we also provide the p2p, we are able to identify opportunities based on procurement reporting. The system also automatically identifies the spend per supplier (pareto) helping looking at supplier dependencies.</t>
  </si>
  <si>
    <t>Assisted Sourcing Roadmap
(NEW)</t>
  </si>
  <si>
    <t>What developments do you have planned to help buyers with their daily sourcing activities?</t>
  </si>
  <si>
    <t>With program management, buyers can prepare projects with template including list of all predefined activities, suppliers to be sourced, gathering of requirements, automatic creation of sourcing events based on templates and automatic creation of purchasing contracts.</t>
  </si>
  <si>
    <t>Determine Program Management Presentation</t>
  </si>
  <si>
    <t>Should-Cost Modelling</t>
  </si>
  <si>
    <t>R 251</t>
  </si>
  <si>
    <t>Basic Should Cost Modelling</t>
  </si>
  <si>
    <t>Does the tool support the creation and maintenance of should cost models?</t>
  </si>
  <si>
    <t>0 - not currently supported / not applicable 
1 is the ability to define a simple should cost model; 
2 is the ability to automatically populate from corporate or market data (feeds); 
3 is the ability to define costs based on advanced formulas; 
4 would be the ability to compute future costs based on projected cost trends across raw materials, labor, energy, and overhead costs; etc.</t>
  </si>
  <si>
    <t>Sourcing - Basic Should Cost Modelling (Self-Description):
Determine can support this through integration with excel templates in the sourcing module. This means cost models can be created by customers and the tool will extract the total cost for population into the sourcing event.</t>
  </si>
  <si>
    <t xml:space="preserve">Sourcing - Basic Should Cost Modelling (Self-Description):
Determine can support this through integration with excel templates in the sourcing module. This means cost models can be created by customers and the tool will extract the total cost for population into the sourcing event.
We definitly score 2 on this one (question was not answered correctly on Q4 2017) 
1 is the ability to define a simple should cost model; 2 is the ability to populate from corporate or market data;  YES 
2 is the ability to populate from corporate or market data; YES
There's no "supporting doc" at this point, but we can demo this. 
 </t>
  </si>
  <si>
    <t>R 252</t>
  </si>
  <si>
    <t>Market Data Feeds</t>
  </si>
  <si>
    <t>Does the tool support the integration of market data to support should-cost model creation?</t>
  </si>
  <si>
    <t>0 - not currently supported / not applicable 
1 the ability to import data from flat files; 
2 the ability to import data from real-time from data sources; 
3 the ability to do real-time cost interpolation using advanced metrics and formulae for more accurate costing; 
4 capability beyond above and beyond peers</t>
  </si>
  <si>
    <t>Sourcing - Market Data Feeds (Self-Description):
Market data feeds can be integrated into the Determine Cloud Platform and the Determine SmartAnalytics software.  Historical connections have included risk, exchange rate and common material index information.</t>
  </si>
  <si>
    <t xml:space="preserve">Sourcing - Market Data Feeds (Self-Description):
Market data feeds can be integrated into the Determine Cloud Platform and the Determine SmartAnalytics software. Historical connections have included risk, exchange rate and common material index information.
We definitly score 2 on this one (question was not answered correctly on Q4 2017) 
1 would be the ability to import data from flat files; YES
 2 from real-time from data sources; YES 
There's no "supporting doc" at this point, but we can demo this. </t>
  </si>
  <si>
    <t>R 254</t>
  </si>
  <si>
    <t>Bill of Material Support</t>
  </si>
  <si>
    <t>Does the tool support the creation of detailed bills of material and can the bill of materials be imported from ERP/MRP solutions?</t>
  </si>
  <si>
    <t>0 - not currently supported / not applicable 
1 is basic support for the definition of a bill of materials; 
2 is importation from ERP/MRP; 
3 is support for BoM driven cost models; 
4 is support for multi-tier dynamic roll-up cost models and capability beyond above and beyond peers</t>
  </si>
  <si>
    <t>Sourcing - Bill of Material Support (Self-Description):
BoM can be imported and exported from the Determine Cloud Platform. The Determine Cloud Platform would not typically be the creation point of BoM's but can handle direct spend.</t>
  </si>
  <si>
    <t xml:space="preserve">Sourcing - Bill of Material Support (Self-Description):
BoM can be imported and exported from the Determine Cloud Platform. The Determine Cloud Platform would not typically be the creation point of BoM's but can handle direct spend.
We definitly score 2 on this one (question was not answered correctly on Q4 2017) 
1 is basic support for the definition of a bill of materials; YES
2 is importation from ERP/MRP; YES 
There's no "supporting doc" at this point, but we can demo this. </t>
  </si>
  <si>
    <t>Cost Driver Identification
(NEW)</t>
  </si>
  <si>
    <t>Can the platform identify the major cost drivers for a category?</t>
  </si>
  <si>
    <t>0 - not currently supported / not applicable 
1 a buyer can manually define the major the cost drivers
2 the platform can identify the cost components across the category that account for the greatest cost by volume
3 the platform can use (hybrid) AI to compare cost factors against market trends to identify the major cost drivers at any given time
4 capability beyond above and beyond peers</t>
  </si>
  <si>
    <t>R 256</t>
  </si>
  <si>
    <t>Templates</t>
  </si>
  <si>
    <t>Does the tool come with a set of templates for the products and services require by the organization, grouped into the categories supported by the organization?</t>
  </si>
  <si>
    <t>0 - not currently supported / not applicable 
1 a set of high level category templates; 
2 detailed category templates with key products / raw materials; 
3 adaptive templates based on changing designs / bills of material; 
4 would include capability beyond above and beyond peers</t>
  </si>
  <si>
    <t>Sourcing - Templates (Self-Description):
The solution will allow the customer to create the templates they need to support the activities in the solution.</t>
  </si>
  <si>
    <t>R 262</t>
  </si>
  <si>
    <t>Demand Support
(REVISED)</t>
  </si>
  <si>
    <t>Does the tool support the definition of budgets and point-in-time demand definition over the course of the project award window?</t>
  </si>
  <si>
    <t>0 - not currently supported / not applicable 
1 ability to define demands over a time period 
2 demands and associated models can be imported from third party demand management systems
3 demand projections can be updated based upon inventory, POS data, and integrated models on a regular schedule 
4 capability beyond above and beyond peers</t>
  </si>
  <si>
    <t>Sourcing - Budget and Demand Definition (Self-Description):
Budget can be created within the Determine Cloud Platform.</t>
  </si>
  <si>
    <t xml:space="preserve">Sourcing - Budget and Demand Definition (Self-Description):
Budget can be created within the Determine Cloud Platform. All spend can be compared to the budgeted amount.
</t>
  </si>
  <si>
    <t xml:space="preserve">DCP supports the definition of budget and drive better forecasting through budgetary planning based on monthly, quarterly or annual budget distributions based on cost centers or other specific categories
</t>
  </si>
  <si>
    <t>Business App Datasheet Budget Management.pdf</t>
  </si>
  <si>
    <t>UX
(NEW)</t>
  </si>
  <si>
    <t>Please describe the user experience for an average buyer using should-cost models?</t>
  </si>
  <si>
    <t xml:space="preserve">** scored against peers ** </t>
  </si>
  <si>
    <t>RFX / Surveys</t>
  </si>
  <si>
    <t>Construction</t>
  </si>
  <si>
    <t>R 290</t>
  </si>
  <si>
    <t>Creation Methodology</t>
  </si>
  <si>
    <t>How flexible is the RFP creation methodology and can it be customized to the needs of the buyer?</t>
  </si>
  <si>
    <t>0 - not currently supported / not applicable 
1 the buyer can create the RFP questions that are required; 
2 the buyer can modify the RFP creation process; 
3 the buyer can tailor the RFP creation process to organizational needs; 
4 the platform contains capability beyond above and beyond peers</t>
  </si>
  <si>
    <t>Sourcing - Creation Methodology (Self-Description):
The user will be able to define the RFX requirements specific to their sourcing activity. Templates for questions and project phases can be added dependent upon the type of event they are running.</t>
  </si>
  <si>
    <t>R 292</t>
  </si>
  <si>
    <t>Does the tool support the creation of RFX/Surveys from configurable and customizable templates?</t>
  </si>
  <si>
    <t>0 - not currently supported / not applicable 
1 RFXS can be instantiated from templates; 
2 RFXs can be instantiated from a collection of template sections; 
3 RFXs can be instantiated from templates can be auto-selected based on industry category or other factors; 
4 the RFX instantiation capability from templates is beyond above and beyond peers</t>
  </si>
  <si>
    <t>Sourcing - Templates (Self-Description):
Multiple templates, sections or regional / category specific can be added to the RFX. New questionnaires created can be saved and reused in the solution promoting knowledge sharing and best practise between users.</t>
  </si>
  <si>
    <t>R 293</t>
  </si>
  <si>
    <t>To what extent does the solution support a template library?</t>
  </si>
  <si>
    <t>0 - not currently supported / not applicable 
1 a pre-configured template library is supported; 
2 the buyer can define his or her own templates which can be organized by industry and/or categories and multiple versions based upon different specifications created; 
3 the templates support an integrated rules-based workflow which guide the user through the RFX creation
4 the template library is beyond above and beyond peers</t>
  </si>
  <si>
    <t>Sourcing - Template Library (Self-Description):
All templates are stored in the template library. Multiple templates, sections or regional / category specific can be added to the RFX. New questionnaires created can be saved and reused in the solution promoting knowledge sharing and best practise between users.</t>
  </si>
  <si>
    <t>All templates are stored in the template library. Multiple templates, sections or regional / category specific can be added to the RFX. New questionnaires created can be saved and reused in the solution promoting knowledge sharing and best practise between users.</t>
  </si>
  <si>
    <t>DCP Sourcing PS Detailed ENG 18.3 .pdf
03_Determine Sourcing video demo</t>
  </si>
  <si>
    <t>R 294</t>
  </si>
  <si>
    <t>Category</t>
  </si>
  <si>
    <t>Does the solution support the creation of templates by category and/or come with an extensive library of category templates?</t>
  </si>
  <si>
    <t>0 - not currently supported / not applicable 
1 templates by category are provided; 
2 the buyer can create templates by category; 
3 the templates can be integrated with should-cost models; 
4 capabilities beyond above and beyond peers</t>
  </si>
  <si>
    <t>Sourcing - Category (Self-Description):
Templates can be defined by category, regional variations and individual sections. There is no limit to the number of templates and multiple templates can be added to a single RFX.</t>
  </si>
  <si>
    <t>R 295</t>
  </si>
  <si>
    <t>Industry</t>
  </si>
  <si>
    <t>Does the solution support the relation of templates by industry and/or come with an extensive library of category templates?</t>
  </si>
  <si>
    <t>0 - not currently supported / not applicable 
1 templates by industry are provide; 
2 the buyer can create templates by industry; 
3 the templates are integrated with should-cost models; 
4 capabilities beyond above and beyond peers</t>
  </si>
  <si>
    <t>Sourcing - Industry (Self-Description):
The buyer can create templates specific to their industry.</t>
  </si>
  <si>
    <t>R 296</t>
  </si>
  <si>
    <t>Weighting</t>
  </si>
  <si>
    <t>To what extent does the RFX tool support weighting?</t>
  </si>
  <si>
    <t>0 - not currently supported / not applicable 
1 a single weight for each factor; 
2 group based average weighting for each factor; 
3 variable weightings for each response based upon respondent expertise; 
4 capability beyond above and beyond peers</t>
  </si>
  <si>
    <t>Sourcing - Weighting (Self-Description):
Scoring is done at an individual question level and the weighting applied to the section the question is part of. Evaluator (job role) weighting is also provided meaning the individuals can only view or score the sections that are relevant to them.</t>
  </si>
  <si>
    <t>R 298</t>
  </si>
  <si>
    <t>Optimization Backed</t>
  </si>
  <si>
    <t>Does the RFX integrate with an optimization platform or is it optimization backed (that allows for constraints to be taken into account during weightings)?</t>
  </si>
  <si>
    <t>0 - not currently supported / not applicable 
1 simple cost model integration; 
2 basic capacity constraint definition and support; 
3 full optimization model integration; 
4 capability beyond above and beyond peers</t>
  </si>
  <si>
    <t>Sourcing - Optimization Backed (Self-Description):
The constraints in the optimisation tool do not take into account the weightings.</t>
  </si>
  <si>
    <t>R 299</t>
  </si>
  <si>
    <t>Multi-Party</t>
  </si>
  <si>
    <t>Does the RFX support multi-party evaluations with variable rankings?</t>
  </si>
  <si>
    <t>0 - not currently supported / not applicable 
1 multiple parties can weight, but only one response per section; 
2 multiple parties can rank all sections; 
3 variable rankings on each section across multiple parties; 
4 capability beyond above and beyond peers</t>
  </si>
  <si>
    <t>Sourcing - Multi-Party (Self-Description):
Evaluation is available by multiple parties who can be assigned variable weights for each section.</t>
  </si>
  <si>
    <t>R 300</t>
  </si>
  <si>
    <t>Advanced Scoring</t>
  </si>
  <si>
    <t>Does the RFX support advanced scoring evaluation methodologies such as statistical, net promoter, on-target, and other methodologies?</t>
  </si>
  <si>
    <t>0 - not currently supported / not applicable 
1 basic statistical scoring; 
2 advanced functions for score definition; 
3 net promoter score; 
4 even more advanced scoring methodologies</t>
  </si>
  <si>
    <t>Sourcing - Advanced Scoring (Self-Description):
The solution supports basic scoring in either manual or automated form.</t>
  </si>
  <si>
    <t>R 303</t>
  </si>
  <si>
    <t>Bulk Upload and Association</t>
  </si>
  <si>
    <t>Can the RFX tool support bulk upload and automatic association with suppliers, lots and line items using a standard naming convention?</t>
  </si>
  <si>
    <t>0 - not currently supported / not applicable 
1 bulk upload, manual mapping to lots/items; 
2 bulk upload, automatic mapping to lots/items based on a naming convention; 
3 bulk upload, automatic mapping and automatic verification; 
4 capability beyond above and beyond peers</t>
  </si>
  <si>
    <t>Sourcing - Bulk Upload and Association (Self-Description):
The solution supports bulk upload via excel and cut and paste templates.</t>
  </si>
  <si>
    <t>R 304</t>
  </si>
  <si>
    <t>CAD/CAM Visualization Support</t>
  </si>
  <si>
    <t>Can the RFX tool support CAD/CAM diagrams and allow them to be visualized within the tool?</t>
  </si>
  <si>
    <t>0 - not currently supported / not applicable 
1 CAD/CAM diagrams detected and associated, displayable in external tools; 
2 CAD/CAM diagrams detected and associated, viewable in internal viewer; 
3 CAD/CAM diagrams detected, and secured, for safe internal or external viewing; 
4 capability beyond above and beyond peers</t>
  </si>
  <si>
    <t>Sourcing - CAD/CAM Visualization Support (Self-Description):
This is not on our roadmap.</t>
  </si>
  <si>
    <t>R 310</t>
  </si>
  <si>
    <t>Bill of Material Support
(REVISED)</t>
  </si>
  <si>
    <t>Does the tool support bill of materials capabilities for direct sourcing? And can the bill of materials be imported from ERP/MRP solutions? Is the capability built on "lots" or is it separate from lots?</t>
  </si>
  <si>
    <t>0 - not currently supported / not applicable 
1 basic bill of material support, where bills of material can be grouped into lots; 
2 basic should cost model integration where the bill is a product or assembly and energy, labor, and overhead costs can be broken out; 
3 automatic cost population from market data, etc.
4 capability beyond above and beyond peers</t>
  </si>
  <si>
    <t>Sourcing - Bill of Material Support (Self-Description):
BoM can by used via the groups / lots in the solution.</t>
  </si>
  <si>
    <t>R 311</t>
  </si>
  <si>
    <t>ERP Integration (for Sourcing)</t>
  </si>
  <si>
    <t>Does the tool support ERP integration out-of-the-box (with ERP systems such as Oracle, SAP, JDE, etc.) for populating lots and bill of materials?</t>
  </si>
  <si>
    <t>0 - not currently supported / not applicable 
1 ERP integration for extracting SKUs and links, but BoMs need to be built/verified manually; 
2 complete BoMs can be imported, but prices need to be imported/defined separately; 
3 complete BoMs with most recent pricing can be pulled in, along with any associated component specification documents; 
4 capability beyond above and beyond peers</t>
  </si>
  <si>
    <t>Sourcing - ERP Integration (Self-Description):
Customer specific ERP integration is possible via customisation</t>
  </si>
  <si>
    <t xml:space="preserve">Sourcing - ERP Integration (Self-Description):
 The Determine Core on the Determine Cloud Platformprovides built-in application integration capabilities designed to easily integrate with any combination of Cloud or On-Premise systems like ERP, CRM or home-grown solutions, without additional third-party middleware. 
</t>
  </si>
  <si>
    <t>R 312</t>
  </si>
  <si>
    <t>Multi-SKU Mapping</t>
  </si>
  <si>
    <t>Does the tool support multi-sku mapping and support the mapping of buyer SKUs to distinct supplier SKUs?</t>
  </si>
  <si>
    <t>0 - not currently supported / not applicable 
1 manual mapping of supplier SKUs to buyer SKUs; 
2 automatic mapping and designation of preferred SKUs; 
3 support for related and substitute SKUs; 
4 capability beyond above and beyond peers</t>
  </si>
  <si>
    <t>Sourcing - Multi-SKU Mapping (Self-Description):
This does not currently form part of the Determine roadmap</t>
  </si>
  <si>
    <t>R 313</t>
  </si>
  <si>
    <t>Automatic Supplier Identification</t>
  </si>
  <si>
    <t>Does the tool support the appropriate identification of appropriate suppliers?</t>
  </si>
  <si>
    <t>0 - not currently supported / not applicable 
1 auto selection of previously invited suppliers; 
2 suggestion based on category/product and suppliers in the SIM module; 
3 smart network search based on industry, category, and/or product/service; 
4 capability beyond above and beyond peers</t>
  </si>
  <si>
    <t>Sourcing - Automatic Supplier Identification (Self-Description):
Supplier search possible across the Determine Cloud Platform</t>
  </si>
  <si>
    <t>R 314</t>
  </si>
  <si>
    <t>… from SIM</t>
  </si>
  <si>
    <t>Does the tool integrate with the organization's SIM solution for the identification of current and potential suppliers based upon the line items / bill of materials?</t>
  </si>
  <si>
    <t>0 - not currently supported / not applicable 
1 yes for selection of current/previous awarded suppliers; 
2 yes for suggestion of suppliers offering similar products/services and support for simple searches; 
3 yes for suggestion of suppliers with capabilities similar to those required for products/services and support for advanced searches; 
4 capability beyond above and beyond peers</t>
  </si>
  <si>
    <t>Sourcing - from SIM (Self-Description):
Suppliers can be searched and filtered against, name, classification(taxonomy or customer specific classes) supplier tag, supplier status.</t>
  </si>
  <si>
    <t>Sourcing - from SIM (Self-Description):
Suppliers can be searched and filtered against, name, classification(taxonomy or customer specific classes) supplier tag, supplier status.
SIM / Sourcing module share the same supplier repository</t>
  </si>
  <si>
    <t>R 315</t>
  </si>
  <si>
    <t>… from Supplier Network</t>
  </si>
  <si>
    <t>Does the tool integrate with one or more external supplier network offerings that can be used to find new potential suppliers based upon the line items and/or bill of materials?</t>
  </si>
  <si>
    <t>0 - not currently supported / not applicable 
1 yes for simple search based on key words; 
2 for advanced search based on keywords, SKUs, capabilities; 
3 for multi-variate search and ranking based on complete BoM; 
4 capability beyond above and beyond peers</t>
  </si>
  <si>
    <t>Sourcing - from Supplier Network (Self-Description):
Integration to 3rd party supplier networks is possible through the solution.</t>
  </si>
  <si>
    <t>R 316</t>
  </si>
  <si>
    <t>Bidding</t>
  </si>
  <si>
    <t>To what extent is bidding supported?</t>
  </si>
  <si>
    <t>0 - not currently supported / not applicable 
1 multi valued bid submissions only; 
2 simple formula-based bids using arithmetic operators; 
3 complex bids using functions and market data (if the supplier relies on 3rd party carriers or buys raw materials at market price); 
4 capability beyond above and beyond peers</t>
  </si>
  <si>
    <t>Sourcing - Bidding (Self-Description):
The solution provides transformative bidding  where factors can be used to penalise or reward certain suppliers in the process.</t>
  </si>
  <si>
    <t>R 317</t>
  </si>
  <si>
    <t>Open, Blind, or Closed</t>
  </si>
  <si>
    <t>Does the tool support multiple types of bidding, including open, blind, or closed bids?</t>
  </si>
  <si>
    <t>0 - not currently supported / not applicable 
1 single mode bidding across the entire event; 
2 selection of mode by lot, sub-event; 
3 multi-modal interactive real-time displays that can compare bids across previous events by bid type; 
4 capability beyond above and beyond peers</t>
  </si>
  <si>
    <t>Sourcing - Open, Blind, or Closed (Self-Description):
The RFX can be issued as a sealed or unsealed event.</t>
  </si>
  <si>
    <t>R 318</t>
  </si>
  <si>
    <t>Multiple Offers Per Line</t>
  </si>
  <si>
    <t>Does the tool support multiple offers per line item from the same supplier? To what extent?</t>
  </si>
  <si>
    <t>0 - not currently supported / not applicable 
1 one offer, but the supplier can indicate preferred or alternate product; 
2 two offers, one preferred, one alternate; 
3 multiple offers, one preferred, multiple alternates with a feature comparison matrix; 
4 capability beyond above and beyond peers</t>
  </si>
  <si>
    <t>Sourcing - Multiple Offers Per Line (Self-Description):
The solution allows one offer but can capture comments from the supplier to capture alternative bids.</t>
  </si>
  <si>
    <t>Sourcing - Multiple Offers Per Line (Self-Description):
Delete description - score has not changed 
The solution allows one offer but can capture comments from the supplier to capture alternative bids. The supplier can add prices for new item or create a copy of the sourcing event.</t>
  </si>
  <si>
    <t>Rapid Execution
(NEW)</t>
  </si>
  <si>
    <t>Does your platform support any form of quick / rapid fire / simple RFX?  If so, describe.</t>
  </si>
  <si>
    <t>Evaluation mechanisms</t>
  </si>
  <si>
    <t>In this section you describe the power of the evaluation mechanisms in the tool.</t>
  </si>
  <si>
    <t>Alternate Offer Comparison Matrix
(NEW)</t>
  </si>
  <si>
    <t>How sophisticated is the built in capability for comparing alternative offers?</t>
  </si>
  <si>
    <t>0 - not currently supported / not applicable 
1. the buyer has to choose one offer for evaluation purposes
2. the buyer can choose two offers and the users can evaluate requested / primary products against alternates
3. the system can automatically choose the best offer for each item in every lot using a feature comparison matrix
4. capability beyond above and beyond peers</t>
  </si>
  <si>
    <t>If alternate offer exists it is compared to the initial offer</t>
  </si>
  <si>
    <t>R 319</t>
  </si>
  <si>
    <t>Multi-Party Support</t>
  </si>
  <si>
    <t>How extensible is the multi-party evaluation -- can it be configured on a section by section basis?</t>
  </si>
  <si>
    <t>0 - not currently supported / not applicable 
1 multi-party supported, but all stakeholders can evaluate all sections and overwrite all evaluations; 
2 multi-party supported, and each party can be limited to a single section, and evaluations are averaged; 
3 parties can be restricted to individual elements, evaluations are weighted by authority, and all responses can be analyzed/plotted (and outliers marked or removed); 
4 capability beyond above and beyond peers</t>
  </si>
  <si>
    <t>Sourcing - Multi-Party Support (Self-Description):
Evaluation can be done by multiple parties. Parties can be asked to evaluate the entire RFX or be limited to specific sections. Sections can be viewed, scored or hidden dependent upon the evaluators job role.</t>
  </si>
  <si>
    <t>R 320</t>
  </si>
  <si>
    <t>Each Field Single or Multi-User Rank</t>
  </si>
  <si>
    <t>Can the weighting algorithms be configured to allow a variable number of users to rank each section and field?</t>
  </si>
  <si>
    <t>0 - not currently supported / not applicable 
1 yes, but each field is equally weighted across participants; 
2 yes, and each field can be differently weighted for each participant; 
3, yes, and complex scorings (including statistical, net promoter, etc.) can be used; 
4 capability beyond above and beyond peers</t>
  </si>
  <si>
    <t>Sourcing - Each Field Single or Multi-User Rank (Self-Description):
By default the weighting will be split by the number of sections or the number of evaluators. The defaults can be overwritten to be adjusted for each internal participant.</t>
  </si>
  <si>
    <t>Sourcing - Each Field Single or Multi-User Rank (Self-Description):
1 yes, but each field is equally weighed across participants; YES
2 yes, and each field can be differently weighted for each participant; YES
3, yes, and complex scorings (including statistical, net promoter, etc.) can be used; YES
See demo video on  03_Determine Sourcing video demo</t>
  </si>
  <si>
    <t>R 321</t>
  </si>
  <si>
    <t>Side-by-Side Comparison</t>
  </si>
  <si>
    <t>To what extent are configurable side-by-side comparisons supported in the tool?</t>
  </si>
  <si>
    <t>0 - not currently supported / not applicable 
1 simple tabular; 
2 graphical displays; 
3 advanced statistical/outlier/constrained analysis; 
4 capability beyond above and beyond peers</t>
  </si>
  <si>
    <t>Sourcing - Side-by-Side Comparison (Self-Description):
The solution provides an evaluation comparison report where the evaluator scores are consolidated into a report with the supplier responses.</t>
  </si>
  <si>
    <t>RFX Management Capabilities</t>
  </si>
  <si>
    <t>In this section you specify the power of the RFX management capabilities in the tool.</t>
  </si>
  <si>
    <t>R 322</t>
  </si>
  <si>
    <t>Pause, Edit, Re-Issue</t>
  </si>
  <si>
    <t>Can buyers pause, edit, and re-issue RFXs and / or partial RFXs during an event if one or more issues are detected?</t>
  </si>
  <si>
    <t>0 - not currently supported / not applicable 
1 pause / extend only; 
2 edit and complete re-issue with notification of changes; 
3 edit and partial reissue of changes only; 
4 capability beyond above and beyond peers</t>
  </si>
  <si>
    <t>Sourcing - Pause, Edit, Re-Issue (Self-Description):
The solution allows the RFx to be unpublished, edited and re-released back to the vendors.</t>
  </si>
  <si>
    <t>Sourcing - Pause, Edit, Re-Issue (Self-Description):
Delete description - score has not changed 
The solution allows the RFx to be unpublished, edited and re-released back to the vendors. Emails are sent so that the supplier is informed about the changes.</t>
  </si>
  <si>
    <t>R 323</t>
  </si>
  <si>
    <t>Multi-Round Support
(REVISED)</t>
  </si>
  <si>
    <t>Does the tool support the easy creation of multiple-round RFXs?</t>
  </si>
  <si>
    <t>0 - not currently supported / not applicable 
1 yes, and the new round can be populated with the results of the previous round; 
2 yes, and suppliers can be added or not, reasons tracked, and feedback given; 
3 yes, and lots, items, requirements updated with full auditing and highlights of changes for suppliers
4 capability beyond above and beyond peers</t>
  </si>
  <si>
    <t>Sourcing - Multi-Round Support (Self-Description):
The solution allows multiple RFX's per project with a gated process between RFI/RFP/RFQ. Users can also copy a project for regular sourcing activities.</t>
  </si>
  <si>
    <t>Rounds are populated from initial RFx; they are linked together for easy follow-up</t>
  </si>
  <si>
    <t>Automation
(NEW)</t>
  </si>
  <si>
    <t>What built-in support is there for multi-round RFX automation?</t>
  </si>
  <si>
    <t>0 - not currently supported / not applicable 
1 when a round is marked as complete, the next round is started and automatically populated
2 rules can be defined to accept submissions, identify when tasks are complete, and automatically end and start rounds
3. (hybrid) AI can be used to fill in missing data from previous events or 3rd party sources, verify unusual submissions, add or remove suppliers or bids from round to round, etc.
4. capability beyond above and beyond peers</t>
  </si>
  <si>
    <t>Blending
(NEW)</t>
  </si>
  <si>
    <t>If auction capability is supported, how seamlessly integrated is the auction capability?</t>
  </si>
  <si>
    <t>0 - not currently supported / not applicable 
1. RFX can initialize auction data and vice-versa
2. RFX rounds can be flipped into auction rounds and vice versa
3. hybrid-AI can guide the process and help set the right parameters and automate most of  the process
4. capability beyond above and beyond peers</t>
  </si>
  <si>
    <t>Auction is intiated from the RFx results and the the auction results are compared to the RFx results and can be awarded</t>
  </si>
  <si>
    <t>Linking
(NEW)</t>
  </si>
  <si>
    <t>What built-in support is there for linking RFX rounds and RFXs in total?</t>
  </si>
  <si>
    <t>0 - not currently supported / not applicable 
1. RFXs can link back to previous RFXs on the same categories/products/services
2. RFXs can link back and the user can pull forward data of choice
3. RFXs can be blended into a category continuum with months or years between rounds, associated contracts that define awards, and an available supplier pool that changes with time
4. capability beyond above and beyond peers</t>
  </si>
  <si>
    <t>Automation Roadmap
(NEW)</t>
  </si>
  <si>
    <t>Please describe your RFX automation roadmap.</t>
  </si>
  <si>
    <t>Automation is relation to program management. Once the process has been defined, they are manual tasks that are assisted by the system (notification to the user with direct access to the button to execute the task) and tasks that are fully automated (move to the next step based on criteria, assign users, send alerts, create automatically documents, etc...)</t>
  </si>
  <si>
    <t>Auction</t>
  </si>
  <si>
    <t>R 324</t>
  </si>
  <si>
    <t>Out-of-the-Box Auction Formats</t>
  </si>
  <si>
    <t>There are a number of types of auctions: Dutch, Yankee, Japanese, etc. How many are supported out of the box?</t>
  </si>
  <si>
    <t>0 - not currently supported / not applicable 
1 just a basic reverse auction with a number of configurable parameters; 
2 just the big ones - English, Dutch, and Yankee; 
3 all of the standard auction types with every associated configuration option; 
4 all of the above plus constraints and optimization backing; 
5 backed up with quantum computing for super-fast feedback</t>
  </si>
  <si>
    <t>Sourcing - Out-of-the-Box Auction Formats (Self-Description):
The solution supports forward and reverse English and Dutch auctions.</t>
  </si>
  <si>
    <t>Sourcing - Out-of-the-Box Auction Formats (Self-Description):
Delete description - score has not changed 
The solution supports forward and reverse English, Dynamic, Dutch and Japanese auctions. Reverse price and additional notification were added.</t>
  </si>
  <si>
    <t>R 325</t>
  </si>
  <si>
    <t>Configuration Options
(REVISED)</t>
  </si>
  <si>
    <t>What degree of configuration is available for each auction? Floors, ceiling, minimum increments, blind, ranked, open? Describe in detail.</t>
  </si>
  <si>
    <t>0 - not currently supported / not applicable 
1 ceilings, floors, increments, visibility, minimum time delay, and  auto extension; 
2 supplier restriction to lots/items, forced proxy definition (in case lead supplier bidder disconnected); 
3 settings can be tailored to each individual lot, and lots can be run in sequence or parallel, 
4 capability beyond above and beyond peers</t>
  </si>
  <si>
    <t>Sourcing - Configuration Options (Self-Description):
The solution allows settings (Floors, ceiling, minimum increments, blind, ranked, open, and timing options) to be defined at auction level.</t>
  </si>
  <si>
    <t>Sourcing - Configuration Options (Self-Description):
The solution allows settings (Floors, ceiling, minimum increments, blind, ranked, open, and timing options) to be defined at auction level.
Score is 2 question was misunderstood in Q4 2017</t>
  </si>
  <si>
    <t>The solution allows settings (Floors, ceiling, minimum increments, blind, ranked, open, and timing options) to be defined at auction level.</t>
  </si>
  <si>
    <t>R 326</t>
  </si>
  <si>
    <t>Saved Market Baskets
(REVISED)</t>
  </si>
  <si>
    <t>Can auctions be quickly instantiated from saved market baskets of items and lots that are re-sourced on a regular basis?</t>
  </si>
  <si>
    <t>0 - not currently supported / not applicable 
1 previous auctions can be copied and formal basket templates can be created; 
2 basket templates can be created and starting bids defined from previous bids, market prices, or formula that takes both into account; 
3 (Hybrid) AI with Rules can initiate auctions for needed products / services based upon similar events in the past (when SKUs are retired, needs change, etc.)
4 capability beyond above and beyond peers</t>
  </si>
  <si>
    <t>Sourcing - Saved Market Baskets (Self-Description):
Projects containing previous auctions can be copied and reused very quickly.</t>
  </si>
  <si>
    <t>Projects containing previous auctions can be copied and reused very quickly.</t>
  </si>
  <si>
    <t>R 327</t>
  </si>
  <si>
    <t>RFX Integration</t>
  </si>
  <si>
    <t>Does the auction integrate with the RFX for initial population?</t>
  </si>
  <si>
    <t>0 - not currently supported / not applicable 
1 yes for the identification of lots and suppliers; 
2 yes and all relevant data can be pulled in; 
3 yes and capacity constraints, restrictions, and other configuration parameters can be auto-set from RFX responses; 
4 capability beyond above and beyond peers</t>
  </si>
  <si>
    <t>Sourcing - RFX Integration (Self-Description):
Where an RFX has been concluded prior to the auction pre-bids in the form of RFX pricing can be pulled from RFx.</t>
  </si>
  <si>
    <t>R 328</t>
  </si>
  <si>
    <t>Real-Time Control Mechanisms</t>
  </si>
  <si>
    <t>What degree of control is available once the auction begins? Can it be paused if issues are detected? Can bidding privileges automatically be switched from primary to proxy bidders if a connection is lost? Describe in detail.</t>
  </si>
  <si>
    <t>0 - not currently supported / not applicable 
1 limited, manual pause and restart only; 
2 decent, automatic pause if too many bidders drop or don't show up; proxy bidders can take control if primary bidder not logged on or responsive for more than 2 minutes; 
3 extensive, control is at the individual lot level, and individual suppliers can be banned in real time (for not following the rules); 
4  capability beyond above and beyond peers</t>
  </si>
  <si>
    <t>Sourcing - Real-Time Control Mechanisms (Self-Description):
The event can be manually paused and restarted by the event owner or designated administrative users.</t>
  </si>
  <si>
    <t>R 329</t>
  </si>
  <si>
    <t>Proxy Support</t>
  </si>
  <si>
    <t>How powerful and configurable is the proxy support? Can the suppliers define their own proxies and prevent buyers from changing bids without their express permission?</t>
  </si>
  <si>
    <t>0 - not currently supported / not applicable 
1 limited, buyers can define primary and back-up bidders; 
2 decent, suppliers can define primary and back-up bidders; 
3 advanced, this can be done on a lot and item basis and can prevent buyers from making any changes through appropriate, highly secure, settings; 
4 would include capability beyond which is previously addressed (but including 1-3)</t>
  </si>
  <si>
    <t>Sourcing - Proxy Support (Self-Description):
Proxy bidding can be made on behalf of suppliers by the customer event team or the Determine support team during an event.</t>
  </si>
  <si>
    <t>R 330</t>
  </si>
  <si>
    <t>Messaging
(REVISED)</t>
  </si>
  <si>
    <t>To what extent is real-time messaging supported during the auction?</t>
  </si>
  <si>
    <t>0 - not currently supported / not applicable 
1 real-time two-way forum communication; 
2 advanced forum and direct messaging support with live help guides and alerts to potential issues; 
3 (Hybrid) AI &amp; Conversational Systems integration to guide both parties in real time
4 capability beyond above and beyond peers</t>
  </si>
  <si>
    <t>Sourcing - Messaging (Self-Description):
The solution supports real time messaging from the vendors and also an event announcements tool which enables a second communication channel during an event.</t>
  </si>
  <si>
    <t>Instant chat and announcements are available</t>
  </si>
  <si>
    <t>R 331</t>
  </si>
  <si>
    <t>Real-Time Monitoring</t>
  </si>
  <si>
    <t>How powerful is the real-time monitoring? Can it detect when bidders are dropped, when bidders are bidding too fast (and might be represented by prohibited bots), when their might be security issues, alert he buyers, and allow the auction to be paused if necessary?</t>
  </si>
  <si>
    <t>0 - not currently supported / not applicable 
1 limited, can only track logins and last bid time; 
2 decent, can detect delays/drops and switch to proxy bidders; 
3 advanced and can detect too much activity (which could indicate suppliers using bots or auction hacked), too little activity, abnormal bids (which could indicate a supplier might not understand the process); 
4 capability beyond above and beyond peers</t>
  </si>
  <si>
    <t xml:space="preserve">Sourcing - Real-Time Monitoring (Self-Description):
The system provides an event control panel which allow visibility as to which suppliers are online. </t>
  </si>
  <si>
    <t>R 332</t>
  </si>
  <si>
    <t>Integrated Optimization Capability</t>
  </si>
  <si>
    <t>Is the auction tool integrated with optimization to allow for real-time constraint based optimization?</t>
  </si>
  <si>
    <t>0 - not currently supported / not applicable 
1 yes but model is limited to unconstrained cost optimization among product providers and carriers; 
2 yes and the model can support capacity constraints and award limits; 
3 yes and the integration is complete and supports costs, all constraints, and advanced formula in the bid calculations / rankings; 
4 capabilities beyond above and beyond peers</t>
  </si>
  <si>
    <t>Sourcing - Integrated Optimization Capability (Self-Description):
The solution allows auction results to be pulled into the Determine optimization tool which supports capacity constraints and award limits.</t>
  </si>
  <si>
    <t>R 333</t>
  </si>
  <si>
    <t>Automatic Supplier Identification/Invitation</t>
  </si>
  <si>
    <t>Does the tool integrate with the SIM module and/or supplier networks for the automatic identification of suppliers who should be invited to bid?</t>
  </si>
  <si>
    <t>0 - not currently supported / not applicable 
1 auto selection of previously invited suppliers; 
2 supplier suggestion based on category/product and known suppliers in the SIM module / integrated supplier network; 
3 smart network search based on industry, category, and/or product/service; 
4 capability beyond above and beyond peers</t>
  </si>
  <si>
    <t>Sourcing - Automatic Supplier Identification/Invitation (Self-Description):
If the auction is created from the RFX the user will be able to choose which suppliers progress forward. If a standalone auction, suppliers can be searched and filtered against; name, category, tag, classifications, status.</t>
  </si>
  <si>
    <t>Auction Automation
(NEW)</t>
  </si>
  <si>
    <t xml:space="preserve">Please describe your auction automation roadmap. </t>
  </si>
  <si>
    <t>No plan yet on auction automation. We are looking at partners to perform advanced automatic optimisation.</t>
  </si>
  <si>
    <t>Optimization</t>
  </si>
  <si>
    <t>Foundations</t>
  </si>
  <si>
    <t>This section is on the basic functionality required of any optimization solution.</t>
  </si>
  <si>
    <t>R 334</t>
  </si>
  <si>
    <t>Solid Mathematical Foundations
(REVISED)</t>
  </si>
  <si>
    <t>What is the foundation of the solver? Is it a sound and complete MILP solver that is guaranteed to find an optimal answer if sufficient time is given? Is it an evolutionary algorithm that is likely to find a great answer but not complete? Is it a hybrid approach that can augment branch-and-bound / decomposition MILP with a technique that quickly finds good starting solutions?</t>
  </si>
  <si>
    <t>0 - not currently supported / not applicable 
1 evolutionary, monte carlo, tableau, or non (MI) LP solver or home-grown algorithm
2 LP with home-grown rounding/hybrid algorithms for allocation of discrete units; 
3 true MILP with powerful branch and bound that can use parallel processing and other optimization techniques to quickly find starting solutions
4 capabilities beyond above and beyond peers</t>
  </si>
  <si>
    <t>Sourcing - Solid Mathematical Foundations (Self-Description):
The Determine Sourcing solution offers 6 fixed constraints to allow the creation of scenarios. These are based on quantity, supplier, item constraints at a total event level or specific line item level.</t>
  </si>
  <si>
    <t xml:space="preserve">Sourcing - Solid Mathematical Foundations (Self-Description):
The Determine Sourcing solution offers 6 fixed constraints to allow the creation of scenarios. These are based on quantity, supplier, item constraints at a total event level or specific line item level.
</t>
  </si>
  <si>
    <t>The Determine Sourcing solution offers 6 fixed constraints to allow the creation of scenarios. These are based on quantity, supplier, item constraints at a total event level or specific line item level.</t>
  </si>
  <si>
    <t>R 335</t>
  </si>
  <si>
    <t>True Cost Modelling</t>
  </si>
  <si>
    <t>Does the solution support true cost modelling? In other words, can the buyer define any and all cost components that are part of the lifecycle cost model, and not a fixed set of cost components combined in a pre-defined cost formula?</t>
  </si>
  <si>
    <t>0 - not currently supported / not applicable 
1 the buyer can define as many discrete cost components as she wants but they all roll up into one cost; 
2 the buyer can define as many cost components as she wants and they are all treated separately with their own additive or multiplicative formulas that allow their own discounts and constraints; 
3 the buyer can define as many cost components as she wants using advanced mathematical functions and non-circular ; interdependencies; 
4 capability beyond above and beyond peers</t>
  </si>
  <si>
    <t>Sourcing - True Cost Modelling (Self-Description):
The Determine Sourcing solution offers 6 fixed constraints to allow the creation of scenarios. These are based on quantity, supplier, item constraints at a total event level or specific line item level. These constraints are non configurable.</t>
  </si>
  <si>
    <t>R 340</t>
  </si>
  <si>
    <t>What If? Capability
(REVISED)</t>
  </si>
  <si>
    <t>Can it support the creation of unlimited what-if scenarios?</t>
  </si>
  <si>
    <t>0 - not currently supported / not applicable 
1 yes, and scenarios can be instantiated as copies of current scenarios; 
2 yes, and scenarios can be instantiated as modified copies of current using one or more pre-defined rules (unconstrained, 3 suppliers, etc.); 
3 yes, and scenarios can be automatically instantiated for comparative purposes using (hybrid) AI
4 capability beyond above and beyond peers</t>
  </si>
  <si>
    <t>Sourcing - What If? Capability (Self-Description):
There are no limits to the number of scenarios that can be created. Once a scenario is created it is saved against the event to allow comparisons to other scenarios.</t>
  </si>
  <si>
    <t>There are no limits to the number of scenarios that can be created. Once a scenario is created it is saved against the event to allow comparisons to other scenarios.</t>
  </si>
  <si>
    <t>R 341</t>
  </si>
  <si>
    <t>Out-of-the-Box
(REVISED)</t>
  </si>
  <si>
    <t>Does it support automatic creation of a suite of basic minimum cost, maximum supplier, minimum geographic risk, and other out of the box scenarios that are automatically created and allocated?</t>
  </si>
  <si>
    <t>0 - not currently supported / not applicable 
1 a default set of typically evaluated scenarios (3 suppliers, 20/30/50 splits on products, incumbents only, local sourcing); 
2 a custom set of defaults defined by the user from organizational defaults that are based on provider templates; 
3 a dynamically defined set of scenarios using (hybrid) AI, business goals and rules that are custom generated for every event
4 capability beyond above and beyond peers</t>
  </si>
  <si>
    <t>Sourcing - Out-of-the-Box (Self-Description):
The solution will default to cherry picking at line item level. The constraints applied are then used to offer the alternative scenario outputs.</t>
  </si>
  <si>
    <t>The solution will default to cherry picking at line item level. The constraints applied are then used to offer the alternative scenario outputs.</t>
  </si>
  <si>
    <t>R 343</t>
  </si>
  <si>
    <t>Scenario Comparison</t>
  </si>
  <si>
    <t>How powerful is the scenario comparison capability?</t>
  </si>
  <si>
    <t>0 - not currently supported / not applicable 
1 simple side-by-side award comparison by line item; 
2 comparison cube that allows views by product, supplier, location, or any other base or derived dimension(s) of interest; 
3 difference calculations that indicate constraint relaxations that could yield lower costs with minimal impacts on established goals as well as automatic outlier awards (due to constraints); 
4 capability beyond above and beyond peers</t>
  </si>
  <si>
    <t>Sourcing - Scenario Comparison (Self-Description):
The solution will allow the comparison of any 2 scenarios side-by-side at one time.</t>
  </si>
  <si>
    <t>The solution will allow the comparison of any 2 scenarios side-by-side at one time.</t>
  </si>
  <si>
    <t>R 347</t>
  </si>
  <si>
    <t>Model Templates
(REVISED)</t>
  </si>
  <si>
    <t>Does the optimization capability support the creation of advanced model templates that can be used to instantiate a new optimization event?</t>
  </si>
  <si>
    <t>0 - not currently supported / not applicable 
1 yes, but primarily cost model templates with limited support for high-level capacity/allocation/risk-mitigation constraints can be defined (such as unique supplier limits, buyer warehouse capacities, lane capacity, award splits, etc.); 
2 yes, and the user can specify all types of hard and soft constraints at the meta level (that can be applied across entities with relaxation limits and preferred visualizations upon solution; 
3 yes, and the user can specify business rules or the use of (hybrid) AI that can automatically customize the template to the event upon selection 
4 capability beyond above and beyond peers</t>
  </si>
  <si>
    <t>Sourcing - Model Templates (Self-Description):
Not supported</t>
  </si>
  <si>
    <t>R 348</t>
  </si>
  <si>
    <t>RFX/Auction Integration
(NEW)</t>
  </si>
  <si>
    <t>Does the optimization engine integrate with RFX and/or Auctions to allow for initial population of the optimization model?</t>
  </si>
  <si>
    <t>0 - not currently supported / not applicable 
1 yes, data can be pulled in and results pushed back; 
2 yes, and the optimizer runs behind the scene; 
3 yes, and the user can switch between RFX/Auction and back-end optimizer views for sensitivity analysis and constraint relaxation to make the model feasible; 
4 capability beyond above and beyond peers</t>
  </si>
  <si>
    <t>Yes, data comes from RFx/auction and can be awarded</t>
  </si>
  <si>
    <t>R 349</t>
  </si>
  <si>
    <t>Scalability
(NEW)</t>
  </si>
  <si>
    <t>How does the optimization solution scale up? How big can models get before the exponential solver slow down becomes noticeable?</t>
  </si>
  <si>
    <t>0 - not currently supported / not applicable 
1 low-cost solver, noticeable moderate to high performance degradation as model size increases linearly; 
2 best-in-class solver (like Cplex, Xpress, etc.) optimized for the typical model types, and comparable with most leading solutions on the market; 
3 custom tailored solver solution built on one or more best-in-class solvers that selects the right solver and settings for each type of model the organization runs, tailoring the settings for maximum performance over time
4 capability beyond above and beyond peers, which must include the integration of (hybrid) AI that can dynamically select and guide the right set of (hybrid) techniques for maximum performance</t>
  </si>
  <si>
    <t>Optimization UX
(NEW)</t>
  </si>
  <si>
    <t>Please describe unique aspects of your optimization user experience and how it surpasses peers.</t>
  </si>
  <si>
    <t>We are pushing cutting edge advanced UX widgets like online document collaboration and data display with in-memory filtering, sorting, grouping. In addition we are working on a new state of the art user interaction layers that is fully dynamic and real-time.</t>
  </si>
  <si>
    <t>Sophisticated Constraint Analysis</t>
  </si>
  <si>
    <t>This section tackles the constraint support of the solution.</t>
  </si>
  <si>
    <t>R 336</t>
  </si>
  <si>
    <t>Capacity
(REVISED)</t>
  </si>
  <si>
    <t>Can it support capacity constraints that define minimums and/or maximums on each product, location, lane, etc. so that all allocation models are feasible (and respectful of hard business constraints)?</t>
  </si>
  <si>
    <t>0 - not currently supported / not applicable 
1 basic, fixed, capacity constraints that can limit buy-side and sell-side capacity by a fixed combination of dimensions (such as supplier-product, supplier-product-location, etc.)
2 configurable capacity limits on any set of relevant model dimensions (supplier, ship from, product, ship to, lane, carrier); 
3 dynamic capacity limits that can adjust based upon interdependent capacity requirements, soft constraints, and model sensitivity
4 capability beyond above and beyond peers</t>
  </si>
  <si>
    <t>Sourcing - Capacity (Self-Description):
The Determine Sourcing solution offers 6 fixed constraints to allow the creation of scenarios. These are based on quantity, supplier, item constraints at a total event level or specific line item level.</t>
  </si>
  <si>
    <t xml:space="preserve">Sourcing - Capacity (Self-Description):
The Determine Sourcing solution offers 6 fixed constraints to allow the creation of scenarios. These are based on quantity, supplier, item constraints at a total event level or specific line item level.
1 basic, fixed, capacity limit by supplier-product, or supplier-product-location; YES 
 2 fixed capacity limits sell side and fixed capacity limits buy-side; YES </t>
  </si>
  <si>
    <t>R 337</t>
  </si>
  <si>
    <t>Allocation
(REVISED)</t>
  </si>
  <si>
    <t>Can it support minimum or maximum allocation requirements that take into account existing contracts or acquisition requirements from strategic suppliers?</t>
  </si>
  <si>
    <t>0 - not currently supported / not applicable 
1 fixed or per percentage allocation by supplier, supplier-product, geographic location, or other pre-defined entity-relationship; 
2 ranged allocations based upon business rules, supplier capacities, and warehouse limits that can be defined on buyer defined model dimensions; 
3 dynamic allocation limits that can take into  account interdependent allocation requirements, soft constraints, and model sensitivity
4  capability beyond above and beyond peers</t>
  </si>
  <si>
    <t>Sourcing - Allocation (Self-Description):
The Determine Sourcing solution offers 6 fixed constraints to allow the creation of scenarios. These are based on quantity, supplier, item constraints at a total event level or specific line item level.</t>
  </si>
  <si>
    <t>R 338</t>
  </si>
  <si>
    <t>Risk Mitigation
(REVISED)</t>
  </si>
  <si>
    <t>Can it support risk mitigation constraints which insure that a maximum allocation is given to a certain supplier (set), geography, etc. and that allocations are split in accordance with corporate risk mitigation objectives?</t>
  </si>
  <si>
    <t>0 - not currently supported / not applicable 
1 fixed and percentage-based minimums and maximums to predefined supplier and/or ship-from/ship-to set (that can use tags to define sets of interest); 
2 more advanced multi-way splits (20/30/50), ranges, and allocations across multiple requirements; 
3 dynamic risk mitigation constraints that can take into account inter-related and inter-dependent / partially conflicting constraints, soft constraints, and model sensitivity 
4 capability beyond above and beyond peers</t>
  </si>
  <si>
    <t>Sourcing - Risk Mitigation (Self-Description):
The Determine Sourcing solution offers 6 fixed constraints to allow the creation of scenarios. These are based on quantity, supplier, item constraints at a total event level or specific line item level.</t>
  </si>
  <si>
    <t>R 339</t>
  </si>
  <si>
    <t>Qualitative
(REVISED)</t>
  </si>
  <si>
    <t>Can it support qualitative constraints that insure the minimum or average or weighted award meets a certain qualitative requirement (such as defect rate, average lifetime, etc.)?</t>
  </si>
  <si>
    <t>0 - not currently supported / not applicable 
1 weighted or formula-transformed average limits; 
2 multi-objective balancing across related qualitative factors; 
3 dynamic, inter-related, qualitative constraints that can take into account and balance partial conflicts,  soft constraints, and sensitivity analysis
4 would include capability beyond which is previously addressed (but including 1-3)</t>
  </si>
  <si>
    <t>Sourcing - Qualitative (Self-Description):
The Determine Sourcing solution offers 6 fixed constraints to allow the creation of scenarios. These are based on quantity, supplier, item constraints at a total event level or specific line item level.</t>
  </si>
  <si>
    <t xml:space="preserve">Sourcing - Qualitative (Self-Description):
no supporting document but can be demoed </t>
  </si>
  <si>
    <t>R 342</t>
  </si>
  <si>
    <t>Constraint Relaxation
(REVISED)</t>
  </si>
  <si>
    <t>Does it support the creation of what-if scenarios by (automatically) relaxing one or more potentially limiting constraints that prevents a scenario from being solved or that has been determined to be increasing the cost by more than a minimum percentage?</t>
  </si>
  <si>
    <t>0 - not currently supported / not applicable 
1 yes, but only capacity and allocation detected to be prohibiting a solution and only according to pre-defined rules or random selection; 
3, yes all constraints that are preventing solution at the present time (even if the removal of a subset might be sufficient) using a set of heuristics and knowledge-based rules;
3 ... and hybrid AI to detect minimally unsatisfiable sets, predict which have  the biggest impact on unsatisfiability or cost, and define a set of what-if relaxation scenarios
4 capability beyond above and beyond peers</t>
  </si>
  <si>
    <t>Sourcing - Constraint Relaxation (Self-Description):
No supporting document on this but can be demoed</t>
  </si>
  <si>
    <t>R 344</t>
  </si>
  <si>
    <t>Sensitivity Analysis</t>
  </si>
  <si>
    <t>Does the optimization engine support sensitivity analysis?</t>
  </si>
  <si>
    <t>0 - not currently supported / not applicable 
1 yes, but hard limit constraint identification only; 
2 yes, and all hard and soft constraints preventing and limiting a solution can be  identified; 
3 yes, and suggestions as to the constraint relaxations that would have the maximum positive benefit to the objective function can be identified; 
4 capability beyond which is previously addressed (but including 1-3)</t>
  </si>
  <si>
    <t>Sourcing - Sensitivity Analysis (Self-Description):
Not supported</t>
  </si>
  <si>
    <t>R 345</t>
  </si>
  <si>
    <t>Hard Constraint Identification</t>
  </si>
  <si>
    <t>Can it identify all of the "hard" constraints that are preventing the solver from finding a lower cost solution and the approximate degree or potential range to which they are limiting the solution?</t>
  </si>
  <si>
    <t>0 - not currently supported / not applicable 
1 yes, but hard limit constraints preventing a solution only; 
2 yes, and all limiting constraints, whether hard or soft, preventing a solution can be found; 
3 yes, and required relaxations to allow solvability computed and presented; 
4 capability beyond above and beyond peers which (must) include strong integration with auto-what-if scenario generation that can auto create different solvable scenario variations for comparative analysis</t>
  </si>
  <si>
    <t>Sourcing - Hard Constraint Identification (Self-Description):
Not supported</t>
  </si>
  <si>
    <t>R 346</t>
  </si>
  <si>
    <t>Soft Constraint Support</t>
  </si>
  <si>
    <t>Can the tool support the creation of soft constraints that can be relaxed to allow an unsolvable model to otherwise solve and can the constraints be relaxed more if the relaxation would save more than the relaxation would cost?</t>
  </si>
  <si>
    <t>0 - not currently supported / not applicable 
1 yes, but only capacity/allocation constraints can be defined soft; 
2 yes, and all constraints can be defined soft; 
3 yes, and the negative impact of all soft constraints restricting the solution is analyzed and presented; 
4 yes, and capability beyond above and beyond peers</t>
  </si>
  <si>
    <t>Sourcing - Soft Constraint Support (Self-Description):
Not supported</t>
  </si>
  <si>
    <t>Freight Analytics</t>
  </si>
  <si>
    <t>Complete this section only if the solution contains specialized support for freight analysis.</t>
  </si>
  <si>
    <t>Custom Freight Models
(NEW)</t>
  </si>
  <si>
    <t>Does the solution support custom freight(-only) and lane analysis models?</t>
  </si>
  <si>
    <t>0 - not currently supported / not applicable 
1 yes, but they must all be custom built
2 yes, and there are separate models for each type of transport (air, truck, rail, and sea)
3 yes, and standard multi-modal models are supported out-of-the-box for global sourcing
4 yes, and the vendor can customize these for the client in a rapid manner for their particular multi-modal needs</t>
  </si>
  <si>
    <t>Modal Cost Models
(NEW)</t>
  </si>
  <si>
    <t>Does the solution contain extra support for the definition of accurate transportation models?</t>
  </si>
  <si>
    <t>0 - not currently supported / not applicable 
1 yes, but the cost models for each mode need to be manually defined
2 yes, and the standard cost models for each major modal type (air, truck, rail, and ocean)  with standard quote types (FTL vs LTL; full container vs pallet; etc.) are all built in
3 yes, and standard cost models for multi-modal with loading fees, cross-docking fees, intermediate storage fees, etc. are all built in
4 capability beyond above and beyond peers</t>
  </si>
  <si>
    <t>Freight Rate Databases
(NEW)</t>
  </si>
  <si>
    <t>Does the solution support standard freight quote tables that can be populated by carriers or other buyers based on contracts for auto-model population?</t>
  </si>
  <si>
    <t>0 - not currently supported / not applicable 
1 yes, but only one table per carrier and mode type
2 yes, and multiple tables per carrier and mode type indexed by contract id, quote id, and/or what-if id
3 yes, and tables can also be populated from services such as FreightOS, DirectFreight, and broker and/or third party exchange sites
4 capability beyond above and beyond peers</t>
  </si>
  <si>
    <t>Built-in Freight Category Support
(NEW)</t>
  </si>
  <si>
    <t>Does the solution natively understand and support multiple freight categories such as dry, liquid, frozen, gas, hazardous, etc.?</t>
  </si>
  <si>
    <t>0 - not currently supported / not applicable 
1 yes, but each  must be defined separately (and cost models updated manually)
2 yes, and it also supports multiple versions of freight and cost models for each type of freight category
3 yes, and typical multi-modal models are also available out of the box
4 capability beyond above and beyond peers</t>
  </si>
  <si>
    <t>Specialized What-if Scenarios for Supply Base Optimization
(NEW)</t>
  </si>
  <si>
    <t>Does the solution natively support the construction of specialized models to support optimization of the supply base / distribution network in such a way as to minimize total freight cost and inventory carrying cost?</t>
  </si>
  <si>
    <t>0 - not currently supported / not applicable 
1 yes, but models have to be manually built
2 yes, and some standard template models are available out of the box
3 yes, and templates with deep inventory cost modelling are available out of the box
4 yes, and there is capability beyond above and beyond peers</t>
  </si>
  <si>
    <t>Core Capabilities</t>
  </si>
  <si>
    <t>R 359</t>
  </si>
  <si>
    <t>ETL for Key Metrics</t>
  </si>
  <si>
    <t>Does the tool support the import of key metrics for contract / award performance management from external tools?</t>
  </si>
  <si>
    <t>0 - not currently supported / not applicable 
1 yes, from flat-files; 
2 yes, with API integration; 
3 yes, with out-of-the-box support for best-of-breed ERP and SRM platforms; 
4 would include capability beyond which is previously addressed (but including 1-3)</t>
  </si>
  <si>
    <t>Sourcing - ETL for Key Metrics (Self-Description):
Determine can support the import of flat-file and API integration from 3rd party systems.</t>
  </si>
  <si>
    <t xml:space="preserve">No change </t>
  </si>
  <si>
    <t>R 360</t>
  </si>
  <si>
    <t>RFX/Survey Integration</t>
  </si>
  <si>
    <t>Does the tool integrate RFX/Survey capability with the performance tracking capability that allows for the team to provide feedback on more subjective metrics?</t>
  </si>
  <si>
    <t>0 - not currently supported / not applicable 
1 yes, summary scores can be imported; 
2 yes, and surveys can be created within performance tracking or RFX; 
3, yes and qualitative responses can be tracked and analyzed with sentiment analysis; 
4 would include capability beyond which is previously addressed (but including 1-3)</t>
  </si>
  <si>
    <t>Sourcing - RFX/Survey Integration (Self-Description):
Determine is currently redesigning the supplier performance module. At present scores can be imported.</t>
  </si>
  <si>
    <t>R 361</t>
  </si>
  <si>
    <t>Scorecards
(REVISED)</t>
  </si>
  <si>
    <t>To what extent does the tool support scorecards?</t>
  </si>
  <si>
    <t>0 - not currently supported / not applicable 
1 scorecards can be created and automatically populated from surveys; 
2 scorecards can be augmented with imported data; 
3 scorecards can be automatically updated on a regular (e.g. quarterly) basis and trends tracked over time (with complete history available); 
4 would include capability beyond which is previously addressed (but including 1-3)</t>
  </si>
  <si>
    <t>Sourcing - Scorecards (Self-Description):
Scorecards are  currently updated with evaluations of the supplier from assigned reviewers in the solution. As per above question Determine is currently redesigning the Supplier performance module with enhanced features to be released at the end of 2017/ beginning of 2018.</t>
  </si>
  <si>
    <t xml:space="preserve">Sourcing - Scorecards (Self-Description):
Determine comes with built-in dashboards and a report generator to build reprts and scorecards on virtually any data stored in the plateform. It can be used to track sourcing plans successes ( e.g. anticipated savings vs. Actual savings)
1 scorecards can be created and automatically populated from surveys; YES 
 2 scorecards can be augmented with imported data; YES
3 scorecards can be automatically updated on a regular (e.g. quarterly) basis and trends tracked over time (with complete history available YES </t>
  </si>
  <si>
    <t xml:space="preserve">Determine comes with built-in dashboards and a report generator to build reprts and scorecards on virtually any data stored in the plateform. It can be used to track sourcing plans successes ( e.g. anticipated savings vs. Actual savings)
</t>
  </si>
  <si>
    <t>DCP Analytics PS ENG 18.3.pdf</t>
  </si>
  <si>
    <t>R 362</t>
  </si>
  <si>
    <t>Out-of-the-Box Scorecards</t>
  </si>
  <si>
    <t>Are there a number of scorecards that are available out of the box? Preferably built on best-practice, actionable, KPIs?</t>
  </si>
  <si>
    <t>0 - not currently supported / not applicable 
1 basic templates by industry/category are available out of the box; 
2 configurable templates that can be automatically populated from survey and imported data are available out of the box; 
3 they can be programmed to automatically update over time using formula or KPI modifications more meaningful to the company; 
4 would include capability beyond which is previously addressed (but including 1-3)</t>
  </si>
  <si>
    <t>Sourcing - Out-of-the-Box Scorecards (Self-Description):
Scorecards are  currently set per supplier / category / BU / Country.</t>
  </si>
  <si>
    <t>Sourcing - Out-of-the-Box Scorecards (Self-Description):
Determine comes with built-in dashboards and a report generator to build reprts and scorecards on virtually any data stored in the plateform. It can be used to track sourcing plans successes ( e.g. anticipated savings vs. Actual savings)
Determine comes with built-in dashboards and a report generator to build reprts and scorecards on virtually any data stored in the plateform. It can be used to track sourcing plans successes ( e.g. anticipated savings vs. Actual savings) 
 + 50 out-of-the-box KPIs &amp; Reports covering both operational and strategic data / area .</t>
  </si>
  <si>
    <t>R 367</t>
  </si>
  <si>
    <t>Finance Integration</t>
  </si>
  <si>
    <t>Does the tool integrate with one or more Finance platforms for extrication of budget and spend to date?</t>
  </si>
  <si>
    <t>0 - not currently supported / not applicable 
1 flat-file integration; 
2 standard AP/ERP integration through APIs; 
3 real-time integration with daily update of budget and spend; 
4 would include capability beyond which is previously addressed (but including 1-3)</t>
  </si>
  <si>
    <t>Sourcing - Finance Integration (Self-Description):
Integration to 3rd party finance applications forms part of the standard Determine Cloud Platform set for the downstream / P2P clients.</t>
  </si>
  <si>
    <t xml:space="preserve">Sourcing - Finance Integration (Self-Description):
Determine offer Open API integration from budget planning &amp; ERP systems. 
 Determibe Finance App is 100 % integrated with the other Determine modules to extract spend data and make reports. 
 Tracking spend in real time: as soon as a purchase is made or requested using built-in budget trackers on the procurement dashboards.
</t>
  </si>
  <si>
    <t>R 368</t>
  </si>
  <si>
    <t>Demand Management</t>
  </si>
  <si>
    <t>Does the platform contain any capability to support demand management?</t>
  </si>
  <si>
    <t>0 - not currently supported / not applicable 
1 weekly/monthly demand projection import; 
2 tracking of projection against demand; 
3 prescriptive analytics via standard demand control strategies associated with the category; 
4 would include capability beyond which is previously addressed (but including 1-3)</t>
  </si>
  <si>
    <t>Sourcing - Demand Management (Self-Description):
This is not currently in scope or on the Determine product roadmap.</t>
  </si>
  <si>
    <t>Unique Execution Management Capabilities
(NEW)</t>
  </si>
  <si>
    <t xml:space="preserve">Please define any unique execution management capabilities supported by your platform. </t>
  </si>
  <si>
    <t xml:space="preserve">** Scored Against Peers ** </t>
  </si>
  <si>
    <t>We include a lot of dashboards and scorecards, with thresholds. We can start executing an action plan with tasks to be done by suppliers or buyers and reviewed internally. And we have a full project management with task management and planning execution, plus savings tracking.</t>
  </si>
  <si>
    <t>Execution Management Roadmap
(NEW)</t>
  </si>
  <si>
    <t xml:space="preserve">Please define your execution management roadmap. </t>
  </si>
  <si>
    <t>Not part of roadmap</t>
  </si>
  <si>
    <t>CLM Support</t>
  </si>
  <si>
    <t>Award Export
(NEW)</t>
  </si>
  <si>
    <t>Does the platform support export of awards into a CLM solution?</t>
  </si>
  <si>
    <t>0 - not currently supported / not applicable 
1. awards can be exported to a fixed csv or XML format 
2. the system can load a CLM supported format definition in Excel or an XML schema and the buying organization can map system award format to CLM award format
3. the system is already integrated with multiple leading CLM solutions through their native APIs for award export
4. capability beyond above and beyond peers</t>
  </si>
  <si>
    <t>The awarded results can be used for direct creation of contract request or contract project.</t>
  </si>
  <si>
    <t>13_Determine_Demo create a contract from Sourcing event</t>
  </si>
  <si>
    <t>Agreement Support
(NEW)</t>
  </si>
  <si>
    <t>Does the platform support standard agreements that must be agreed to for sourcing event participation that will later become part of a master agreement?</t>
  </si>
  <si>
    <t>0 - not currently supported / not applicable 
1. yes, and agreements can be attached as PDFs or other locked file formats and signed versions can be exported to the CLM if the supplier wins an award
2. agreements can be built from survey forms and exported in multiple formats to a CLM solution if the supplier wins an award
3. agreements can be dynamically imported from the CLM and presented to the supplier for signing for export to the CLM
4. capability beyond above and beyond peers</t>
  </si>
  <si>
    <t>all contract tual documents with the supplier can be done during the on-boarding process or pushed as additional infirmation during the negotiation phase</t>
  </si>
  <si>
    <t>Clause Support
(NEW)</t>
  </si>
  <si>
    <t>Does the platform support import / export of standard clauses that must be agreed to by suppliers as part of participation in the sourcing process?</t>
  </si>
  <si>
    <t>0 - not currently supported / not applicable 
1. yes, using survey form functionality, but there is no way to associate multiple versions of a clause
2. yes, and added functionality allows multiple forms of a clause to be stored and differentiated based on metadata that might include geography, category, etc.
3. yes, and the clauses can be dynamically imported and stored from the CLM through an API based upon multiple factors and real-time supplier responses
4. capability beyond above and beyond peers</t>
  </si>
  <si>
    <t>DCLM allows multiple forms of a clause to be stored and differentiated based on metadata that might include geography, category, etc</t>
  </si>
  <si>
    <t>DCP Contract Management PS Detailed ENG 18.3</t>
  </si>
  <si>
    <t>Word Integration
(NEW)</t>
  </si>
  <si>
    <t>Does the solution integrate with Microsoft Word to enable both parties to build and edit documents within Microsoft, but with full security and version tracking?</t>
  </si>
  <si>
    <t>0 - not currently supported / not applicable 
1 = agreements can be stored and loaded in .doc and .docx format
2 = basic word integration which allows change history to be pulled out of versions and redlining support
3 = word is "embedded" in the platform and the viewer/editor can switch from Word to the application (and see the status in the Word viewer) and back again and the user can even push data from Word to the platform (clauses, supplier data, updated price lists etc.) during contract creation
4 = would include capability beyond which is previously addressed (but including 1-3)</t>
  </si>
  <si>
    <t>Integration with Accusoft for contract preview and red-lining</t>
  </si>
  <si>
    <t>Excel Integration
(NEW)</t>
  </si>
  <si>
    <t>Does the solution integrate with Microsoft Excel to enable both parties to build and edit sheets within Microsoft Excel for award tracking and price agreements when there are volume discounts or rebates, bill of materials, etc?</t>
  </si>
  <si>
    <t>0 - not currently supported / not applicable 
1. full bid and award data can be exported to Excel in a predefined format
2. full bid and award data can be exported to Excel, edited, and loaded back in to form a final award scenario in a predefined format
3. the format is flexible and mappings can be done within the sheet or the tool
4. capability beyond above and beyond peers</t>
  </si>
  <si>
    <t>Metadata Support
(NEW)</t>
  </si>
  <si>
    <t>Does the solution support metadata to help tag appropriate award data, supplier data, agreement data, etc. for a CLM solution?</t>
  </si>
  <si>
    <t>0 - not currently supported / not applicable 
1. yes, a fixed set of fields are defined
2. yes, and the system supports user definition of appropriate metadata fields
3. yes, and (hybrid) AI can absorb the contract model used by the CLM and generate appropriate metadata fields that need to be tracked and auto-populate them from a potential award
4. capability beyond above and beyond peers</t>
  </si>
  <si>
    <t>DCLM  supports user definition of appropriate metadata fields</t>
  </si>
  <si>
    <t>Extended SIM</t>
  </si>
  <si>
    <t>R 504</t>
  </si>
  <si>
    <t>Supplier (Pre) Registration
(REVISED)</t>
  </si>
  <si>
    <t>To what degree does the platform support supplier (pre) registration? This is including, but not limited to invitation management, self-registration, and SIC support. For example, can profiles be imported from supplier networks, expressions of interest be submitted to general category calls, and the system pre-loaded with supplier records from other enterprise systems?</t>
  </si>
  <si>
    <t>0 - not currently supported / not applicable 
1. a supplier can initiate interest and fill out a basic profile
2. a supplier can link their network profiles
3. hybrid AI can search integrated networks and 3P data feeds and pre-build profiles for review
4. capability beyond above and beyond peers</t>
  </si>
  <si>
    <t>SXM - Supplier (Pre) Registration (Self-Description):
DCP supports supplier import, supplier invitation, and supplier self-registration. The system can also be preloaded with supplier records from other enterprise systems.</t>
  </si>
  <si>
    <t xml:space="preserve">SXM - Supplier (Pre) Registration (Self-Description):
Customized onboarding process to decide precisely who to work with
Customize onboarding questionnaires and workflows with customers’ own criteria to select relevant suppliers and rejects others. The questionnaires can then be used as a certification rule that is pushed when the supplier does the on-boarding process.
 There can be:
*Standard questionnaires for general information stored in a profile
*Organization specific questionnaires -i.e. Depending on defined information such as the supplier commodity or country, the process requires different levels of information. 
*Location specific questionnaires
*Customized questionnaires (financial situation, production capacities, what services and product offered etc. according to the segment (criteria are different).
Supplier Self-Service: 
*Supplier can self-register through a predefined onboarding process
*Ability to invite suppliers as a bulk action
*Buyers own the process and receive the onboarding data to approve or reject
</t>
  </si>
  <si>
    <t>DCP supports supplier import, supplier invitation, and supplier self-registration. The system can also be preloaded with supplier records from other enterprise systems.</t>
  </si>
  <si>
    <t>R 506</t>
  </si>
  <si>
    <t>Self-Registration
(REVISED)</t>
  </si>
  <si>
    <t>Does the platform support, and how extensible is, the supplier self-registration process? Does it support conditional workflows that lead the supplier down the appropriate paths to capture the relevant information, documentation, certifications, and customer/industry references?</t>
  </si>
  <si>
    <t>0 - not currently supported / not applicable 
1. suppliers can fill out fixed forms
2. suppliers are walked through gated, branching, workflows that capture all of the required data relevant to their industry, category, and geography
3. the workflows capture needed insurance certificates, regulatory certifications, and related documents, automatically extracts the meta-data, and queues the (meta) data up for (mandatory) system or human verification
4. capability beyond above and beyond peers</t>
  </si>
  <si>
    <t>SXM - Self-Registration (Self-Description):
Conditional workflows on any peice of master and meta data are all available.</t>
  </si>
  <si>
    <t>Conditional workflows on any peice of master and meta data are all available.</t>
  </si>
  <si>
    <t>On-Boarding Automation
(NEW)</t>
  </si>
  <si>
    <t>What degree of on-boarding automation is supported by the platform?</t>
  </si>
  <si>
    <t>0 - not currently supported / not applicable 
1. simple no-go / go stop rules can be embedded in the workflow
2. advanced rules that allow the workflow to be automated if values are in tolerances, which can shift based on up-to-date supplier (risk) ratings and third party qualifications
3. integrated ML that can adjust tolerances in real time and automate as much as possible in supplier onboarding and verification
4. capability beyond above and beyond peers</t>
  </si>
  <si>
    <t>All client on-boarding processes can be built into the platform via dynamic rules and criteria</t>
  </si>
  <si>
    <t>R 510</t>
  </si>
  <si>
    <t>Integrated Off-Line Reach Out (phone, fax)
(REVISED)</t>
  </si>
  <si>
    <t>Does the platform support reach-out beyond traditional e-mail? Is there social network integration, (e-)fax integration, and/or phone integration?</t>
  </si>
  <si>
    <t xml:space="preserve">0 - not currently supported / not applicable 
1. the system allows a relationship manager to note when faxes, phone calls, or social media reach outs were made
2. the system supports reach-out to suppliers (and representatives) through major social media networks (LinkedIn, Twitter, Facebook, Weibo, QQ, Vkontakte, etc.)
3. the system supports integrated fax and VOIP reach-outs
4. capabilities beyond above and beyond peers
</t>
  </si>
  <si>
    <t>SXM - Integrated Off-Line Reach Out (phone, fax) (Self-Description):
This is only limited to emails.</t>
  </si>
  <si>
    <t>R 516</t>
  </si>
  <si>
    <t>Auto Document Identification &amp; Verification
(REVISED)</t>
  </si>
  <si>
    <t>To what degree can documents be automatically identified and validated by the platform? For example, can insurance documents be automatically detected, verified for validity, inspected for inclusion of mandatory clauses, etc.?</t>
  </si>
  <si>
    <t>0 - not currently supported / not applicable 
1. OCR can be used to extract metadata
2. Semantic analysis can be used to determine if the appropriate clauses or necessary signatories are included
3. extracted data can be compared to third party databases to validate anything that can be automatically validated (such as tax numbers, IDs, certifications, ratings, etc.)
4. capability beyond above and beyond peers</t>
  </si>
  <si>
    <t>SXM - Auto Document Identification &amp; Verification (Self-Description):
Document workflow is more where the strength of the platform is.  At the moment documents can be scanned for data inclusion, but there is no capability to verify validity of documentation.</t>
  </si>
  <si>
    <t>Document workflow is more where the strength of the platform is. At the moment documents can be scanned for data inclusion, but there is no capability to verify validity of documentation.</t>
  </si>
  <si>
    <t>R 518</t>
  </si>
  <si>
    <t>Entity Core Data
(REVISED)</t>
  </si>
  <si>
    <t>How extensive is the out-of-the-box support for entity core data -- locations, financial, structure, personnel, industry profiles, category profiles, etc. etc. etc.?</t>
  </si>
  <si>
    <t>0 - not currently supported / not applicable 
1. supplier identifiers, headquarters, industry codes, category codes, primary reps
2. banking information, organizational hierarchy, international offices, plant and warehouse locations
3. employee and contractor data, company and employee certifications, risk and CSR profile data, community intelligence
4. core data beyond above and beyond peers</t>
  </si>
  <si>
    <t>SXM - Entity Core Data (Self-Description):
Core supplier information is stored in the supplier profile level including identifications (contact, mailing address, working language, payment terms, PO sending info, Spend History), Bank Acct, Surveys, Certifications, Dashbaord, Scorecards etc.  This can be demonstrated during the demo.  The platform also offers a form editor that allows for custom extensions on fields for suppliers based on specific requirements. (up to 15 fields per license)</t>
  </si>
  <si>
    <t>Core supplier information is stored in the supplier profile level including identifications (contact, mailing address, working language, payment terms, PO sending info, Spend History), Bank Acct, Surveys, Certifications, Dashbaord, Scorecards etc.  This can be demonstrated during the demo.  The platform also offers a form editor that allows for custom extensions on fields for suppliers based on specific requirements. (up to 15 fields per license)</t>
  </si>
  <si>
    <t>R 519</t>
  </si>
  <si>
    <t>Financial Data / ACH Integration
(REVISED)</t>
  </si>
  <si>
    <t>How extensive is the support for financial data tracking and is the system capable of integrating with ACH systems to manage payments and transfers?</t>
  </si>
  <si>
    <t>0 - not currently supported / not applicable 
1. banking information for ACH / wires
2. push to 3rd party AP/Finance systems that integrate with banking systems
3. direct integration with banking systems for ACH, wires, and other e-Payments
4. capability beyond above and beyond peers</t>
  </si>
  <si>
    <t>SXM - Financial Data / ACH Integration (Self-Description):
Financial data tracking is limited to the data that is captured in the system.</t>
  </si>
  <si>
    <t>Determine platform manage payment authorization is based on invoice or receiving validation. Payment information can be attached to the invoice for visibility by purchasers and suppliers, but the information is usually coming from the financial system. As payment information is sent to the financial system using AP entries, it includes currency management. In all cases, Determine creates internal invoices, even from recurring or automatic payment scheduling.</t>
  </si>
  <si>
    <t>R 522</t>
  </si>
  <si>
    <t>Certificates / Insurance
(REVISED)</t>
  </si>
  <si>
    <t>Is there extra built-in capability for certification and insurance document management, which organizations need to confirm and be on top off to meet risk and regulatory requirements?</t>
  </si>
  <si>
    <t>0 - not currently supported / not applicable 
1. separate repository or tagging system
2. special libraries for document parsing,  metadata extraction, and semantic analysis customized for certifications and insurance management
3. integration with a number of databases for automatic verification of details (to the extent possible)
4. capability beyond above and beyond peers</t>
  </si>
  <si>
    <t>SXM - Certificates / Insurance (Self-Description):
Certification management available and is completely configurable by the customer based on various attributes of suppliers including category, location or other risk factors such as performance.</t>
  </si>
  <si>
    <t>Certification management available and is completely configurable by the customer based on various attributes of suppliers including category, location or other risk factors such as performance.
[do not understand scoring scale !!!]</t>
  </si>
  <si>
    <t xml:space="preserve">SIM </t>
  </si>
  <si>
    <t>R 524</t>
  </si>
  <si>
    <t>Ratings &amp; Preferred Suppliers
(REVISED)</t>
  </si>
  <si>
    <t>How fine-grained is the capability for user ratings and preferred supplier annotations?</t>
  </si>
  <si>
    <t>0 - not currently supported / not applicable 
1. the system supports user ratings and preferred supplier designations at a global level
2. the system supports user ratings and preferred suppliers at the category level
3. (hybrid) AI that collects user ratings and community intelligence and recommends preferred suppliers at a global, category, and product level
4. capability beyond above and beyond peers</t>
  </si>
  <si>
    <t>SXM - Ratings, Approvals, &amp; Preferred Suppliers (Self-Description):
The rating and approval system is quite extensive as part of the SIM and SPM capabilties.  Approvals are currently linear; preferred status is at the supplier level.</t>
  </si>
  <si>
    <t>The rating and approval system is quite extensive as part of the SIM and SPM capabilties. Approvals are currently linear; preferred status is at the supplier level.</t>
  </si>
  <si>
    <t>How fine grained is the supplier / catalog item approval capability in the system?</t>
  </si>
  <si>
    <t>0 - not currently supported / not applicable 
1. the system supports single  approval chains
2. the system supports parallel, bifurcated, approval chains that permit substitution and overrides
3. the system supports auto-approval rules and (hybrid) AI that can determine when an approval is sufficient or can be waived in an unusual circumstance
4. capability beyond above and beyond peers</t>
  </si>
  <si>
    <t xml:space="preserve">the system supports parallel, bifurcated, approval chains that permit substitution and overrides (part of Core) </t>
  </si>
  <si>
    <t>R 495</t>
  </si>
  <si>
    <t>Supplier Information (industry codes)
(REVISED)</t>
  </si>
  <si>
    <t>Please describe the depth of out-of-the-box support for supplier information management by industry against standard, global, industry codes</t>
  </si>
  <si>
    <t>0 - not currently supported / not applicable 
1. Just standard industry codes for the buyer's home country
2. multiple cross-correlated NAICS &amp; SIC codes for supplier information management
3. … augmented with custom schemas and cross referencing
4. capability beyond above and beyond peers</t>
  </si>
  <si>
    <t xml:space="preserve">SXM - Supplier Information (industry codes) (Self-Description):
DCP supports a variety of industry codes out of the box such as DUNS and NAICs.  Others can be configured based on customer requirements. </t>
  </si>
  <si>
    <t>R 496</t>
  </si>
  <si>
    <t>Product / Service Information (e.g., UNSPSC)
(REVISED)</t>
  </si>
  <si>
    <t>Please describe the depth of out-of-the-box support for standard product codes including, but not limited to, UNSPSC, H(T)S, etc.</t>
  </si>
  <si>
    <t>0 - not currently supported / not applicable 
1. just UNSPSC
2. global H(T)S codes, cross-correlated with UNSPSC
3. … augmented with custom schemas and cross referencing
4. capability beyond above and beyond peers</t>
  </si>
  <si>
    <t>SXM - Product / Service Information (e.g., UNSPSC) (Self-Description):
UNSPSC and client classification (matched to UNSPSC if needed) are available</t>
  </si>
  <si>
    <t>R 542</t>
  </si>
  <si>
    <t>Monitoring-Thresholds
(REVISED)</t>
  </si>
  <si>
    <t>What level of data monitoring is included in the SXM application,  how is it integrated with the scorecards and benchmarking, and to what extent can it be checked against thresholds?</t>
  </si>
  <si>
    <t>0 - not currently supported / not applicable 
1. data is checked on a pre-programmed interval against thresholds 
2. data is checked against thresholds on every update
3. (hybrid) AI determines when data should be updated and checks run against threshold
4. capability beyond above and beyond peers</t>
  </si>
  <si>
    <t>SXM - Monitoring (Self-Description):
Monitoring is done through action plan management, dashboards and KPIs that are available.</t>
  </si>
  <si>
    <t>Monitoring-Recency
(NEW)</t>
  </si>
  <si>
    <t>What level of data monitoring is included in the SXM application,  how is it integrated with the scorecards and benchmarking, and how often is it checked for refresh/update?</t>
  </si>
  <si>
    <t>0 - not currently supported / not applicable 
1. data is checked on a pre-programmed interval for recent updates / verifications
2. data is checked for recency on every update from the data's source
3. (hybrid) AI determines when values should be checked (and threshold checks re-run on update)
4. capability beyond above and beyond peers</t>
  </si>
  <si>
    <t>Data checked on demand</t>
  </si>
  <si>
    <t>R 581</t>
  </si>
  <si>
    <t>Integrations
(REVISED)</t>
  </si>
  <si>
    <t>Describe typical (and atypical) system integration options. Describe how the platform and service provider handles multiple instances. For example, if an organization has multiple ERPs but wants a shared Procurement/Sourcing/Analytics/etc. deployment, do you typically deploy a single instance of your software for them, or typically multiple instances? Describe any integrations not addressed below.</t>
  </si>
  <si>
    <t>0 - not currently supported / not applicable 
1. default integrations to ERP, S2P have to be  manually connected
2. default integrations to ERP and two or three major S2P platforms, other systems have to be manually connected
3. default integrations to ERP and S2P, and other enterprise systems have to be manually connected
4. capabilities beyond above and beyond peers</t>
  </si>
  <si>
    <t>SXM - Integrations (Self-Description):
Determine Cloud Platform has been designed to handle complex integration scenarios, including the capability to manage several instances of ERP on a single eprocurement platform. The use of an internal middleware associated with a data model that has been built to be fully compatible with global ERP implementation (SAP, Oracle…) allows determine to configure any integration point using any data mapping and data filtering at any time. Our strategy is to deploy single instance of our platform to handle global deployment and to help organization centralizing their data and process even when they have multiple ERP instances (even from different vendors).</t>
  </si>
  <si>
    <t>Determine Cloud Platform has been designed to handle complex integration scenarios, including the capability to manage several instances of ERP on a single eprocurement platform. The use of an internal middleware associated with a data model that has been built to be fully compatible with global ERP implementation (SAP, Oracle…) allows determine to configure any integration point using any data mapping and data filtering at any time. Our strategy is to deploy single instance of our platform to handle global deployment and to help organization centralizing their data and process even when they have multiple ERP instances (even from different vendors).</t>
  </si>
  <si>
    <t>R 584</t>
  </si>
  <si>
    <t>Network Data Model
(REVISED)</t>
  </si>
  <si>
    <t>What (if any) is the network component of the offering? Is their many-to-many profile and data model support? Can a supplier be a buyer in the system under the same profile information?</t>
  </si>
  <si>
    <t>0 - not currently supported / not applicable 
1. a supplier can be a buyer, but that's it
2. system supports graph models that allow many-to-many supplier-buyer relationships between all system participants
3. system supports a full network data model that can also track second and third tier suppliers 
4. capability beyond above and beyond peers</t>
  </si>
  <si>
    <t>SXM - Network Data Model (Self-Description):
In theory, yes.  This is the model we are pursuing on the Determine Business Network.  This is of particular interest as it relates to counterparties in contracts.</t>
  </si>
  <si>
    <t>R 585</t>
  </si>
  <si>
    <t>Multi-Tier
(REVISED)</t>
  </si>
  <si>
    <t>If not already covered elsewhere in your submission, please describe your support for multi-tier data gathering and data management. Does the data model natively support multi-tier data gathering and management requirements? If so, is this limited to specific areas (e.g., supplier diversity) or is it broadly extensible?</t>
  </si>
  <si>
    <t>0 - not currently supported / not applicable 
1. second and third tier suppliers can be identified and data correlated with them
2. second and third tier suppliers, once identified, can be invited to input requested data natively
3. (hybrid) AI can automatically identify second and third tier suppliers, automatically invite them and automatically request the appropriate data for supply chain initiatives
4. capability beyond above and beyond peers</t>
  </si>
  <si>
    <t>SXM - Multi-Tier (Self-Description):
Yes. The data model natively supports multi-tier data gathering and management requirements.</t>
  </si>
  <si>
    <t>R 583</t>
  </si>
  <si>
    <t>SIM / SPM / SRM Configurability - Finance
(REVISED)</t>
  </si>
  <si>
    <t>To what extent does the platform support encoding and monitoring of financial information?</t>
  </si>
  <si>
    <t>0 - not currently supported / not applicable 
1. Basic accounting structures and org hierarchies can be configured
2. Budget periods, payment terms, and budget categories can be configured
3. (Hybrid) AI can recommend changes to budgets, categories, and term configurations based upon changing spend patterns
4. capabilities beyond above and beyond peers</t>
  </si>
  <si>
    <t>SXM - SIM / SPM / SRM Configurability (Self-Description):
Configuration of process is based on the platform approach.  Custom workflows can be created based on the data in the system including relationship, dollars invoved, the industry and/or regulatroy controls.  Since the system captures information related to users, departments, commodities, roles, content groups, units of measure, custom fields, accounts, chart of accounts, invoice tolerances, budget periods, payment terms, etc) custom workflows can be configured to accomodate these requirements.  In terms of custom fields, we currently try to limit them to five.</t>
  </si>
  <si>
    <t>Budget periods, payment terms, and budget categories can be configured</t>
  </si>
  <si>
    <t>Business App Datasheet Budget Management
DCP Financial Management PS ENG 18.3 .pdf</t>
  </si>
  <si>
    <t>SIM / SPM / SRM Configurability - Forms
(NEW)</t>
  </si>
  <si>
    <t>To what extent can the integrated forms be modified and maintained to suit organizational needs?</t>
  </si>
  <si>
    <t>0 - not currently supported / not applicable 
1. the look and feel of the forms can be modified
2. forms can be modified to display differently to different suppliers based upon supplier, industry, category, or geography
3. (hybrid) AI can modify the display depending upon what data is required, recently updated, etc. so that the supplier's attention is focused on the right data
4. capability beyond above and beyond peers</t>
  </si>
  <si>
    <t>Each client can build forms that correspond to its processes</t>
  </si>
  <si>
    <t>SIM / SPM / SRM Configurability - Process Support
(NEW)</t>
  </si>
  <si>
    <t>Describe your approach to customized SIM/SPM/SRM process configuration as well as both basic and advanced workflow configuration (based upon an evaluation of the strategic nature of the relationship, the dollars involved, the industry, and/or regulatory controls that need to be adhered to)?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categorizations and/or accounting structures. Describe the process for configuring custom fields/web forms (What are the limitations/constraints in terms of what can be enabled?)</t>
  </si>
  <si>
    <t>0 - not currently supported / not applicable 
1. process configuration is limited to user roles
2. process configuration can be done by user role, department, supplier category, or there well defined entity type 
3. (hybrid) AI can automatically create (starting) custom processes that interleave template starting process flows by user role, department, supplier category, and other entity types 
4. capability beyond above and beyond peers</t>
  </si>
  <si>
    <t>We have combined requirements pertaining to eProcurement and I2P within this single P2P RFI. If you only participate in ePro, please complete the ePro (green) and common (blue) sections. If you only participate in I2P, please complete the common (blue) and I2P (yellow) sections</t>
  </si>
  <si>
    <t>process configuration can be done by user role, department, supplier category, or there well defined entity type</t>
  </si>
  <si>
    <t>SPM / SRM UX
(NEW)</t>
  </si>
  <si>
    <t>Describe the typical user experience of a supplier account manager in managing a supplier relationship on a day-to-day basis?</t>
  </si>
  <si>
    <t>Supplier account manager usually receives alerts and notification when something is triggered like a certification not validated, a scorecard rating below threshold, an action plan created or an anomaly report on receiving process. Dashboards and reporting also allows to have a 360 view on any suppliers when needed.</t>
  </si>
  <si>
    <t>For internal use only</t>
  </si>
  <si>
    <t>Subcategories</t>
  </si>
  <si>
    <t>Development &amp; Innovation Management</t>
  </si>
  <si>
    <t>How much support for development and innovation management is built into the platform?</t>
  </si>
  <si>
    <t>R 539</t>
  </si>
  <si>
    <t>Challenge Definition
(REVISED)</t>
  </si>
  <si>
    <t>What kind of support is included for the definition of innovation challenges? Is it just push a request, pull some responses? A collaborative forum? The ability to break it up and possibly award different steps of a challenge to multiple parties?</t>
  </si>
  <si>
    <t>0 - not currently supported / not applicable 
1. relationship managers can issue a simple challenge definition (as an attachment) and suppliers can submit responses as attachments
2. a buying team can define challenges collaboratively supplier teams can build responses collaboratively
3. challenges can be instantiated based upon bill of materials / product requirements brought in from ERP/MRP systems
4. capability beyond above and beyond peers</t>
  </si>
  <si>
    <t>SXM - Challenge Definition (Self-Description):
This is in development and is designed to be a collaborative forum.</t>
  </si>
  <si>
    <t>eProcurement</t>
  </si>
  <si>
    <t>Challenge Management
(NEW)</t>
  </si>
  <si>
    <t>What kind of support is included for the management of innovation challenges?  Is it basic surveys?  Task-based workflows?  Is it workflow supported?</t>
  </si>
  <si>
    <t>Catalogs</t>
  </si>
  <si>
    <t>0 - not currently supported / not applicable 
1. challenges are simple request / response surveys with attachments
2. challenges are task-based workflows with gated approvals 
3. (hybrid) AI &amp; rules-based workflows guide both parties through the process and indicate when information is missing or needed
4. capability beyond above and beyond pees</t>
  </si>
  <si>
    <t>R 540</t>
  </si>
  <si>
    <t>Unsolicited Idea Management
(REVISED)</t>
  </si>
  <si>
    <t>Can suppliers contribute ideas unsolicited? How are these ideas managed to make sure no good idea slips through the cracks? Can they be turned into challenges if they are the start, but not the end, of a need, possibly as a three-way collaboration project (that could result in a joint award)?</t>
  </si>
  <si>
    <t>0 - not currently supported / not applicable 
1. suppliers can send messages to buyers, but that's it
2. suppliers can log into the challenge portal, submit ideas, associated them with categories (and even products), and review buyer responses
3. ideas can be flipped into challenges and detailed task-based workflows created
4. capabilities beyond above and beyond peers</t>
  </si>
  <si>
    <t>SXM - Unsolicited Idea Management (Self-Description):
Supplier can contribute ideas unsolicited through the portal. This would be via the certification / information exchange of documents. Based on the configurability of the platform unsolicited ideas could be managed into a collaborative project.</t>
  </si>
  <si>
    <t>R 541</t>
  </si>
  <si>
    <t>Review and Decision Support
(REVISED)</t>
  </si>
  <si>
    <t>What level of review and decision support is included? Are multi-level approvals supported? Can the buying team work collaboratively? Can the suppliers provide feedback at appropriate points?</t>
  </si>
  <si>
    <t>0 - not currently supported / not applicable 
1. relationship manager can review and record decisions
2. the buying team can review challenges, comment and rate as a team
3. advanced collaborative scoring, approval flows, and workflows for further input can be utilized
4. capabilities beyond above and beyond peers</t>
  </si>
  <si>
    <t xml:space="preserve">SXM - Review and Decision Support (Self-Description):
Action plan and collaboration are available as part of the platform - On “Event”, if “Condition”, then decide to “Act” (IFTTT, Microsoft Flow); Build any rule to manage all types of decisions in your application; Detect any input, change of state, external event; Change workflow of any document, assign value, send alerts, trig external action
</t>
  </si>
  <si>
    <t>Shopping / Requisitioning</t>
  </si>
  <si>
    <t>Supplier UX
(NEW)</t>
  </si>
  <si>
    <t>Describe the typical supplier user experience.</t>
  </si>
  <si>
    <t>Ordering</t>
  </si>
  <si>
    <t>The supplier user has exactly the same user experience as the standard user, with specific rights. When the suppliers has new tasks to be done (like entering data or questionnaire, updating its certifications,...) the system automatically asks the user to performs these tasks one by one (wizard) just after the login.</t>
  </si>
  <si>
    <t>Receiving</t>
  </si>
  <si>
    <t>Common ePRO &amp; I2P Subcategories</t>
  </si>
  <si>
    <t>NPD / NPI</t>
  </si>
  <si>
    <t>To what extent does the platform support new product development and/or new product introduction?</t>
  </si>
  <si>
    <t>R 552</t>
  </si>
  <si>
    <t>Product Management
(REVISED)</t>
  </si>
  <si>
    <t>How extensible is the product management capability? Is it limited to bill of material definition or can it be used to define should cost models, alternative designs, and real-time market data tracking?</t>
  </si>
  <si>
    <t>Supplier Network</t>
  </si>
  <si>
    <t>0 - not currently supported / not applicable 
1. the platform can support bill of materials
2. the platform can support bill of materials with integrated should cost models
3. the platform can also support integrated challenge management
4. capability beyond above and beyond peers</t>
  </si>
  <si>
    <t>SXM - Product Management (Self-Description):
Product management is currently limted to BOM.</t>
  </si>
  <si>
    <t>SXM - Product Management (Self-Description):
BoM can be imported and exported from the Determine Cloud Platform. The Determine Cloud Platform would not typically be the creation point of BoM's but can handle direct spend.</t>
  </si>
  <si>
    <t>BoM can be imported and exported from the Determine Cloud Platform. The Determine Cloud Platform would not typically be the creation point of BoM's but can handle direct spend.</t>
  </si>
  <si>
    <t>R 553</t>
  </si>
  <si>
    <t>BoM Management
(REVISED)</t>
  </si>
  <si>
    <t>How extensible is the bill of material capability? Is it a basic component definition or can it support extensive multi-level bill of material definition that includes modelling support at each and every level of a multi-level bill of materials from an engine all the way down to a screw?</t>
  </si>
  <si>
    <t>0 - not currently supported / not applicable 
1. the platform can support stand alone bill of materials associated with a product
2. the platform supports multi-level bill of materials 3. the platform supports multi-level bill of materials which can be cross-linked on common components and allow for identification of needs across components and selected suppliers
4. capability beyond above and beyond peers</t>
  </si>
  <si>
    <t>SXM - BoM Management (Self-Description):
DCP can support Basic BOM.</t>
  </si>
  <si>
    <t>SXM - BoM Management (Self-Description):
BoM can be imported and exported from the Determine Cloud Platform. The Determine Cloud Platform would not typically be the creation point of BoM's but can handle direct spend.</t>
  </si>
  <si>
    <t>R 554</t>
  </si>
  <si>
    <t>Innovation Integration
(REVISED)</t>
  </si>
  <si>
    <t>To what extent is NPD/NPI integrated into innovation management? Is it a basic push/pull or is there extensive integration that allows for innovation to be launched from and spark each stage of NPD/NPI?</t>
  </si>
  <si>
    <t>0 - not currently supported / not applicable 
1. the platform can pull in specifications for a new product and associated bill of materials (in progress)
2. the platform can launch a NPD/NPI initiative, use the challenge management and survey functionality, pull information in, and push information out
3. (hybrid) AI / rules based workflows guide users through the innovation process using templates
4. capability beyond above and beyond peers</t>
  </si>
  <si>
    <t>SXM - Innovation Integration (Self-Description):
Project Management functionality is available</t>
  </si>
  <si>
    <t>Services</t>
  </si>
  <si>
    <t>R 555</t>
  </si>
  <si>
    <t>Process Management
(REVISED)</t>
  </si>
  <si>
    <t>To what extent is process management supported in the platform? Is it basic task definition or integrated NPD/NPI project management?</t>
  </si>
  <si>
    <t>0 - not currently supported / not applicable 
1. NPD/NPI project can be defined, but no real task management
2. integrated project and task management capability 
3. custom templates and best practice logic are embedded in the platform out-of-the-box
4. capability beyond above and beyond peers</t>
  </si>
  <si>
    <t>SXM - Process Management (Self-Description):
Project and Task Management is available</t>
  </si>
  <si>
    <t>Task Management is available</t>
  </si>
  <si>
    <t>Invoice-to-Pay</t>
  </si>
  <si>
    <t>Integration Capability
(NEW)</t>
  </si>
  <si>
    <t>Describe your integration capability with ERP/MRP/CAD/CAM and other NPD/NPI systems?</t>
  </si>
  <si>
    <t>DCP has extensive out of the box integration capabilities and open API without the need to add another integration layer.</t>
  </si>
  <si>
    <t>Invoicing</t>
  </si>
  <si>
    <t>Payment / Financing</t>
  </si>
  <si>
    <t>Out-of-the-Box Reporting</t>
  </si>
  <si>
    <t>To what extent is supplier analytics integrated in the platform?</t>
  </si>
  <si>
    <t>R 558</t>
  </si>
  <si>
    <t>Out-of-the-Box Scorecards
(REVISED)</t>
  </si>
  <si>
    <t>scored against peers</t>
  </si>
  <si>
    <t>SXM - Out-of-the-Box Scorecards (Self-Description):
Out-of-the-Box Scorecards are available.</t>
  </si>
  <si>
    <t>Average ePRO Score</t>
  </si>
  <si>
    <t xml:space="preserve">SXM - Out-of-the-Box Scorecards (Self-Description):
DCP Built-in Dashboards
Best-practice pre-configured dashboards are available for all the solutions of our Source-to-Pay suite so each member of your organization (procurement, finance, legal, accounting) can view their activity and take actions. 
•  Certification dashboard  
•  Supplier Compliance  
• User Analytics  
•  Finance Analytics 
•  Supplier Analytics  
•  Supplier dashboard  
•  Tax dashboard  
•  Requisition Analytics   
•  PO Analytics  
•  Invoice Analytics  
•  Spend Analysis  
•  eSourcing Analytics  
•  CLM dashboard   
•  Contract request dashboard  
•  Contract Analytics  
•  General KPIs  
•  eProc KPIs   
</t>
  </si>
  <si>
    <t>R 559</t>
  </si>
  <si>
    <t>Out-of-the-Box Metric Reports
(REVISED)</t>
  </si>
  <si>
    <t>What is the extent of support for out-of-the-box operational metric reports?</t>
  </si>
  <si>
    <t>SXM - Out-of-the-Box Metric Reports (Self-Description):
Out-of-the-Box Metrics are available.</t>
  </si>
  <si>
    <t>Determine Supplier Management provides a complete view of all suppliers including risks  by connecting all related documents, linked transactions and contracts in one place.</t>
  </si>
  <si>
    <t>Average I2P Score</t>
  </si>
  <si>
    <t>R 560</t>
  </si>
  <si>
    <t>Out-of-the-Box Trend Reports
(REVISED)</t>
  </si>
  <si>
    <t>What is the extent of support for out-of-the-box trend reports?</t>
  </si>
  <si>
    <t>SXM - Out-of-the-Box Trend Reports (Self-Description):
Out-of-the-Box Metrics are possible.</t>
  </si>
  <si>
    <t>Average P2P Score</t>
  </si>
  <si>
    <t>R 561</t>
  </si>
  <si>
    <t>Out-of-the-Box Risk Reports
(REVISED)</t>
  </si>
  <si>
    <t>What is the extent of support for out-of-the-box risk reports?</t>
  </si>
  <si>
    <t>SXM - Out-of-the-Box Risk Reports (Self-Description):
Out-of-the-Box Risk Reports are not available, but Risk Reports can be configured based on specific needs.</t>
  </si>
  <si>
    <t>SXM - Out-of-the-Box Risk Reports (Self-Description):
Determine Supplier Management provides a complete view of all suppliers including risks  by connecting all related documents, linked transactions and contracts in one place.</t>
  </si>
  <si>
    <t>SIM</t>
  </si>
  <si>
    <t>Customer count for each category (bubble size)</t>
  </si>
  <si>
    <t>Please provide your customer count for this category</t>
  </si>
  <si>
    <t>Spend Analytics</t>
  </si>
  <si>
    <t>Please scroll to the right to find the quarter pertaining to the current RFI. Only submit updates in the cells blue colored cells.</t>
  </si>
  <si>
    <t>Please complete in advance of your draft scoring review - if needed</t>
  </si>
  <si>
    <t>Process Support</t>
  </si>
  <si>
    <t>R 427</t>
  </si>
  <si>
    <t>Arbitrary Dimensions in Rules
(REVISED)</t>
  </si>
  <si>
    <t>Does the mapping functionality support the classification and/or categorization of rules based on arbitrary dimensions? Can the mapping be done by formulas, value sets, regular expressions, or a combination of -- applied to arbitrary dimensions?</t>
  </si>
  <si>
    <t>0 - not currently supported / not applicable 
1. only a select set of dimensions can be used for rule creation
2. all dimensions, both system and user defined, can be used in rules
3. the user can define derived dimensions and also define rules on those
4. capability beyond above and beyond peers</t>
  </si>
  <si>
    <t>Spend Analytics - Arbitrary Dimensions in Rules (Self-Description):
Mappings can be provided based on value sets, keywords, or any other client defined metric</t>
  </si>
  <si>
    <t>Invoice to Pay</t>
  </si>
  <si>
    <t>Mappings can be provided based on value sets, keywords, or any other client defined metric.  We have added in the past year an improvement to automate client self-service.</t>
  </si>
  <si>
    <t>Procure to Pay</t>
  </si>
  <si>
    <t>R 420</t>
  </si>
  <si>
    <t>Rules Set Conflict Detection
(REVISED)</t>
  </si>
  <si>
    <t xml:space="preserve">To what extent does the platform support the automatic detection of conflicts between rules (and rule sequences)? </t>
  </si>
  <si>
    <t>0 - not currently supported / not applicable 
1. conflict detection is limited to replacement rules that specify two different replacement values for the same value
2. conflicts can be identified between rules that change values on conditions of other fields
3. advanced conflict detection algorithms and logic that can identify when a sequence of rules can cause a conflict between two rules 
4. capability beyond above and beyond peers</t>
  </si>
  <si>
    <t>Spend Analytics - Rules Set (Self-Description):
We can define rules to automatically cleanse and enrich based on predefined parameters - as well as being ordered.  However, at this time, conflicts cannot be detected</t>
  </si>
  <si>
    <t xml:space="preserve">Conflicts can be detected by the current system but cannot currently be situational. </t>
  </si>
  <si>
    <t>Rule Re-Ordering
(NEW)</t>
  </si>
  <si>
    <t>To what extent does the platform support the (automatic) re-ordering of classification rules to prevent conflicts and optimize cleansing, classification, etc.?</t>
  </si>
  <si>
    <t>0 - not currently supported / not applicable 
1 rules can be manually re-ordered until conflicts are eliminated
2 the system can automatically identify re-orderings that will eliminate conflicts without rule changes
3 (hybrid) AI can detect minimal rule changes necessary to remove conflicts with appropriate re-orderings
4 capability beyond above and beyond peers</t>
  </si>
  <si>
    <t>Currently performed by partner PE</t>
  </si>
  <si>
    <t>scseID</t>
  </si>
  <si>
    <t>R 416</t>
  </si>
  <si>
    <t>Rule/Knowledge Model Editor
(REVISED)</t>
  </si>
  <si>
    <t>How extensible is the rule and/or model editor? Can it be used to create cleansing, classification, and normalization rules as well as schemas, cubes, and reports? Does it support advanced formula for calculations and reg-ex for text-based formulas and cleansing rules?</t>
  </si>
  <si>
    <t>Specification</t>
  </si>
  <si>
    <t>0 - not currently supported / not applicable 
1. users are limited to creating and editing fixed rule types
2. users can create rules that work on all dimensions using supported mathematical and regex operators
3. (hybrid) AI suggests rules and guides users through the rule creation process
4. capability beyond above and beyond peers</t>
  </si>
  <si>
    <t>Spend Analytics - Rule/Knowledge Model Editor (Self-Description):
Our rule 'editor' is SQL based and can support advanced formulas or cleansing rules, as necessary</t>
  </si>
  <si>
    <t>Self-score</t>
  </si>
  <si>
    <t>Self-description</t>
  </si>
  <si>
    <t>Our rule 'editor' is SQL based and can support advanced formulas or cleansing rules, as necessary</t>
  </si>
  <si>
    <t>R 425</t>
  </si>
  <si>
    <t>Multi-Source Cross-Joins
(REVISED)</t>
  </si>
  <si>
    <t>Does the solutions support multi-source cross-joins to make sure only the needed data is imported and the right data matched based on values from multiple sources, joined on common, cleansed fields? How extensible are these cross-joins?</t>
  </si>
  <si>
    <t>Self -Description</t>
  </si>
  <si>
    <t>0 - not currently supported / not applicable 
1. cross-joins between data in two datasets with the same schemas
2. cross-joins between data sets with different schemas but cross-linked identifiers
3. m-way cross-joins between data sets with different schemas against different taxonomies which can be cross-linked on mappable identifiers
4. capabilities beyond above and beyond peers</t>
  </si>
  <si>
    <t>Spend Analytics - Classification / Categorization (Self-Description):
Classification can be based on client defined or standard schemas.  Updates can be real-time - based on size of client data</t>
  </si>
  <si>
    <t>Classification can be based on client defined or standard schemas.  Updates can be real-time - based on size of client data.  We support multiple taxonomies as well as schema in parallel currently.</t>
  </si>
  <si>
    <t>Classification / Categorization - UX
(NEW)</t>
  </si>
  <si>
    <t>How useable are the classification and categorization capabilities? Can rules be defined and map data in real-time? Can they be modified quickly and easily? Can their impact be analyzed before they are committed?</t>
  </si>
  <si>
    <t>0 - not currently supported / not applicable 
1. classification rules can be modified and data put into a queue for re-classification
2. classification rules can be modified and data re-mapped in real-time
3. the platform supports sandboxes where potential changes to classification rules can be analyzed and compared in real time to current rules
4. capability beyond above and beyond peers</t>
  </si>
  <si>
    <t xml:space="preserve">Classification rules can be creatd and modified in real time.  They cannot be previewed prior to being applied. </t>
  </si>
  <si>
    <t>Catalog Creation / Onboarding</t>
  </si>
  <si>
    <t>Describe the process and alternatives to create/onboard a catalog in your system. For example, "flipping" a contract into an e-catalog, a traditional catalog loading process that leverages either excel, CSV file formats, EDI, email or a template that suppliers filled and load it by themselves. Explain your capablities to onboard catalogs with different data structures or different granular level of detail (e.g., pictures, "how to" instructions, attachments, detail descriptions, UNSPC codes, manufacturing numbers,etc.). Explain how during daily activities new items (and services) can be added/modified in an existing catalog. Describe direct integration capabilities with suppliers to create/maintain catalogs in real-time. Describe suite-based integrated features such as catalog creation directly from sourcing eventI. If applicable, describe any supplier costs to maintain catalog content (e.g., subscription fees). Describe your Punch-out capabilities, Can a punchout be self-service (i.e., configured by the customer)?</t>
  </si>
  <si>
    <t>R 426</t>
  </si>
  <si>
    <t>Classification / Categorization - Manual Support
(REVISED)</t>
  </si>
  <si>
    <t>Describe the depth of support for manual data classification and categorization. How easy is it to accomplish the task manually? Do rules have to be defined in a formula or language? Can they be identified from a user-defined set of data? Can they be modified from templates?</t>
  </si>
  <si>
    <t>0 - not currently supported / not applicable 
1. the user can define simple rules
2. the user can define complex rules, rule groups, change ordering, etc.
3. the user can define multiple what-if scenarios with various rule groups, rules, and change orders for comparison
4. capability beyond above and beyond peers</t>
  </si>
  <si>
    <t>Spend Analytics - Manual Support (Self-Description):
Manual classifications are easily accomplished by Determine through a process of internally built products.  These products can incorporate user-defined metrics, but cannot be modified via a template.</t>
  </si>
  <si>
    <t>Manual classifications are easily accomplished by Determine through a process of internally built products. These products can incorporate user-defined metrics, but cannot be modified via a template.</t>
  </si>
  <si>
    <t>R 429</t>
  </si>
  <si>
    <t>Query Capability
(REVISED)</t>
  </si>
  <si>
    <t>Can the classification be accomplished using queries that specify subsets of the data as opposed to static, complicated, regex rule sets? How advanced is the query capability that can be supported?</t>
  </si>
  <si>
    <t>0 - not currently supported / not applicable 
1. simple SQL queries can be defined to classify data
2. queries that use regex and all database supported functions are supported
3. queries that use embedded functions can be defined and executed
4. capability beyond above and beyond peers</t>
  </si>
  <si>
    <t xml:space="preserve">Spend Analytics - Query Capability (Self-Description):
classifications can be used based on a subset of data and filters to specify subsets of data </t>
  </si>
  <si>
    <t>classifications can be used based on a subset of data and filters to specify subsets of data</t>
  </si>
  <si>
    <t>Classification / Categorization - AI Support
(NEW)</t>
  </si>
  <si>
    <t>Describe the depth of support for AI-based data classification and categorization?  How much power is there for approaching full automation of classification?</t>
  </si>
  <si>
    <t>0 - not currently supported / not applicable 
1. the platform can support simple, canned, AI routines for data (re) classification
2. the platform can support a number of AI routines which can be customized by the user who can tailor parameters, training sets, sequencing, etc. 
3. the platform can support the integration of 3rd party AI libraries which can be customized by data scientists to the organization' needs
4. capability beyond above and beyond peers</t>
  </si>
  <si>
    <t>No AI is currently utilized</t>
  </si>
  <si>
    <t>R 431</t>
  </si>
  <si>
    <t>Classification / Categorization - Hybrid
(REVISED)</t>
  </si>
  <si>
    <t>Describe the depth of support for hybrid data classification and categorization?  How much power is there for creating a hybrid strategy for approaching 100% classification?</t>
  </si>
  <si>
    <t>0 - not currently supported / not applicable 
1. the platform supports fixed hybrid sequences 
2. the platform allows the user to define sequences of auto and manual classification as needed
3. (hybrid) AI automatically identifies the proper sequences for auto-classification with manual interjections and overrides
4. capability beyond above and beyond peers</t>
  </si>
  <si>
    <t>Spend Analytics - Hybrid (Self-Description):
Users can augment auto classifications and these 'manual interventions' are used to aid the machine learning tool.  This model also evolves based the data the client provides to us</t>
  </si>
  <si>
    <t>Users can augment auto classifications and these 'manual interventions' are used to aid the machine learning tool.  This model also evolves based the data the client provides to us</t>
  </si>
  <si>
    <t>Knowledge Models
(NEW)</t>
  </si>
  <si>
    <t>NEW --  Determine OCI for SAP SRM customers.  The Determine Catalog Management Module now  integrates Determine’s industry leading
Catalog management solution with SAP SRM.  « Buying path » doesn’t change for the end
Users. They start their « buying journey » in SAP SRM  nd have the option to punch-out to Determine Catalog management UI. They build their shopping cart from approved Suppliers’ punch-out catalogs
Once they’ve got what they need, they click ‘save’ and the shopping cart and purchasing  lines are transferred back to SAP SRM for orkflow approval, accounting assignment, and additional steps - see PDF in R 
04_CatologAnswers_Determine</t>
  </si>
  <si>
    <t>Does the solution support hybrid classification where a user can augment auto-classification with manual classification and categorization? Can the user first define domain-specific knowledge models which are used to aid in the auto classification and categorization? Do these models evolve and learn over time as manual classification corrections are made to correct auto-classification? Can the corrections happen in real time?</t>
  </si>
  <si>
    <t>0 - not currently supported / not applicable 
1. knowledge models are limited to pre-classified entities
2. users can define entities and classifications for each entity type on top of the system definitions
3. real-world domain modelling with entity relationships and rules for differentiating references the t could relate to multiple entities
4. capability beyond above and beyond peers</t>
  </si>
  <si>
    <t xml:space="preserve">01_Determine_OnlineStoreOCI2018
</t>
  </si>
  <si>
    <t>Updated</t>
  </si>
  <si>
    <t>Classifications are made based off of pre set client specific classifications.</t>
  </si>
  <si>
    <t>R 428</t>
  </si>
  <si>
    <t>Collaboration
(REVISED)</t>
  </si>
  <si>
    <t>Can the classification and collaboration be done in a collaborative fashion, or is it limited to one user creating one rule set for the (master) cube? If collaboration classification is supported, can multiple users share the same view, and work on the data on the same time, or are they limited to individual views, and must classify in succession?</t>
  </si>
  <si>
    <t>0 - not currently supported / not applicable 
1. one user creates or modifies one rule set for one cube
2. a team of users can simultaneously view and modify a rule set against a cube
3. a team of users can view and modify rule sets across cubes in what-if sandboxes
4. capability beyond above and beyond peers</t>
  </si>
  <si>
    <t>Spend Analytics - Collaboration (Self-Description):
collaboration for classification can not be completed in tandem, but requests for classification changes can completed in tandem.  multiple users can share the same view and work on the data at the same time</t>
  </si>
  <si>
    <t>collaboration for classification can not be completed in tandem, but requests for classification changes can completed in tandem. multiple users can share the same view and work on the data at the same time</t>
  </si>
  <si>
    <t>Catalog Data Quality Control</t>
  </si>
  <si>
    <t>Describe the native or partner support process and mechanisms used for catalog clasification, cleansing and enrichment. Describe the mapping and ongoing data synchronization process to the source record. Explain how data quality approaches insure the accurate conversion of unit of measures, currencies and languages for multi-country usage purposes (for example, accounting records, issuance of POs and invoices, side-by-side items comparison, etc.). Explain if there is an AI/machine learning (or other) approach for capability, control and enrichment of catalog and non-catalog content. Explain the capability to maintain real-time price information (internal and external catalogs) .Describe your capability to control data quality by creating and executing rules to automatically validate, enrich &amp; clean catalog content. Describe the levels of exception managemnet/control for error correction to enrich the content</t>
  </si>
  <si>
    <t>R 413</t>
  </si>
  <si>
    <t>Cube Capability
(REVISED)</t>
  </si>
  <si>
    <t>How easy is it for the customer organization to define multiple cubes on any and all dimensions of interest, create derived and roll-up dimensions, and share those cubes?</t>
  </si>
  <si>
    <t>0 - not currently supported / not applicable 
1. there is one cube, users can define views on it
2. users can define as many cubes as they want on source data, but derived / roll up dimensions are limited to pre-defined dimensions
3. the user can define cubes on all dimensions, create as many derived or roll-up dimensions as desired using complex formulae, and they can be public, limited to a user group, or private
4. capability beyond above and beyond peers</t>
  </si>
  <si>
    <t>Spend Analytics - Cube Capability (Self-Description):
Each cube is a separate environment.  However, we do allow 'shared' access via screenshare and note sharing options to instill collaborative efforts</t>
  </si>
  <si>
    <t>Each cube is a separate environment.  However, we do allow 'shared' access via screenshare and note sharing options to instill collaborative efforts</t>
  </si>
  <si>
    <t>R 438</t>
  </si>
  <si>
    <t>Formula / Derived Dimension Support
(REVISED)</t>
  </si>
  <si>
    <t>How extensive is the formula support in the creation of dimensions, filters, and views?</t>
  </si>
  <si>
    <t>0 - not currently supported / not applicable 
1. simple arithmetic functions and time-periods
2. trigonometric functions and reg-ex
3. built-In scripting language to define arbitrarily complex functions and defined dimensions
4. capability beyond above and beyond peers</t>
  </si>
  <si>
    <t>Spend Analytics - Formula / Derived Dimension Support (Self-Description):
Formulas can be created by the end user or support staff based on client's needs</t>
  </si>
  <si>
    <t>04_CatologAnswers_Determine</t>
  </si>
  <si>
    <t xml:space="preserve">02_Determine_Catalog Attributes Management (7min)
</t>
  </si>
  <si>
    <t>Formulas can be created by the end user or support staff based on client's needs</t>
  </si>
  <si>
    <t>R 433</t>
  </si>
  <si>
    <t>Catalog Maintenance</t>
  </si>
  <si>
    <t>Explain the process and mechanisms use to add/change/delete of catalog records across suppliers, buyers, and intermediaries. Explain your integration approaches to source systems like ERP, CAD/PLM, tech pubs, ECM, MDM, etc. Explain your support of (and translation between) multiple standards such as PIDX, RNIF, OCI, cXML, CIF, EDI 832, BMEcat, etc.</t>
  </si>
  <si>
    <t>Outlier Identification
(REVISED)</t>
  </si>
  <si>
    <t>Can the solution automatically detect outlier data and bring it to the attention of the user? Be it a value (dollar amount, unit count, etc.), a time (too far from an expected range), a location, etc. -- anything not consistent with the bulk of the data (and the typical clusters)?</t>
  </si>
  <si>
    <t>0 - not currently supported / not applicable 
1. outliers can be detected based upon rules that define outliers
2. outliers can be detected using standard statistical and clustering algorithms 
3. outliers can be detected using advanced AI algorithms that adapt to changing data streams and patterns to detect outliers that would be missed by standard algorithms
4. capabilities beyond above and beyond peers</t>
  </si>
  <si>
    <t>Spend Analytics - Outlier Identification (Self-Description):
All outliers have to be either manually sought or developed based on defined parameters.</t>
  </si>
  <si>
    <t>All outliers have to be either manually sought or developed based on defined parameters.</t>
  </si>
  <si>
    <t xml:space="preserve">02_Determine_Catalog Attributes Management (7min)
</t>
  </si>
  <si>
    <t>R 434</t>
  </si>
  <si>
    <t>Statistical Analysis / Frequency Mapping
(REVISED)</t>
  </si>
  <si>
    <t>What is the degree of built-in statistical analysis that can be applied to the data to get a general sense of completeness, correctness, and categorization accuracy? Is one limited to check-sums or can entire array of statically techniques be applied?</t>
  </si>
  <si>
    <t>0 - not currently supported / not applicable 
1. simple check sums, Fletcher's algorithm and variations, and similar basic statistical analysis
2. standard curve-fitting, Bayesian analysis, and interpolation
3. advanced statistical algorithms, fingerprint analysis, and other techniques that can be used to analyze data sets at a macro-level
4. capability beyond above and beyond peers</t>
  </si>
  <si>
    <t>Spend Analytics - Statistical Analysis / Frequency Mapping (Self-Description):
We simulate models across the classified data and generate samples which are then cross-validated by our team of subject matter experts. The tool uses this input from subject matter experts to extrapolate the accuracies across the entire set as well as direct to erroneous data sets with highest error rate ; identify data patterns which require more training ; etc. These inputs are utilized by Subject Matter Experts to re-train the tool and ensure a high out-of-the-box accuracy.</t>
  </si>
  <si>
    <t>Catalog Approvals</t>
  </si>
  <si>
    <t>Describe the approval features and process, are there workflows, business rules involved, is there a collaborative mechanism between buyers and suppliers (feedback, disputes, notes, etc.), a graphical view, email alerts, drag &amp; drop change status capability (evaluating, approved, live, etc.) access base on user profiling -- or related capabilities you would like to highlight</t>
  </si>
  <si>
    <t>We simulate models across the classified data and generate samples which are then cross-validated by our team of subject matter experts. The tool uses this input from subject matter experts to extrapolate the accuracies across the entire set as well as direct to erroneous data sets with highest error rate ; identify data patterns which require more training ; etc. These inputs are utilized by Subject Matter Experts to re-train the tool and ensure a high out-of-the-box accuracy</t>
  </si>
  <si>
    <t>R 435</t>
  </si>
  <si>
    <t>Sliding Time-Scale
(REVISED)</t>
  </si>
  <si>
    <t>Does the solution support a sliding time-scale that allows the data integrity analysis to be restricted to a user-defined range (to zero in on potential issues and correct them)? If so, can the sliding be done in real time or do the windows have to be defined and the cube(s)/view(s) reloaded with every definition / change?</t>
  </si>
  <si>
    <t>0 - not currently supported / not applicable 
1. the user can define windows of fixed time length for data integrity analysis
2. the user can define arbitrary time windows to do data integrity analysis on
3. (hybrid) AI automatically defines various time windows for  rolling integrity analysis
4. capability beyond above and beyond peers</t>
  </si>
  <si>
    <t>Spend Analytics - Sliding Time-Scale (Self-Description):
data can be defined to a set range in real-time upon client request and required metrics.  In isolated events, cubes must be reloaded.</t>
  </si>
  <si>
    <t>Catalog Objects</t>
  </si>
  <si>
    <t>data can be defined to a set range in real-time upon client request and required metrics. In isolated events, cubes must be reloaded.</t>
  </si>
  <si>
    <t>Describe all type of objects and mechanism to include planned, non-planned and repetitive purchasing scenarios. Example might include Items, lists, kits, e-forms, smart forms, bundles, an internet spot buy. Explain features such as catalog item taxonomies &amp; attributes, part number cross-referencing, custom price logic, tiered pricing ability, secure links to supporting documents (e.g., drawings, "how to" instructions, buying policies, etc.). Are buying policies configurable to appear in context of the item requested? Can access to catalog content (e.g., based on user /roles) be restricted? Describe all inherent business logic or "AI" inherent to a product or services (workflows, business rules, systems or object calls, etc.). Please describe all type of flags available (for example: contracted, inventory, similar, preferred, etc.) Describe the capability to integrate forms (e.g., eforms/smart forms/webforms) and associated UI components. What percentage of catalog configuration can be done in-house (self-service via a business resource) vs. requiring IT, vendor of consultant resources?</t>
  </si>
  <si>
    <t>R 437</t>
  </si>
  <si>
    <t>Filter Support
(REVISED)</t>
  </si>
  <si>
    <t>Do the reports support (real-time) filter definition and application? If so, are the filters limited to a fixed set of dimensions or can they be defined on any dimensions? Do they support ranged / derived dimensions?</t>
  </si>
  <si>
    <t>0 - not currently supported / not applicable 
1. filters can be defined in real time using value sets and simple matching expressions on base dimensions
2. filters can be defined in real-time using value sets and regex on base and derived dimensions
3. filters can be defined on all base and derived dimensions using the full range of built-in functions
4. capability beyond above and beyond peers</t>
  </si>
  <si>
    <t>Spend Analytics - Filter Support (Self-Description):
A filter can be created and utilized on any dimension - and any dimension can be used as a filter 'in real time'</t>
  </si>
  <si>
    <t>A filter can be created and utilized on any dimension - and any dimension can be used as a filter 'in real time'</t>
  </si>
  <si>
    <t>Catalog Mobility</t>
  </si>
  <si>
    <t>Describe mobility features (i.e., what can be enabled via a mobile environment) for catalog management functions. Please describe your security capabilities to enable touch-forms (smartphone and tablets) without sacrificing functionality or creating additional risk factors through the different forms of mobile access -- app and non-app</t>
  </si>
  <si>
    <t>Page 8 &amp; 9</t>
  </si>
  <si>
    <t>Function Support</t>
  </si>
  <si>
    <t>Catalog Analytics</t>
  </si>
  <si>
    <t>Describe the type of analytics available for catalog management. Please describe standard reports (or attach screen shots). This could include, duplicates, non-used, non-contracted items, etc. Please describe use of guided analytics (e.g., AI/machine learning) underlying components if applicable. Describe the ability to configure a dashboard to to providing catalog "health" or snapshot reporting (e.g., catalog changes, price changes, errors, missing items, fields, images, etc.) What level of search analytics are available to help administrators understand/ explore queries such as: what people are searching for (but not finding) specific items, top searches, lowest search conversion rates, item conversion rate over time, item conversion volumes over time, etc.</t>
  </si>
  <si>
    <t>Raw Capability</t>
  </si>
  <si>
    <t>If you are unsure of the difference between descriptive, predictive, prescriptive, and permissive analytics, see the following posts:</t>
  </si>
  <si>
    <t>page 9, 10 &amp; 11</t>
  </si>
  <si>
    <t>Catalog Roadmap</t>
  </si>
  <si>
    <t>Describe what new features &amp; functionalities are in your catalog management roadmap in the next 12 months. In addition please mention any feature/functionality that we might have overlooked</t>
  </si>
  <si>
    <t xml:space="preserve">UPDATE -- See Product Strategy PPT 
05_Determine_Product Strategy
</t>
  </si>
  <si>
    <t>R 445</t>
  </si>
  <si>
    <t>Predictive Analytics
(REVISED)</t>
  </si>
  <si>
    <t>Does the platform support predictive analytics? To what extent? Please describe.</t>
  </si>
  <si>
    <t>No advanced / differentiated features</t>
  </si>
  <si>
    <t>Spend Analytics - Predictive Analytics (Self-Description):
For clients that desire this service, we partner with 3rd party consulting organizations with SME in order to expand our platform offerings; more can be discussed during the briefing on this subject. SmartAnalytics does not support predictive analytics capabilties today.</t>
  </si>
  <si>
    <t>For clients that desire this service, we partner with 3rd party consulting organizations with SME in order to expand our platform offerings; more can be discussed during the briefing on this subject. SmartAnalytics does not support predictive analytics capabilties today.</t>
  </si>
  <si>
    <t>Catalog Contracts</t>
  </si>
  <si>
    <t>Do you provide leveraged contracts/pre-negotiated pricing today in pre-loaded catalogs? If so, please describe the program and attach supporting documentation, including uptake/volume, savings, etc.</t>
  </si>
  <si>
    <t>Semantic Capabilities
(NEW)</t>
  </si>
  <si>
    <t xml:space="preserve">Does the platform contain semantic capabilities? To what extent? Please describe. </t>
  </si>
  <si>
    <t xml:space="preserve">NEW -- Customers now have the ability to manage the following types of purchasing contracts (previously managed
within the Procurement application) in the Contract Management (DCM) application:
 - Supplier agreement
 - Catalog agreement
 - Blanket contract
 - Variable amount invoicing contract
 - Recurring fixed amount contract
This allows business owners to leverage the purchasing capabilities provided in the Procurement application with the contract active state management capabilities (i.e., renewals, amendments and
terminations) available within DCM.
</t>
  </si>
  <si>
    <t>04_CatologAnswers_Determine
Page 12 &amp; 13</t>
  </si>
  <si>
    <t>R 446</t>
  </si>
  <si>
    <t>Prescriptive Analytics
(REVISED)</t>
  </si>
  <si>
    <t>Spend Analytics - Prescriptive Analytics (Self-Description):
For clients that desire this service, we partner with 3rd party consulting organizations with SME in order to expand our platform offerings; more can be discussed during the briefing on this subject. SmartAnalytics does not support predictive analytics capabilties today.</t>
  </si>
  <si>
    <t>On-Premise Software Option</t>
  </si>
  <si>
    <t>Explain if there is an option for any part of the application or integration software to run on-premise behind the firewall? If you have such on-premise / 'private cloud' capabilities, please describe how it works in conjunction with any 'public cloud' application deployment models you support</t>
  </si>
  <si>
    <t>R 447</t>
  </si>
  <si>
    <t>Permissive Analytics
(REVISED)</t>
  </si>
  <si>
    <t>Does the platform support permissive analytics? To what extent? Please describe.</t>
  </si>
  <si>
    <t>Spend Analytics - Permissive Analytics (Self-Description):
For clients that desire this service, we partner with 3rd party consulting organizations with SME in order to expand our platform offerings; more can be discussed during the briefing on this subject. SmartAnalytics does not support predictive analytics capabilties today.</t>
  </si>
  <si>
    <t xml:space="preserve">not applicable 100 % Cloud solution </t>
  </si>
  <si>
    <t>R 449</t>
  </si>
  <si>
    <t>No available</t>
  </si>
  <si>
    <t>Does the platform come with a template library of scorecards? If so, how extensive is it?</t>
  </si>
  <si>
    <t>0 - not currently supported / not applicable 
1. a few standard scorecards for supplier performance, category performance, and industry comparisons
2. a mid-sized library with customized scorecards by industry and category and basic process performance templates for Sourcing and Procurement throughput
3. a large library with a full suite of customized process, performance, category, supplier, and industry scorecards
4. capabilities beyond above and beyond peers</t>
  </si>
  <si>
    <t>Spend Analytics - Template Library (Self-Description):
The system allows for the standard scorecard visualizations, but also allows for any client requests regarding visualization of metrics</t>
  </si>
  <si>
    <t>The system allows for the standard scorecard visualizations, but also allows for any client requests regarding visualization of metrics</t>
  </si>
  <si>
    <t>Internet Shopping / Catalog Visibility</t>
  </si>
  <si>
    <t>Do you enable the ability to enable users to shop across Internet sites, and pull the item back into the solution for pre-approval (with integration to understand where additional catalog SKUs/content would be used if available)</t>
  </si>
  <si>
    <t>R 452</t>
  </si>
  <si>
    <t>Benchmarks
(REVISED)</t>
  </si>
  <si>
    <t>Does the platform support the calculation and/or integration of benchmarks? Can these benchmarks be used to support the calculation of overhead / internal production costs not easily obtainable from market data? Can they be performance based as well as cost based? If so, describe the type (industry, category, performance, etc.) and the extent?</t>
  </si>
  <si>
    <t>0 - not currently supported / not applicable 
1. support for price and performance benchmarks across suppliers
2. ability to import external data for industry and category benchmarks
3. ability to use community intelligence to augment industry, category, and supplier benchmarks
4. capability beyond above and beyond peers</t>
  </si>
  <si>
    <t>Spend Analytics - Benchmarks (Self-Description):
The system allows to set benchmarks based on client provided information, and allows for dynamically updated benchmarking variables from built mapping tables</t>
  </si>
  <si>
    <t>The system allows to set benchmarks based on client provided information, and allows for dynamically updated benchmarking variables from built mapping tables</t>
  </si>
  <si>
    <t xml:space="preserve">UPDATE -- In the cart, a requester is able to choose if an item will be ordered to the supplier or will be taken in the warehouse (if available). He has to select this option directly in the product form
</t>
  </si>
  <si>
    <t>04_CatologAnswers_Determine
Page 13</t>
  </si>
  <si>
    <t>R 481</t>
  </si>
  <si>
    <t>Company/Function/Group Configuration
(REVISED)</t>
  </si>
  <si>
    <t>What capabilities are there for configuring the application, and cubes, at multiple levels of views and hierarchies? Can a default view be created at the company level that can then be customized or overridden by department or function and then customized and overridden again by sub-group or user focused on specific functions? Can the user toggle between multiple configurations and views? Can the configuration be done at the user level or is it group / admin level only?</t>
  </si>
  <si>
    <t>0 - not currently supported / not applicable 
1. default views are configured at the company level, users can only customize filters on the views
2. default views can be created by roles, and then customized by users via filters
3. each user can completely customize their view and configuration
4. capability beyond above and beyond peers</t>
  </si>
  <si>
    <t>Spend Analytics - Company/Function/Group Configuration (Self-Description):
The current view is set a the company level, but each individual user can modify their own visualization and not impact other users</t>
  </si>
  <si>
    <t>The current view is set a the company level, but each individual user can modify their own visualization and not impact other users.  Users can share their created views with others.</t>
  </si>
  <si>
    <t>Catalog "Secret Sauce"</t>
  </si>
  <si>
    <t>What enables your catalog management capability to stand out from others -- if it does (it's OK if it does not!) but we'd like to understand what you think makes you different and better than others</t>
  </si>
  <si>
    <t>R 455</t>
  </si>
  <si>
    <t>Cost Avoidance / Opportunity Program Management
(REVISED)</t>
  </si>
  <si>
    <t>Describe the ability of the toolset to create and maintain cost avoidance / opportunity programs and manage those over time.</t>
  </si>
  <si>
    <t>0 - not currently supported / not applicable 
1. the application supports the definition of budgets and cost saving goals
2. integrated program management functionality can be used to put together a program for pursuing an opportunity
3. (hybrid) AI can guide a user through execution and monitoring of the opportunity
4. capability beyond above and beyond peers</t>
  </si>
  <si>
    <t>Spend Analytics - Cost Avoidance / Opportunity Program Management (Self-Description):
any cost avoidance strategies or opportunity assessment programs are no inherently tied into the system and will need to be created from provided mapping tables.  The system can address problems areas - which then can be used for better sourcing opportunities</t>
  </si>
  <si>
    <t>any cost avoidance strategies or opportunity assessment programs are no inherently tied into the system and will need to be created from provided mapping tables. The system can address problems areas - which then can be used for better sourcing opportunities</t>
  </si>
  <si>
    <t>04_CatologAnswers_Determine
page 14</t>
  </si>
  <si>
    <t>Updated / need a demo o more detail breifing</t>
  </si>
  <si>
    <t>Out of the Box</t>
  </si>
  <si>
    <t>R 456</t>
  </si>
  <si>
    <t>Out-of-the-Box Sourcing Support
(REVISED)</t>
  </si>
  <si>
    <t>What is the extent of out-of-the-box sourcing support provided in terms of opportunity analysis and bid analysis? Reports? Scorecards? Benchmarks? Predictive/Prescriptive Analytics? Please describe in detail.</t>
  </si>
  <si>
    <t>0 - not currently supported / not applicable 
1. basic suite of spend/event reports
2. out-of-the-box benchmarks and scorecards on category trends
3. predictive analytics for market trends
4. capability beyond above and beyond peers</t>
  </si>
  <si>
    <t>Spend Analytics - Out-of-the-Box Sourcing Support (Self-Description):
the current outlay of the system allows for static opportunity analysis/ bid analysis based on set and 'hard coded' variables.  however, the system does not currently 'flag' or notify the client of any opportunities</t>
  </si>
  <si>
    <t>the current outlay of the system allows for static opportunity analysis/ bid analysis based on set and 'hard coded' variables. however, the system does not currently 'flag' or notify the client of any opportunities</t>
  </si>
  <si>
    <t>R 457</t>
  </si>
  <si>
    <t>Out-of-the-Box Procurement Support
(REVISED)</t>
  </si>
  <si>
    <t>What is the extent of out-of-the-box procurement support for purchase order, invoice, and similar analysis? Reports? Scorecards? Benchmarks? Outlier/Risk Analytics? Please describe in detail.</t>
  </si>
  <si>
    <t>0 - not currently supported / not applicable 
1. basic suite of spend/event reports
2. out of the box benchmarks and scorecards on category performance
3. predictive analytics on surcharges, delivery times, and supplier performance
4. capability beyond above and beyond peers</t>
  </si>
  <si>
    <t>Spend Analytics - Out-of-the-Box Procurement Support (Self-Description):
the system allows for PO data analysis with regard to supplier familyifying, schema classifications, normalization - and building BI reports (scorecards, trend lines,benchmarks) around the normalized datasets</t>
  </si>
  <si>
    <t>R 458</t>
  </si>
  <si>
    <t>Out-of-the-Box Travel &amp; Expense Support
(REVISED)</t>
  </si>
  <si>
    <t>What is the extent of out-of-the-box T&amp;E support for travel, expense, and p-card analysis? Reports? Scorecards? Benchmarks? Outlier/Risk Analytics? Please describe in detail.</t>
  </si>
  <si>
    <t>0 - not currently supported / not applicable 
1. basic suite of T&amp;E reports
2. out of the box benchmarks on T&amp;E category performance with  community / industry intelligence
3. predictive analytics on future T&amp;E needs and costs
4. capability beyond above and beyond peers</t>
  </si>
  <si>
    <t>Spend Analytics - Out-of-the-Box Travel &amp; Expense Support (Self-Description):
the system allows for T&amp;E/ PCARD data analysis with regard to supplier familyifying, schema classifications, normalization - and building BI reports (scorecards, trend lines,benchmarks) around the normalized datasets</t>
  </si>
  <si>
    <t>the system allows for T&amp;E/ PCARD data analysis with regard to supplier familyifying, schema classifications, normalization - and building BI reports (scorecards, trend lines,benchmarks) around the normalized datasets</t>
  </si>
  <si>
    <t>Requisitioning Set Up</t>
  </si>
  <si>
    <t>Describe the different requisition set-up options available to users/administrators beyond basic default options. For example: allow quick Item entry, allow several "ship to" addresses, hide change request type, allow multiple account allocations, etc.</t>
  </si>
  <si>
    <t>R 459</t>
  </si>
  <si>
    <t>Out-of-the-Box Finance Support
(REVISED)</t>
  </si>
  <si>
    <t>What is the extent of out-of-the-box finance support with respect to, but not limited to, payment, working capital, cash-flow, and discount analysis? Scorecards? Reports? Benchmarks? Predictive Analytics? Risk Analytics? Please describe in detail.</t>
  </si>
  <si>
    <t>0 - not currently supported / not applicable 
1. basic suite of Finance reports
2. out-of-the-box benchmarks and scorecards on working capital, payroll, and discount analysis with community intelligence 
3. predictive analytics on future cashflow / working capital trends
4. capability beyond above and beyond peers</t>
  </si>
  <si>
    <t>Spend Analytics - Out-of-the-Box Finance Support (Self-Description):
While this is supported; this process is not currently supported 'out of the box'.  This is based on client needs</t>
  </si>
  <si>
    <t>While this is supported; this process is not currently supported 'out of the box'. This is based on client needs</t>
  </si>
  <si>
    <t>R 460</t>
  </si>
  <si>
    <t>Out-of-the-Box Product (Lifecycle) Support
(REVISED)</t>
  </si>
  <si>
    <t>What is the extent of out-of-the-box support for product lifecycle management, bill of materials management, raw material analysis, etc.? Scorecards? Reports? Benchmarks? Drilldown analytics? Predictive analytics? Risk Analytics? Please describe in detail.</t>
  </si>
  <si>
    <t>0 - not currently supported / not applicable 
1. basic suite of out-of-the-box product  reports
2. out-of-the-box benchmarks on development timeframes, expected cost vs actual cost, etc.
3. predictive analytics on future costs, supply availability, and production timelines
4. capability beyond above and beyond peers</t>
  </si>
  <si>
    <t>Spend Analytics - Out-of-the-Box Product (Lifecycle) Support (Self-Description):
While this is supported; this process is not currently supported 'out of the box'.  This is based on client needs</t>
  </si>
  <si>
    <t>06_Determine_Procurement Purchase Requisition Business App ENG</t>
  </si>
  <si>
    <t>R 461</t>
  </si>
  <si>
    <t>Out-of-the-Box Services Support
(REVISED)</t>
  </si>
  <si>
    <t>What is the extent of out-of-the-box support for services analysis? Scorecards? Reports? Benchmarks? Predictive Analytics? Prescriptive Analytics? Compliance Analytics? Please describe in detail.</t>
  </si>
  <si>
    <t>0 - not currently supported / not applicable 
1. basic suite of out-of-the-box reports
2. out-of-the-box benchmarks across suppliers, categories, and service descriptions with community intelligence
3. predictive analytics on future service needs, costs, and market availability
4. capability beyond above and beyond peers</t>
  </si>
  <si>
    <t>Spend Analytics - Out-of-the-Box Services Support (Self-Description):
While this is supported; this process is not currently supported 'out of the box'.  This is based on client needs</t>
  </si>
  <si>
    <t>R 462</t>
  </si>
  <si>
    <t>Marketplace User Interface</t>
  </si>
  <si>
    <t>Out-of-the-Box CWM Support
(REVISED)</t>
  </si>
  <si>
    <t>Describe your capabilities to restrict access based on different criteria (e.g., individual users, groups of users, BU, company, project) to an e-store (we define e-store as the virtualized shopping "store" for users). Describe the ability to personalize the user interface based on the user (e.g., logos, menus, displayed information, etc.) Describe your e-Store default fields/tabs (e.g., recent searches, also viewed, bundle options, statistics, pending tasks, lists of products, eForms, templates, etc.)</t>
  </si>
  <si>
    <t>What is the extent of out-of-the-box support for CWM (Contingent Worker Management) analysis? Scorecards? Reports? Benchmarks? Predictive Analytics? Prescriptive Analytics? Compliance Analytics? Please describe in detail.</t>
  </si>
  <si>
    <t>0 - not currently supported / not applicable 
1. basic suite of out-of-the-box reports
2. out-of-the-box benchmarks across suppliers, categories, and contingent workforce needs with community intelligence
3. predictive analytics on future CWM needs, workforce availability, and market costs
4. capability beyond above and beyond peers</t>
  </si>
  <si>
    <t>Spend Analytics - Out-of-the-Box CWM Support (Self-Description):
While this is supported; this process is not currently supported 'out of the box'.  This is based on client needs</t>
  </si>
  <si>
    <t>R 463</t>
  </si>
  <si>
    <t>Out-of-the-Box Logistics Support
(REVISED)</t>
  </si>
  <si>
    <t>What is the extent of out-of-the-box logistics analytics? Scorecards? Reports? Benchmarks? Predictive Analytics? Prescriptive Analytics? Please describe in detail.</t>
  </si>
  <si>
    <t>0 - not currently supported / not applicable 
1. basic suite of out-of-the-box logistics reports
2. out-of-the-box benchmarks and scorecards across logistics carriers, modes, and categories
3. predictive analytics on availability, cost, and need
4. capability beyond above and beyond peers</t>
  </si>
  <si>
    <t>Spend Analytics - Out-of-the-Box Logistics Support (Self-Description):
While this is supported; this process is not currently supported 'out of the box'.  This is based on client needs</t>
  </si>
  <si>
    <t>R 464</t>
  </si>
  <si>
    <t>Out-of-the-Box Inventory/MRO Support
(REVISED)</t>
  </si>
  <si>
    <t>What is the extent of out-of-the-box inventory/MRO analytics? Scorecards? Reports? Benchmarks? Predictive Analytics? Prescriptive Analytics? Please describe in detail.</t>
  </si>
  <si>
    <t>0 - not currently supported / not applicable 
1. basic suite of out-of-the-box inventory reports
2. out-of-the-box benchmarks and scorecards against industry data
3. predictive analytics on current and future inventory &amp; MRO needs
4. capability beyond above and beyond peers</t>
  </si>
  <si>
    <t>Spend Analytics - Out-of-the-Box Inventory/MRO Support (Self-Description):
While this is supported; this process is not currently supported 'out of the box'.  This is based on client needs</t>
  </si>
  <si>
    <t>Markeplace Dashboard</t>
  </si>
  <si>
    <t>Describe the type of information that the Marketplace´s front page dashboard can display (top level fields). Describe its configurability, flexibility and why/how it is easy to use (e.g., drag &amp; drop features) in your perspective. Describe drill down capabilities throughout all processes flows (including the display of related document, RFx, contact and other data). Describe the ability to select the results and compare them</t>
  </si>
  <si>
    <t>R 465</t>
  </si>
  <si>
    <t>Out-of-the-Box Supplier Analysis Support
(REVISED)</t>
  </si>
  <si>
    <t>What is the extent of out-of-the-box supplier analytics? Scorecards? Reports? Benchmarks? Predictive Analytics? Prescriptive Analytics? Trend Analysis? Please describe in detail.</t>
  </si>
  <si>
    <t>0 - not currently supported / not applicable 
1. basic suite of out-of-the-box supplier reports
2. out-of-the-box benchmarks and scorecards against peers and industry averages
3. predictive intelligence about performance and costs
4. capability beyond above and beyond peers</t>
  </si>
  <si>
    <t xml:space="preserve">Spend Analytics - Out-of-the-Box Supplier Analysis Support (Self-Description):
the system can provide many tools to provide and analyze suppliers - from geolocation information, preferred supplier status information, and supplier consolidation or pareto information </t>
  </si>
  <si>
    <t>the system can provide many tools to provide and analyze suppliers - from geolocation information, preferred supplier status information, and supplier consolidation or pareto information</t>
  </si>
  <si>
    <t>R 466</t>
  </si>
  <si>
    <t>Out-of-the-Box Risk Management Support
(REVISED)</t>
  </si>
  <si>
    <t>What is the extent of out-of-the-box risk analysis? Scorecards? Reports? Benchmarks? Predictive Analytics? Prescriptive Analytics? And across what functions can the risk management be applied? Please describe in detail.</t>
  </si>
  <si>
    <t>0 - not currently supported / not applicable 
1. basic out of the box risk reports across the supply base based on internal performance data and D&amp;B &amp;/| BvD &amp;/| Experian data
2. out-of-the-box benchmarks and scorecards across the supply base and potential supply base using internal data and external risk data by supplier and industry
3. predictive intelligence on supplier, industry, and geographic risk
4. capability beyond above and beyond peers</t>
  </si>
  <si>
    <t>Spend Analytics - Out-of-the-Box Risk Management Support (Self-Description):
While this is supported; this process is not currently supported 'out of the box'.  This is based on client needs</t>
  </si>
  <si>
    <t>Profiles</t>
  </si>
  <si>
    <t>Describe how the system can enable different profiles to support "mass customization" of the shopping experience (e.g., per user, company, category, contract, project, etc.) Describe the detail of a profile configuration and how profiles are configured</t>
  </si>
  <si>
    <t xml:space="preserve">
UPDATES  -- On the Authorizations tab, in the Email Notification section, select whether the user will receive email Notification(s). This field defaults to Activated. Check Periodical notifications if you want the user to receive email notifications about the tasks in the To do section of the homepage. 
The Business Authorizations defines the new user’s ability to use the Determine business applications. 
The Technical Authorizations section determines the user’s ability to configure the DCP. 
The Master Data Authorizations determines the user’s access to various data types. 
The Organizational views define the access level for the user with regards to the information available in the system (company, department, region…) 
The Project &amp; Tasks section determines the user’s ability to work on projects in the DCP. 
Optionally, customers can select the User Interface Version (Material Design or Standard), Language and Default home page. 
If authorized, user can customize their homepage.
</t>
  </si>
  <si>
    <t>19_Determine-Requisition.pdf
Page 4</t>
  </si>
  <si>
    <t>CLM</t>
  </si>
  <si>
    <t>Search Engine</t>
  </si>
  <si>
    <t>Explain the process, features and strengths of the search engine (for example, the ability to search on key words, enable federated search across different source content types simultaneously, parametric/filters such as company attributes, product attributes, categories, suppliers, price, flags). Describe your capability to provide keyword and "type-ahead" suggestions. Describe your ability to provide multiple catalog search filters to refine results. Describe the ability to search based on contracted SKUs, inventory items, like/similar items, preferred items/suppliers, etc.) Describe the underlying capabilities to enable search (e.g., rules-based modeling, description search, punch out (support for level 1, 2 models), transparent punchout (same UI), Internet search, accessibility / integrated into internal workflow, etc. How do you handle a search that produces no results; is the user guided to a next step?</t>
  </si>
  <si>
    <t>Contract Information Management</t>
  </si>
  <si>
    <t xml:space="preserve">NEW --  &lt;&lt;Federated Search&gt;&gt; feature allows you to find all the items that can be purchased from a single search page regardless of whether the catalog is an internal catalog or a supplier punch-out catalog. The search results can still be filtered by authorized items according to the user’s invoicing company.
</t>
  </si>
  <si>
    <t>19_Determine-Requisition.pdf
Page 5</t>
  </si>
  <si>
    <t xml:space="preserve">Core Contract modeling </t>
  </si>
  <si>
    <t>Need a demo of search engine / federated Search to understand the differentiators vs Peers</t>
  </si>
  <si>
    <t>R 595</t>
  </si>
  <si>
    <t>Enterprise Contracts Support (beyond buy-side)</t>
  </si>
  <si>
    <t>Please describe the ability to support all enterprise contracts, including not just supplier contracts, but those from customers, employees, partners, and other key stakeholders</t>
  </si>
  <si>
    <t>0 - no intent beyond suppliers. 
1 - theoretical ability to handle, but no associated customer facing or employee facing functionality or data model. 
2 - specific focus on different enterprise contract types and associated functionality (e.g., tying sales contracts into CRM). 
3 - ability to model complex scenarios relating different contract types and counterparty roles in the value chain (e.g., tying purchase contracts to related sales contracts). 
4 - focus on all contract types, stakeholders (e.g., legal, outsourced staff, partners), and domain specific enterprise CLM functionality</t>
  </si>
  <si>
    <t>Third-Party Content</t>
  </si>
  <si>
    <t>CLM - Enterprise Contracts Support (beyond buy-side) (Self-Description):
Determeine's approach to contract management is not exclusively focused on managing procurement contracts. This is based on the number of contract and contract families that are supported in the system.  This includes contracts for sales, channel partnerships, real estate, executive personnel, confidentiality, corproate, litigation, M&amp;A, R&amp;D, clinical trials, and other custom contract types that can be created.</t>
  </si>
  <si>
    <t>Describe content integration to third-party sources (e.g., in the case of non-contracted spend or spot buy SKUs). Capabilities could in clude the ability and interface to select a non-contracted spend item from a third-party site (e.g., eBay, Amazon, etc.) and add that item to the shopping cart. Describe ability to search, refine, compare and add items to shopping cart individually and in comparison to other searched items</t>
  </si>
  <si>
    <t>CLM - Enterprise Contracts Support (beyond buy-side) (Self-Description):
2018: Added support for more contract types, supporting record types and deep-dive into sell-side contracts + CRM integration.</t>
  </si>
  <si>
    <t>19_Determine-Requisition.pdf
Page 6</t>
  </si>
  <si>
    <t>Updated / Considering Tradeshift Integration / Need Demo</t>
  </si>
  <si>
    <t>R 596</t>
  </si>
  <si>
    <t>Richness of Contract Level Data Modeled</t>
  </si>
  <si>
    <t>Ability to model contract information at granular level of detail</t>
  </si>
  <si>
    <t>0 - a contract field in the system, but no contract master. 
1 - basic fixed contract level metadata to describe a contract (e.g., ID, supplier name, contract owner; start &amp; expiration/renewal dates) and ability to store a file attachment. 
2 - contracts, contract types, addendums (e.g., SOW against MSA), and basic clause structure to handle pricing, payment terms, deliverables, roles, reference-field metadata, etc. 
3 - sub-contracting (multi-tier), clause library, clause types, deliverables, obligations/rights, and clause-level metadata (e.g., risk type, rules). 
4 - robust/extensible contract level and clause level data models tied into specific domain areas listed below - and ability to link to external knowledge bases and support needs of legal counsel/firms and industry-specific requirements</t>
  </si>
  <si>
    <t>Requisitioning Process</t>
  </si>
  <si>
    <t xml:space="preserve">CLM - Richness of Contract Level Data Modeled (Self-Description):
DCP is designed to provide granual level of details for any business documents stored in the platform.  For Contract Management, this same approach applies as it relates to relationships that are linked in the contract.  For instance, Determine makes it very easy to drill down to from the contract repository to all relationships associated with the contract such as core contract information, linked counterparties, amendments, signatures, related purchasing agreements, approvals for contracts and requests, notes, attachments, contract tracking, and envelopes. In addition, as part of the platform, information surrounding the counter party in the contract (suppliers, employees, partners, etc) is also linked based on the master data, meta data and document management approach.  </t>
  </si>
  <si>
    <t>Describe your process to create requisitions. For example: add one or multiple providers items to a cart (on-behalf or not) from supplier catalogs, buy directly from punchout sites, use a free-form request or form template, purchase with one click from any website, select items with a label scanner, integrate with project management tools, inventory/MRP and travel requests. Describe approval routing (by requisition process type, if restricted), ability to check against budgets by user, BU, account project, etc. (and also against business rules for procurement approval by source, type, category, cost center, value, department, project or any complex or multi-criteria scenario, such as all of the previous factors). Describe the ability to integrate with a sourcing application or to eProcurement application for creating different PO types (one-time, blanket/limit, and/or PO release / "call off"). Describe your ability to create multiple requisitions (from one chart) based on approval and business rules. Explain how you insert special instructions for vendors. Describe your ability to handle tooling requisitions. Describe your ability to handle assets (track asset value/depreciation, track warranties, service schedules, configure asset attributes, etc.) Describe your ability to "block" a requisition or PO process if suppliers are not qualified or if preferred/designated suppliers already exist for a specific item or category. Describe your ability to aggregate multiple requisitions (based on for categories or commodity codes) and create a single requisition (e.g., to take advantage of tiered pricing, rebates, order/shipping consolidation or take advantage of other savings opportunities). Describe contract compliance procesess for tiered pricing. Describe your ability to support pre-configured item lists that can be executed by picking items that are needed, setting par inventory par levels, recording on hand inventory and guiding users to what they will need to buy (automatically) based on these criteria? . Describe how much time it takes (typically) for an end user to create a requisition properly coded to the correct GL code. Please also describe outlier scenarios.Describe how much time it takes to train an end user on how to use the requisitioning system.</t>
  </si>
  <si>
    <t>06_Determine_Procurement Purchase Requisition Business App ENG
Full document 
19_Determine-Requisition.pdf
Page 7.8.9 &amp; 10</t>
  </si>
  <si>
    <t>R 597</t>
  </si>
  <si>
    <t>Templates (From Contracts, Sourcing)
(REVISED)</t>
  </si>
  <si>
    <t>To what extent does the platform allow templates that can be used for initial contract creation?</t>
  </si>
  <si>
    <t>Systems Integration</t>
  </si>
  <si>
    <t>0 - not currently supported / not applicable 
1 - templates are implemented simply as semi-filled contracts that are cut/pasted/completed
2 - templates have their own data modeling where you can have a template hierarchy and different template types (and versions) using distinguishable metadata (which can also allow you to do basic mapping to spend categories and workflows where the templates can be used)
3 - templates are dynamic, flexibly mapped to users/workflows/spend that can use them, and help govern 'guided contracting' workflows such as selecting among clauses/language based upon geographies, category, dollar value, etc. 
4 - functionality above and beyond peers (e.g., support for levels 1-3 and also abilities such as integrating unique content/intelligence from different domains: Legal, supply category, GRC/CSR, etc.</t>
  </si>
  <si>
    <t>Describe your integration options with third-party systems such as IMS, WMS, MRP, and travel &amp; expenses to generate requisitions</t>
  </si>
  <si>
    <t>CLM - Templates (From Contracts, Sourcing) (Self-Description):
As each customer has different obligations and each contract has different obligations so to support this we have the ability to add fields to capture the information which can the be reported and alerted against. This can also be done for linkage to SIM.</t>
  </si>
  <si>
    <t xml:space="preserve">Contract Templates are objects that consist of metadata including a Word document and clauses that are stored in the Clause Library that populate the actual printed document. The Word document contains variables that are used to automate the loading of metadata when the Contract is generated. (Note that DCLM supports the .docx format of Word versions 2010 and higher).Before a Contract Template can be used, the configuration options need to be set. You must determine whether you want the Template to be enabled for theSelf-Service option and Dynamic Clauses. Additionally, the Contract Type must also be enabled for the Self-Service option. </t>
  </si>
  <si>
    <t xml:space="preserve">CLM -- Determine Contract Management Module  -- Overview Demo
DCP Contract Management PS Detailed ENG 18.3 </t>
  </si>
  <si>
    <t>06_Determine_Procurement Purchase Requisition Business App ENG
Full document 
19_Determine-Requisition.pdf
Page 10 &amp;11</t>
  </si>
  <si>
    <t>R 598</t>
  </si>
  <si>
    <t>Clauses (From Contracts, Sourcing)
(REVISED)</t>
  </si>
  <si>
    <t xml:space="preserve">How well does the CLM system model and manage standard clauses (and variations) within the contracting workflow (including Legal) and across the contract portfolio.  </t>
  </si>
  <si>
    <t>Non-Catalog / Services Requisitions</t>
  </si>
  <si>
    <t>0 - not currently supported / not applicable
1 - Standard clauses in the library, but limited workflow and metadata to manage standard/variant clauses; 
2 - Functionality for Legal to develop standard and alternate ("fall back") clauses to be used for certain conditions (categories, geographies, etc.).  Ability to perform analytics on clauses used within portfolio; 
3 - Rich clause metadata to support automated 'guidance' on who can/should use what clauses under what conditions (and why re: risk/reward) to serve up into any contracting situation/workflow 
4 - Ability to go beyond this and our peers (e.g., deep modeling of commercial concepts/language that goes into the clauses - allowing truly intelligence contract guidance/analytics)</t>
  </si>
  <si>
    <t>Describe mechanisms to support non-cataloged item requisitions. Examples might include: e-forms / smart forms / e-templates / etc. Explain support for services requests (e.g., "how to" request forms, pre-populated templates, etc.), how services may be requisitioned through your native solution (i.e., contracted as part of an eProcurement product). If you have separate offerings or partner offerings for service procurement outside of capability that is included as a core component, please note and explain (or provide links) to these offerings. Describe how you support temporary labor requests (e.g.,, capture full service requirement profiles, define levels, work locations, expected duration, milestones and deliverables, and rate cards). If applicable, describe VMS integrations and partnerships . Describe how suppliers can create timesheets as part of the core eProcurement offering or via a partner offering. Please be clear on whether this is native to the eProcurement product, a separate module or a partner solution (and additional associated costs with enabling this capability, if applicable)</t>
  </si>
  <si>
    <t>CLM - Clauses (From Contracts, Sourcing) (Self-Description):
Obligations can be captured via metadata fields or via document exchange in SIM. Once the information is captured they can be reported / alerted against on both the internal and counterparty side.</t>
  </si>
  <si>
    <t>Full clause library support with conditional sections and clauses based on any metadata
Clause library can be easily pre-populated by using import sheets.  Determine maintains lists of sample industry contracts and clauses if the customer chooses to use them. Or the customer can easily populate a spreadsheet and import the entire clause library of their own.</t>
  </si>
  <si>
    <t xml:space="preserve">
03_Determine Services Procurement Briefing </t>
  </si>
  <si>
    <t>06_Determine_Procurement Purchase Requisition Business App ENG"06_Determine_Procurement Purchase Requisition Business App ENG
19_Determine-Requisition.pdf
Page 11, 12 &amp; 13</t>
  </si>
  <si>
    <t>Need Services Req Demo</t>
  </si>
  <si>
    <t>Preferred Supplier Management</t>
  </si>
  <si>
    <t>Describe solution capabilities for users (shoppers, approvers, etc.) to search suppliers based on preferred / qualified status before finalizing a requisition and PO</t>
  </si>
  <si>
    <t>R 599</t>
  </si>
  <si>
    <t xml:space="preserve">this feature is not available at the moment. </t>
  </si>
  <si>
    <t>Performance Specifications and Deliverables
(REVISED)</t>
  </si>
  <si>
    <t>To what extent does the CLM system support the ability to model tasks/services, service levels/quality, deliverables/milestones (and user acceptance/rejection workflow), and other determinants of commercial obligations?  Help text: Since performance specifications are the expected form/fit/function of the contracted deliverables - whether products and/or services - the system must be able to model and manage them granularly.</t>
  </si>
  <si>
    <t>0 - not currently supported / not applicable 
1 - Support for basic modeling (e.g., rates vs. deliverables/milestones) 
2 - Performance/service level modeling (similar or integrated to supplier performance dimensions) with ability to perform rule-based calculable criteria. 
3 - Ability to add in remediation (spelled out in the contract) and to link performance/specs to particular tasks/roles for measurement, disposition, and remediating workflows/approvals (this level isn't about integration of pricing into catalogs and POs/invoices), but more about modeling and managing complex SLAs. 
4 - functionality beyond 1-3</t>
  </si>
  <si>
    <t>CLM - Performance Specifications and Deliverables (Self-Description):
This can be done using professional services.  The level of effort will be dependent on the other system.</t>
  </si>
  <si>
    <t xml:space="preserve">CLM - Performance Specifications and Deliverables (Self-Description):
Ability to add and assign obligations and tasks to be completed and confirmed to individual contracts. This allows you to track and monitor the status of obligations on these contracts. </t>
  </si>
  <si>
    <t>Repetitive Requisitions</t>
  </si>
  <si>
    <t>Describe the mechanisms to support repetitive requisitions and features supporting features (e.g., lists, kits, bundles, intelligent re-ordering workflow (with the ability to include tolerances / business rules), etc.). Do you handle e-forms? please describe how many are included, and if they are self service configurable by a customer business administrator or need vendor or IT support.</t>
  </si>
  <si>
    <t>Contract compliance / performanc eis managed through the connections to other Determine modules allowing the consolidation of obligations, spend, budgets, PO's, requisitions back to a specific contract within the system.</t>
  </si>
  <si>
    <t>06_Determine_Procurement Purchase Requisition Business App ENG"06_Determine_Procurement Purchase Requisition Business App ENG
19_Determine-Requisition.pdf
Page 14</t>
  </si>
  <si>
    <t>Help &amp; Support</t>
  </si>
  <si>
    <t>Describe the help &amp; support mechanisms accessible during the requisitioning process. These could include: videos, policy documents, contact information, on-line chat, "how-to" instructions documents, FAQ, etc. Do you have an user community to exchange expertise (if so, how many companies are active members and what is the level of activity?)</t>
  </si>
  <si>
    <t>R 600</t>
  </si>
  <si>
    <t>Obligations
(REVISED)</t>
  </si>
  <si>
    <t xml:space="preserve">How well does the CLM system model, capture, and monitor contractual obligations*?  *Obligations are contractual commitments made within provisions set forth in contract clauses. They reflect not just financial obligations, but also who is responsible for what operational commitments. </t>
  </si>
  <si>
    <t>0 - not currently supported / not applicable
1 - Modeling and reporting on basic obligation data found within contract data model such as contract value, deliverables, payment terms, etc.; 
2 - Ability to explicitly model obligations/types and use them to drive actionable commitments / workflows beyond payment triggering deliverables (e.g., a proof of insurance before contract renewal date); 
3 - custom obligation formulation/scoring to determine potential liabilities and determine contract risk/'health' score 
4 - functionality beyond 1-3 (e.g., AI based automatic obligation detection/extraction/scoring from legacy contracts or counterparty paper)</t>
  </si>
  <si>
    <t>CLM - Obligations (Self-Description):
Once a document is signed and executed in the system it moves from .Doc to .PDF to stop additional editing. Once the contract is in this stage editing privileges to the metadata are also controlled to just the authorised users.</t>
  </si>
  <si>
    <t xml:space="preserve">NEW -- In 2018 Determine launched its “Customer Advocacy Program” to help customers map replicable approach, track real cost savings and outline path to strategic customer success.
Determine User Groups, are held every year in Paris, France (twice a year) US West, East Coasts, Chicago area and London UK. Determine User Groups are full-day events bringing together leading CPO’s, General Counsel, practitioners and platform administrators. The events are part of Determine’s ongoing customer experience enhancement program, which includes regular one-on-one meetings, workshops and roundtables with customers. Overall, about 50% of Determine customers are active in User Groups reunions  
</t>
  </si>
  <si>
    <t>Obligations management allows users to manage tasks (or recurring tasks) related to the contract. It ensures that both parties to a contract adhere to the agreement and allows you to measure the risk of non-compliance. This feature allows you to set reminders and assign tasks based on terms or details of a contract. For example, with an SOW, if there are tasks that need to be completed then this feature allows you to set a reminder to follow up or complete an action against the contract.  Obligation tasks can also be used for audit compliance.  In addition to Obligation Tasks the system supports contract provisions tagging which flags for specific legal obligations in a standardized way that is searchable, reportable and can trigger workflow actions or tasks. System also tracks financial information such as coupons and rebates best on spend or sales amount.</t>
  </si>
  <si>
    <t>updated</t>
  </si>
  <si>
    <t>Shopping Cart / Checkout Process</t>
  </si>
  <si>
    <t>Explain the shopping cart and checkout process options available. For example: draft carts, create on-behalf of, select billing account (modify or split accounting), select shipping address per cart or line item (multiple), ability to add, cancel items, change quantities, add to favorites, upload attachments to a specific line item within the basket, multi-currency conversion to local currency, access to user support (on-line / Q&amp;A), budget checking, alerts/warnings, data segregation by business units, etc. Describe your ability to transfer chart to super buyers (same or different system) to finalize the requisitioning process. Describe your ability to allow shipping based on individual line-items</t>
  </si>
  <si>
    <t>R 601</t>
  </si>
  <si>
    <t>File Attachments
(REVISED)</t>
  </si>
  <si>
    <t>Does the platform allow the buyer to manage file attachments as integrated components of an overall contract 'package'?</t>
  </si>
  <si>
    <t>0 - not currently supported / not applicable 
1 - yes, but no version control or e-Signature. 
2 - yes, with file-level change control, definable metadata, and e-Signature. 
3 - yes, with file content internals brought into the system to allow hyperlinking and internal comparison/red-lining functionality (just like main contract text in the system);  
4 - would include differentiated capability beyond which is previously addressed (but including 1-3)</t>
  </si>
  <si>
    <t>CLM - File Attachments (Self-Description):
The Determine solution offers comprehensive audit trails throughout the solution in both log and flow chart format. Both parties will be able to track the changes to the actual contract document either in the system or in MS Word. Audit trails remain on the internal side only.</t>
  </si>
  <si>
    <t>06_Determine_Procurement Purchase Requisition Business App ENG"06_Determine_Procurement Purchase Requisition Business App ENG
19_Determine-Requisition.pdf
Page 15 &amp; 16</t>
  </si>
  <si>
    <t>DCP is designed to provide granular level of details for any business documents stored in the platform.  For Contract Management, this same approach applies as it relates to relationships that are linked in the contract.  For instance, Determine makes it very easy to drill down to from the contract repository to all relationships associated with the contract such as core contract information, linked counterparties, amendments, signatures, related purchasing agreements, approvals for contracts and requests, notes, attachments, contract tracking, and envelopes. In addition, as part of the platform, information surrounding the counter party in the contract (suppliers, employees, partners, etc) is also linked based on the master data, metadata and document management approach.  
The Determine solution offers comprehensive audit trails throughout the solution in both log and flow chart format. Both parties will be able to track the changes to the actual contract document either in the system or in MS Word. Audit trails remain on the internal side only.</t>
  </si>
  <si>
    <t>R 602</t>
  </si>
  <si>
    <t>Approval Process / Approval Engine</t>
  </si>
  <si>
    <t>Describe the approval engine features including configurability, approvals (email, application, line level), workflows (business rules: simple / complex- trigger from any object, etc.), graphical view, dynamic updates (requisition modification, delegations, new approvers /observers, auto-escalate), budget checking, rejection flow logic (such as resubmission, alerts, etc.) Explain the ability for line level approval/rejection, to trigger a threaded discussion, clarification or collaboration, etc. Describe ability to reassign approvable roles and extend review periods</t>
  </si>
  <si>
    <t>Document Linking and Integration
(REVISED)</t>
  </si>
  <si>
    <t>Beyond file attachments, to what extent can the contract be linked to related documents that sits in other systems (e.g., can system detect changes in those related files/systems)?</t>
  </si>
  <si>
    <t>0 - not currently supported / not applicable
1 - Contract IDs are used to link the systems, but integration must be built to synch the lower level data; 
2 - Contract metadata (and other data model elements) can be used to reference to other enterprise system data to link to; 
3 - Any contract data can be automatically synchronized bi-directionally with other enterprise systems (e.g., active monitoring of other systems to detect system changes that would trigger actions) other than typical S2P suite integrations; 
4 - any capabilities beyond which is previously addressed in levels 1-3 and is differentiated against peers</t>
  </si>
  <si>
    <t>CLM - Document Linking and Integration (Self-Description):
Every change, pre and post execution of the contract is stored in the audit log. Once the contract is executed only those users with the correct permissions will be able to view the document.</t>
  </si>
  <si>
    <t>R 605</t>
  </si>
  <si>
    <t>06_Determine_Procurement Purchase Requisition Business App ENG"06_Determine_Procurement Purchase Requisition Business App ENG
19_Determine-Requisition.pdf
Page 16 &amp;17</t>
  </si>
  <si>
    <t>Version Control (From Contracts, Sourcing)
(NEW)</t>
  </si>
  <si>
    <t>How well does the system support extensive version control capabilities with complete tracking of who did each individual change (if collaborative editing was enabled)*?  *This includes change control at clause level, document metadata, attachments, e-signatures, and the overall "contract package" level.</t>
  </si>
  <si>
    <t>0 - not currently supported / not applicable
1 - basic contract document level version control with explanation about the changes. 
2 - document level control (including metadata, attachments, etc) AND clause level version control. 
3 - versioning of higher level 'contract package' when amendments, sub-contracts, attachments, etc. are changed.  Also support for 'where used' reporting to see if other documents in the system refer to the changed item;  
4 - would include capability beyond which is previously addressed (but including 1-3)</t>
  </si>
  <si>
    <t>The Determine solution offers comprehensive audit trails throughout the solution in both log and flow chart format. Both parties will be able to track the changes to the actual contract document either in the system or in MS Word. Audit trails remain on the internal side only.</t>
  </si>
  <si>
    <t>Guided Buying</t>
  </si>
  <si>
    <t xml:space="preserve">Describe your "guided buying" approach and what type of information is displayed/available during the requisitioning process to support user guidance. How does the application handle the following scenarios or inputs to guided buying individually and collectively? Examples: “how to” buy instructions, requirements/policies, budgets levels, inventory levels, supplier delivery times, supplier TCO, product feature comparisons, historic comparison prices, contracted vs. not contracted, preferred or similar products, minority/diversity vendors, risk/SER, supplier performance, supplier capability profiles, bundle recommendations, on-line promotions, product rating-reviews (internal-user comment) and any other context information that can support better purchasing decisions for the user and the business. Are there any business rules / logic that can display specific content based on the user, project, BU, company profile, supplier risks/ratings, budget constraints, payment terms, savings percentage, etc. Describe your guided buying ability to buy purchase both goods and other categories including non-catalog items, T&amp;E, contingent labor, etc. in a single environment
</t>
  </si>
  <si>
    <t>06_Determine_Procurement Purchase Requisition Business App ENG"06_Determine_Procurement Purchase Requisition Business App ENG
19_Determine-Requisition.pdf
Page 17 &amp; 18</t>
  </si>
  <si>
    <t>Extended Contract Modeling and Analytics</t>
  </si>
  <si>
    <t>Sourcing Integration</t>
  </si>
  <si>
    <t>Describe how the solution enables basic e-sourcing ( e.g., "3 bids in a box") and advanced integration with e- sourcing modules, if applicable, based on organizational sourcing and category compliance and other requirements; Describe the ability for procurement to initiate a sourcing event diretly from a requisition (based on volume, cost, category or other "flaggign") for better pricing</t>
  </si>
  <si>
    <t>07_Determine_Sourcing Intergation</t>
  </si>
  <si>
    <t xml:space="preserve">07_Determine_Sourcing Intergation
Full document </t>
  </si>
  <si>
    <t>R 606</t>
  </si>
  <si>
    <t>Updated - Need demo to understand differentiators</t>
  </si>
  <si>
    <t>Pricing
(REVISED)</t>
  </si>
  <si>
    <t>Complex pricing. Ability to natively model volume discounts, rebates, penalties, formula-based amounts (e.g., performance-based fees), non-price costs, etc.</t>
  </si>
  <si>
    <t>0 - not currently supported / not applicable
1 - Contract header-level pricing expiry or discounts based on term date; payment terms/discounts; SKU-level pricing; etc.  
2 - SOW-MSA linkages, alternate pricing, volume discounts, SLA line level bonuses/penalties, and linkages to upstream sourcing systems and/or downstream execution systems; 
3 - Complex formula-based pricing; pricing tied to external content; pricing calculations/actuals based on internal data that then has approvals for allowing subsequent use in invoice matching/approvals.
4 - Differentiated functionality beyond this</t>
  </si>
  <si>
    <t>CLM - Pricing (Self-Description):
Complex pricing is managed in the capabilties with Purchasing Contracts.  Contracts that are procurement related get initiated into Purchasing Contracts.  Purchasing contracts allow procurement users to link back to sourcing events and other procurement related details such as  amount distribution, list of purchase items, list of invoices, and list of payments. Volume discounts, rebates, penalties, and formula based amounts can be configured and tracked based on the information in the system.</t>
  </si>
  <si>
    <t>Complex pricing is managed in the capabilties with Purchasing Contracts.  Contracts that are procurement related get initiated into Purchasing Contracts.  Purchasing contracts allow procurement users to link back to sourcing events and other procurement related details such as  amount distribution, list of purchase items, list of invoices, and list of payments. Volume discounts, rebates, penalties, and formula based amounts can be configured and tracked based on the information in the system.</t>
  </si>
  <si>
    <t>Requisitioning Budget Checking Process</t>
  </si>
  <si>
    <t>Describe your budget creation/integration (with budget systems) and associated processes and integration. Explain your ability to track budget impact throughout the requisitioning and purchasing process. Explain your capabilities to trigger alerts or hard stops when the budget is exceeded at a user, BU, account or project level. Describe any "visual" components that can guide users to make more informed decisions based on budgets. Describe budget checking integration with ERP and other systems</t>
  </si>
  <si>
    <t>R 607</t>
  </si>
  <si>
    <t>Categories
(REVISED)</t>
  </si>
  <si>
    <t>Cross-referencing contracts to spend/supplier categories and also using user-driven contract/clause attributes/metadata to allow for rule-driven workflows/analytics using these attributes</t>
  </si>
  <si>
    <t>0 - not currently supported / not applicable
1 - Contract templates developed by spend category and system can track a category code on the contract; 
2 - More robust cross-referencing of contracts/types to multiple categories and user groups/roles; 
3 - Granular cross referencing of the clauses themselves to multiple concurrent spend/supplier categorizations that may exist - allowing fine-grained guided contracting workflows; 
4 - Functionality beyond 1-3</t>
  </si>
  <si>
    <t>CLM - "Categories" (Self-Description):
Contracts are linked to spend via purchasing contracts and the budget management features in the tool. These can be set at contract level or individual line item level.</t>
  </si>
  <si>
    <t>CLM - "Categories" (Self-Description):
Contracts are linked to spend and can be purchased against as well as use the budget management tool. These can be set at contract level or individual line item level.</t>
  </si>
  <si>
    <t>Contracts are linked to spend and can be purchased against as well as use the budget management tool. These can be set at contract level or individual line item level.</t>
  </si>
  <si>
    <t>R 608</t>
  </si>
  <si>
    <t>06_Determine_Procurement Purchase Requisition Business App ENG"06_Determine_Procurement Purchase Requisition Business App ENG
19_Determine-Requisition.pdf
Page 19 &amp;20</t>
  </si>
  <si>
    <t>General Risk
(REVISED)</t>
  </si>
  <si>
    <t>Ability to model contract/commercial risks</t>
  </si>
  <si>
    <t>0 - not currently supported / not applicable
1 - partial support by flagging risk at the contract level based on user definable contract level metadata. 
2 - risk tracking using clause level metadata. 
3 - formal risk management functionality built in regarding risk types, probabilities, impact scores / costs, mitigations, recovery/remedies, etc. 
4 - sophisticated risk management knowledge, models, predictive analytics using AI, etc.</t>
  </si>
  <si>
    <t xml:space="preserve">CLM - General Risk (Self-Description):
The user is able to classify the risk level in the contract metadata.  For instance commodities and contracts can be linked in the system, whereby alerts can be setup based on these requirements.  </t>
  </si>
  <si>
    <t>CLM - General Risk (Self-Description):
The user is able to classify the risk level in the contract metadata. For instance commodities and contracts can be linked in the system, whereby alerts can be setup based on these requirements.</t>
  </si>
  <si>
    <t xml:space="preserve">Determine Supplier Management module features  a 360°view of all suppliers by connecting all related documents, linked transactions and contracts in one place Users are able to classify the risk level in the contract metadata.  For instance commodities and contracts can be linked in the system, whereby alerts can be setup based on these requirements.  </t>
  </si>
  <si>
    <t>Requisitioning Inventory Checking Process</t>
  </si>
  <si>
    <t>Describe your inventory creation/integration (IMS/WMS) process. Explain the ability to track inventory impact throughout the requisitioning and purchasing process. Explain your capabilities to do inventory transfers, inventory adjustments, auto replenishment requisitioning, etc. Do you provide a native inventory solution or direct connectivity into third-party inventory management solutions via partnership? If so, please describe the capabilities of your solution / partner solution.</t>
  </si>
  <si>
    <t>R 609</t>
  </si>
  <si>
    <t>Commodity Risk
(REVISED)</t>
  </si>
  <si>
    <t>Modeling and management of currency risk, capacity risk, commodity price pegging/capture/audit, hedging, etc.  *Note, this requirement is weighted VERY low, but we capture it for interested practitioners</t>
  </si>
  <si>
    <t>0 - not currently supported / not applicable
1 - partial (e.g., pegging pricing/currency to an external index). 
2 - clause-level support for commodity risk. 
3 - advanced commodity risk modeling and management (e.g., guided contracting and tailored clauses based on risk management strategies). 
4 - functionality materially differentiated from peers</t>
  </si>
  <si>
    <t>CLM - Commodity Risk (Self-Description):
Determine Contract Management allows users to configure category contract types to commodities for improved reporting on the commodity risk related to the contract.</t>
  </si>
  <si>
    <t xml:space="preserve">
UPDATES -- Determine’s Inventory Management Business App helps you manage and track physical inventory based on multiple criteria. 
Inventory management creates an audit trail that allows for accurate inventory tracking preventing loss and mitigating risk.
Whether you want to manage fixed inventory, IT inventory or other items, our solution will bring you complete visibility to  all your inventories in real time.
</t>
  </si>
  <si>
    <t>08_Determine_Business App Inventory (Stock) Management
19_Determine-Requisition.pdf
Page 21 &amp; 22</t>
  </si>
  <si>
    <t>R 610</t>
  </si>
  <si>
    <t>Supplier / Partner</t>
  </si>
  <si>
    <t>Modeling of counterparty relationships to you; legal entity structure (parent-child); supplier-customer linkages (i.e., value chain structure and outsourced relationship structure)</t>
  </si>
  <si>
    <t>0 - supplier field in contract header (no lookup table). 
1 - supplier lookup to basic supplier master (within CLM module or other) data. 
2 - partner master model and parent-child. 
3 - sub-contracting / tier modeling.
4 - advanced modeling (e.g., supply chain network modeling)</t>
  </si>
  <si>
    <t xml:space="preserve">CLM - Supplier / Partner (Self-Description):
The user will has full visibility of the counterparty (parent and child) contracts that are in place against the relevant business units. </t>
  </si>
  <si>
    <t>Mobility</t>
  </si>
  <si>
    <t>Describe mobility features of the requisitioning process including how security capabilities work in a smartphone and tablet environment. Describe any "apps" and other mobile requisitioning access points (Native browser, Apple Watch, etc.)</t>
  </si>
  <si>
    <t>R 611</t>
  </si>
  <si>
    <t>Regulatory Compliance
(REVISED)</t>
  </si>
  <si>
    <t>Ability to model statutory / NGO requirements (by you and/or counterparty) and the contractual commitments that tie to them.</t>
  </si>
  <si>
    <t>0 - not currently supported / not applicable
1 - Clause types for regulatory compliance; 
2 - Obligation management with workflows to ensure compliance - and also ability to have sub-clause types for various regulations like GDPR; 
3 - Some type of jurisdiction/regulatory modeling (not just a 'jurisdiction' field!) and linkages to external content sources; and also ability to analyze legacy/counterparty contracts using fuzzy logic to identify such regulatory language; 
4 - Functionality beyond 1-3 (e.g., advanced AI, linkage to GRC and Supplier Risk/Mgmt systems, etc.)</t>
  </si>
  <si>
    <t>CLM - Regulatory Compliance (Self-Description):
Determine Contract Management can be configured to capture statutory regulations.</t>
  </si>
  <si>
    <t>19_Determine-Requisition.pdf
Page 23</t>
  </si>
  <si>
    <t>Determine Contract Management can be configured to capture statutory regulations.</t>
  </si>
  <si>
    <t>Describe your analytics philosophy. Explain the types of analytics available for requisitioning. Example: leveraging user behavior patterns to improve the user experience, information that is presented contextually, type of dashboards, etc. Describe if there is any embedded analytics/predictive capability. Explain how the application supports “what if” scenario logic</t>
  </si>
  <si>
    <t>R 612</t>
  </si>
  <si>
    <t>Financials</t>
  </si>
  <si>
    <t>Modeling of financial status/impact of contracts. (spend analysis tied to contracts is not included here)</t>
  </si>
  <si>
    <t>0 - not currently supported / not applicable
1 - store TCV and payment terms for single-named entity in base currency. 
2 - ACV modeling and ability to tie to multiple fiscal entities and in multiple currencies (and support INCOTERMS). 
3 - termination clauses/probabilities, renewal % estimates, budget linkages; penalty/bonus accruals. 
4 - advanced financial modeling not described (please describe)</t>
  </si>
  <si>
    <t>CLM - "Financials" (Self-Description):
Via purchasing contracts and budget management the user can track the financial information within a contract.</t>
  </si>
  <si>
    <t>CLM - "Financials" (Self-Description):
Purchasing against the contract and budget management the user can track the financial information within a contract.</t>
  </si>
  <si>
    <t>R 613</t>
  </si>
  <si>
    <t>Multi-Currency / Languages</t>
  </si>
  <si>
    <t>Please describe your approach for accurate conversion of units of measures, currencies and languages for multi-country usage purposes</t>
  </si>
  <si>
    <t>Projects
(REVISED)</t>
  </si>
  <si>
    <t>How robust is the project modeling and management from a CLM standpoint*?  *Large projects can have many contracts. And large contracts can have many projects. Projects and contracts can have sub-projects and sub-contracts respectively. So, CLM software must help align contracts to/from projects.</t>
  </si>
  <si>
    <t>0 - not currently supported / not applicable
1 - associating a contract to specific projects. 
2 - modeling project work breakdown structures and deliverables within a contract. 
3 - incorporating/integrating project budgeting, costing, and risk monitoring within contracts. 
4 - advanced functionality beyond this (please describe)</t>
  </si>
  <si>
    <t>CLM - Projects (Self-Description):
The Determine solution offers visibility and linkages between contracts, projects and counterparties. Multiple contract types linked to master agreements and the ability to have multiple counterparties per contract further enhance the functionality.</t>
  </si>
  <si>
    <t xml:space="preserve">CLM - Projects (Self-Description):
The Determine solution offers project management where multiple contracts can be attached to single project and or multiple sub-agreements can be link to the parent contract. </t>
  </si>
  <si>
    <t>R 614</t>
  </si>
  <si>
    <t>Assets
(REVISED)</t>
  </si>
  <si>
    <t>Ability to model and track the assets (and utilization/performance of those assets) that contractually drive pricing. Could be software licenses, fuel surcharges, physical asset uptimes, etc.  *Note, this requirement is weighted VERY low, but we capture it for interested practitioners</t>
  </si>
  <si>
    <t>Use generic scoring. Please describe supporting details in 'comments' field.  We generally expect a zero or 1 on this, but if you have some type of "asset master" somewhere in your application portfolio, you can get a higher score.</t>
  </si>
  <si>
    <t>CLM - Assets (e.g., software licenses) (Self-Description):
The platform includes the ability to link assests back to a purchasing contract through a requisition.  For example, a user requests to buy a laptop.  Through a pre-approved purchasing contract with that supplier the user receives the laptop and it is assigned an asset tag.  That asset is then effectively associated with that purchasing contract.</t>
  </si>
  <si>
    <t>The platform includes the ability to link assests back to a purchasing contract through a requisition. For example, a user requests to buy a laptop. Through a pre-approved purchasing contract with that supplier the user receives the laptop and it is assigned an asset tag. That asset is then effectively associated with that purchasing contract.</t>
  </si>
  <si>
    <t>Requisition Roadmap</t>
  </si>
  <si>
    <t>Describe what new features &amp; functionalities are in your e-requisitioning roadmap in the near future. In addition please describe specific capabilities of the key "sub" feature/functionality that are in the roadmap</t>
  </si>
  <si>
    <t>Contract Process Management</t>
  </si>
  <si>
    <t>Contract Expiry &amp; Renewal Management</t>
  </si>
  <si>
    <t>Udpated / Not available</t>
  </si>
  <si>
    <t>R 615</t>
  </si>
  <si>
    <t>Contract Action, Renewals
(REVISED)</t>
  </si>
  <si>
    <t>What is the capability provided to be alerted to upcoming renewals, but also be alerted (with escalations) to contract risk/non-compliance events?</t>
  </si>
  <si>
    <t>0 - not currently supported / not applicable
1 - visibility by expiry/renewal type and prioritized by contract value. 
2 - escalating alerts to kick off an action plan to drive active renewal or re-sourcing/re-contracting. 
3 - "Guided renewals" workflow including obligation/risk/performance reporting to drive compliance in remaining contract and plan for renewal/re-negotiation. Can also send non-renewal notices to counterparties if positive internal renewal approval is not received. 
4 - advanced functionality beyond 1-3</t>
  </si>
  <si>
    <t xml:space="preserve">CLM - Contract Action, Renewals (Self-Description):
The user will be able manage the information within the contract and where appropriate use the action plan functionality or SIM to manage the communication to the 3rd party. </t>
  </si>
  <si>
    <t xml:space="preserve">CLM - Contract Action, Renewals (Self-Description):
The Determine system will send alerts for upcoming renewals or expiration and with our obligation management tool the system will send alerts if obligations or tasks assigned to that contract are not completed. </t>
  </si>
  <si>
    <t xml:space="preserve"> The system provides a dynamic notification engine, which allows for alerts to be sent to users (both internal and external). The alerts are also configurable to look for additional metadata within records to target the alerts at specific kinds of record data beyond just dates. Alerts can be sent via email or to any text-enabled device. The body and subject of alerts can be stylized and can include links, images and attachments. 
Alerts and notifications can be triggered from all metadata fields in the solution. These as well as recipient/escalation path and the reminder frequency can be configured in terms of the content in an HTML editor.</t>
  </si>
  <si>
    <t>R 616</t>
  </si>
  <si>
    <t>Contract Expiration (non-renewal)
(REVISED)</t>
  </si>
  <si>
    <t>How easy and robust is the capability to manage expiring contracts that must be dispositioned (e.g., flagged for either renewal/amending or for offboarding) and then used to drive appropriate offboarding activities?</t>
  </si>
  <si>
    <t>0 - not currently supported / not applicable
1 - system de-activates and archives the contract. 
2 - system drives multiple contract offboarding activities including counterparty system access; final approvals; user communications; etc. 
3 - linkage to appropriate other integrated systems (e.g., drive supplier offboarding if supplier only had the one contract). 
4 - advanced functionality beyond 1-3</t>
  </si>
  <si>
    <t>CLM - Contract Expiration (non-renewal) (Self-Description):
Within the contract the user will be able to define alerts and notifications linked to specific peices of metadata. The user will also be able to assign tasks using the notes functionality which will communicate to internal and external users, including adding an item in their to do list. Future functionality will enable bespoke mini projects to be created in the system e.g contract expiration which will allow the definition of a workflow that a user must follow including approvals and task assignments where required.</t>
  </si>
  <si>
    <t>CLM - Contract Expiration (non-renewal) (Self-Description):
Within the contract the user will be able to define alerts and notifications linked to specific pieces of metadata. The user will also be able to assign tasks using the notes functionality which will communicate to internal and external users, including adding an item in their to do list. Future functionality will enable bespoke mini projects to be created in the system e.g contract expiration which will allow the definition of a workflow that a user must follow including approvals and task assignments where required.</t>
  </si>
  <si>
    <t>Order Setup</t>
  </si>
  <si>
    <t>Describe how you configure / set up the ordering process for users and the degree of flexibility in the configuration. For example: order tolerance thresholds, allowing administrative changes for POs, allowing creation of POs from contracts, allowing a "one-time" ship-to address, enforcing single account allocation, enabling punchout commodity specialization, default taxable amounts (e.g., by commodity), requiring that orders containing non-standard Items must be sequenced for approval, disabling the auto-creation of revision for change request, etc.</t>
  </si>
  <si>
    <t>R 617</t>
  </si>
  <si>
    <t>Status Updates
(REVISED)</t>
  </si>
  <si>
    <t>How easy is it to do status updates, share them, take actions on those updates, and evaluate progress and modify the plan collaboratively based on those updates?</t>
  </si>
  <si>
    <t>0 - not currently supported / not applicable
1 - standard alerts w/ escalations based on basic workflow functionality (e.g., renewal/approval notifications; non-conformance alerts); 
2 - User/role definable alerts based on workflow layer, dashboard/reporting layer, and deeper functionality or obligations management, risk management, project management, etc.; 
3 - Sophisticated rule-based alerts/libraries tied to risks/obligations; supplier ability to use this functionality; tying alerts to policies that exist at a GRC layer; 
4 - advanced functionality beyond 1-3</t>
  </si>
  <si>
    <t>CLM - Status Updates (Self-Description):
This would typically managed as process within SIM rather than CLM within the Determine solution. Action plans can be created and communicated with the stakeholders for review or specific task assignment.</t>
  </si>
  <si>
    <t>User/role definable alerts based on workflow layer, dashboard/reporting layer, and deeper functionality or obligations management, risk management, project management, etc.;</t>
  </si>
  <si>
    <t>09_Determine_Ordering App</t>
  </si>
  <si>
    <t>09_Determine_Ordering App
Page 1</t>
  </si>
  <si>
    <t>Contract Creation and Authoring</t>
  </si>
  <si>
    <t>Order Creation</t>
  </si>
  <si>
    <t xml:space="preserve">Describe your process and ability to create POs (including customizing PO design) from approved requisitions or when no requisition exists. Explain your ability to support multiple POs per requisition, combine multiple requisition lines to into a single PO, support multiple currencies and languages, route for approval based on business scenarios (e.g., automated inventory, contract, budget checking, etc.) Mention all types of POs supported (e.g. one-time, blanket/limit, and/or PO release as well as "call offs"). Explain other capabilities such as automatic PO creation based on business rules, a [reverse] 'flip' of an invoice to a purchase order (based on automated approvals), etc. Describe your ability to validate contract pricing against a PO, reassign a PO to a different vendor, etc. Describe your ability to process a PO created from an external system such as ERP, WMS, Work Management (e.g., field tickets), etc. For inventory orders, please describe how a pick list is created and an order is fulfilled. Describe how your solution provides intra-company purchase order capability. Describe if cXML ordering can be configured by the customer or if it requires a third-party (Is there any additional cost associated with enabling cXML?)
</t>
  </si>
  <si>
    <t>09_Determine_Ordering App
Page 1.2.3</t>
  </si>
  <si>
    <t>R 618</t>
  </si>
  <si>
    <t>Search / Discovery
(REVISED)</t>
  </si>
  <si>
    <t>Ability to find and re-use previous contracts and clauses for 1) new contract/clause creation or 2) contract portfolio assessment and remediation/de-risking/optimization</t>
  </si>
  <si>
    <t>0 - not currently supported / not applicable
1 - text and keyword search across contracts. 
2 - ability to query contract/clause data/metadata (including user-defined) and ability to perform 'where used' analysis on related clauses/contracts; 
3 - ability to use fuzzy matching to find similar language (based on word similarity - not similarity of higher-level meaning) within contracts/clauses. 
4 - using AI/semantic-based capabilities to find user-/role-/context-relevant content based on meaning/intent</t>
  </si>
  <si>
    <t>CLM - Search / Discovery (Self-Description):
The solution provides full search capability across the contract metadata and contract document. All clauses, contract types and templates are available in libraries in the solution.</t>
  </si>
  <si>
    <t>Contract Compliance</t>
  </si>
  <si>
    <t>Determine contract management module provides full search capability across the contract metadata and contract document. All clauses, contract types and templates are available in libraries in the solution.
Determine utilizes Amazon Elastic Search to provide full text search functionality and OCR data extraction when importing PDF documents.
The system supports contract provisions tagging which flags for specific legal obligations in a standardized way that is searchable, reportable and can trigger workflow actions or tasks. System also tracks financial information such as coupons and rebates best on spend or sales amount.</t>
  </si>
  <si>
    <t>Please describe the mechanisms to insure contract compliance in both standard PO, specialized PO (e.g. blanket) and non-PO requisitioning models.</t>
  </si>
  <si>
    <t>R 619</t>
  </si>
  <si>
    <t>Legacy Contract Upload / Conversion
(REVISED)</t>
  </si>
  <si>
    <t>Ability to bulk-upload contracts and extract contract-level metadata (please discuss if/how you use partner providers)</t>
  </si>
  <si>
    <t>0 - not currently supported / not applicable
1 - batch file uploading and import/mapping of electronic documents (manually entered metadata).
2 - OCR and rule-based training for contract metadata extraction. 
3 - addition of machine learning and ability to recognize contract elements/relationships (e.g., clauses, figures, amendments, etc.)  
4 - advanced machine learning and other differentiated capabilities vs. peers</t>
  </si>
  <si>
    <t>CLM - Legacy Contract Upload / Conversion (Self-Description):
The solution provides bulk upload templates. Where data needs to be extracted from legacy documents we partner with Legal Sifter.</t>
  </si>
  <si>
    <t>The solution provides bulk upload templates. Where data needs to be extracted from legacy documents we partner with Legal Sifter.
+ OCR data extraction when importing PDF documents.</t>
  </si>
  <si>
    <t>09_Determine_Ordering App
Page 2.3</t>
  </si>
  <si>
    <t>R 620</t>
  </si>
  <si>
    <t>Clause Extraction, Classification, and Harmonization
(REVISED)</t>
  </si>
  <si>
    <t>Use of rule-based and machine-learning-based contract analytics to help classify unstructured text into structured clauses and metadata (please indicate if you use a specialized partner provider)</t>
  </si>
  <si>
    <t>0 - not currently supported / not applicable
1 - rule-based training based on keywords. 
2 - rule-based classification (with business-level rule bases for multi-business enterprises) combined with provider-specific knowledge base (e.g., synonyms). 
3 - addition of machine learning (clustering, classification) derived from large customer training sets, external data/corpus, and experts to improve accuracy. 
4 - provider proprietary knowledge bases/models and more advanced machine learning to understand the legal language making up the provisions in the clauses - and ability to segregate customer-specific knowledge bases from cross-customer KB.</t>
  </si>
  <si>
    <t>CLM - Clause Extraction, Classification, and Harmonization (Self-Description):
This is not functionality that is currently supported.</t>
  </si>
  <si>
    <t>Extensibility</t>
  </si>
  <si>
    <t>Describe ability to extend PO collaboration through integrated third-party solutions (e.g., tax solution providers, customs/compliance/import solutions) to enable total landed cost and other scenarios</t>
  </si>
  <si>
    <t xml:space="preserve">Not available at this time </t>
  </si>
  <si>
    <t>R 622</t>
  </si>
  <si>
    <t>Contract Import from other systems (e.g., eSourcing, P2P, etc.)
(REVISED)</t>
  </si>
  <si>
    <t>To what extent does the platform support contract creation starting from other systems such as upstream eSourcing or downstream P2P (e.g. Contract request from an eRequisition)?</t>
  </si>
  <si>
    <t>0 - not currently supported / not applicable
1 - Sourcing award export from an eSourcing system into a draft contract for finalization/approval. 
2 - Sourcing award export or import from a P2P system (or sales order management system);  
3 - Open interface from any enterprise system into a contract request form, template, and/or draft contract directly - and into an appropriate intake/approval workflow.
4 - would include capability beyond which is previously addressed (but including 1-3)</t>
  </si>
  <si>
    <t>CLM - Contract Import from E-Sourcing (Self-Description):
Contracts can be directly generated from within an eSourcing event. eSourcing events can also be generated from the content of a purchasing contract.</t>
  </si>
  <si>
    <t>Determine Contract management module is 100 % integrated with our Sourcing module . 
Contracts can be directly generated from within an eSourcing event. The solution allows contract requesters to initiate the contract process through a request that can be approved and submitted as a contract project. Users who are unfamiliar with the request form can use the wizard which will guide them through the contract request workflow.
Meta-data is shared across SIM/RFI/CLM to avoid multiple entries and have a single source of truth
DCP houses all data in a singular database, regardless of CLM, Sourcing or P2P. This allows for any user to be in any module and access the exact same data without the need for synchronization or other integration</t>
  </si>
  <si>
    <t>Order Processing (buy-side)</t>
  </si>
  <si>
    <t>Describe your ability to attach supporting documentation (e.g., statement of work, drawings, specifications, etc.) What level of document security is possible in your system for these attachment scenarios? Describe the system's approach to receive order response/acknowledgements, process changes/deletions, manage order status requests/responses via different transactional standards (e.g., EDI / XML) and a portal interface, manage disputes, generate audit trails, etc. Describe your ability to send a PO (including attachments) to an ERP environment</t>
  </si>
  <si>
    <t>R 623</t>
  </si>
  <si>
    <t>Ability to Manage Counter-Party Originated Contracts
(REVISED)</t>
  </si>
  <si>
    <t>What unique capabilities allow you to incorporate counterparty paper into your contracting workflow?</t>
  </si>
  <si>
    <t>09_Determine_Ordering App
Page 3.4.5</t>
  </si>
  <si>
    <t>0 - not currently supported / not applicable
1 - accept counterparty PDF/MS-Word contract draft into the CLM application and manage it as redline-able contract/addendum/attachment, but with no clause-level tracking; 
2 - use CLM contract conversion capabilities on supplier document to auto-convert/classify to the clause level for subsequent workflow. 
3 - convert/classify like #2, but also use AI to auto-compare to your standard clauses and highlight variances/risks to remediate within the negotiation/redlining workflow. 
4 - Additional innovations (e.g., integration of community-based supplier contract intelligence into the solution).</t>
  </si>
  <si>
    <t>CLM - Ability to Manage Counter-Party Originated Contracts (Self-Description):
When a document is added at the Document Creation phase it is either generated from a system template or a file upload. Once the 3rd party paper is added to the system it will avail of all of the system functionality regards comparison, approvals, signatures and exectution. Reporting can also be created to show Template v 3rd party paper contracts.</t>
  </si>
  <si>
    <t>The system allows for document version control including check-in and check-out. Each new version will display redline changes in the built-in document viewer, similar display to MS Word document redlines but in the browser directly. Optional module supports collaborating with counterparties over external portal. Attachments can be shared in the redlining process and external users can be invited to upload new attachments. Accept / reject version capability included.  Document viewer allows for in-document commenting and note taking</t>
  </si>
  <si>
    <t>Order Delivery / Communication</t>
  </si>
  <si>
    <t>Describe your communication process between buyers and suppliers. Explain your transmission methods (e.g., email, fax, cXML, EDI, web form, portal, network) and your ability to manage workflows and integrations to electronically communicate POs to suppliers, receive order response/acknowledgement, process changes/deletions, and manage order status requests/responses. If you take a network approach to PO and other document communication, please explain the approach and include supporting architecture documentation showing one-to-many, many-to-many, multi-tier and other specific connectivity models (or reference in more detail in the "network" tab). Please also describe any value-added services of this offering</t>
  </si>
  <si>
    <t>R 624</t>
  </si>
  <si>
    <t>Amendments
(REVISED)</t>
  </si>
  <si>
    <t>To what extent can the system support amendments / riders to simplify how contractual changes are implemented, but also allow controls and change history?</t>
  </si>
  <si>
    <t>0 - not currently supported / not applicable
1 - contract language is changed, re-approved, and versioned up; 
2 - Multiple SOWs and sub-contracts under an MSA can individually be changed directly or also amended via a rider/document (e.g., change order) with full change history and document history within the top-level contract 'package'; 
3 - Granular permissions for certain roles to change certain data within the contracts based on definable rules that can be specified in the contract language itself; 
4 - Functionality beyond 1-3</t>
  </si>
  <si>
    <t>CLM - Amendment Creation (Self-Description):
At the appropriate stage of the process amendments can be created and linked to the original contract.</t>
  </si>
  <si>
    <t>Amendment feature automatically associates amendments to contract but user sees the "effective contract" view by default for a single source of truth. All amendments are easily accessible in the hierarchy of changes and are automatically numbers and displayed on chronological order.
Legal team can make mass changes on several fields such as dates, team members, amendment data etc</t>
  </si>
  <si>
    <t>09_Determine_Ordering App
Page 5.6</t>
  </si>
  <si>
    <t>Order Collaboration (buyer/supplier)</t>
  </si>
  <si>
    <t>Describe your ability to capture and handle buyer/supplier interactions, manage workflows and integrations to enable buyer/supplier collaboration (receive orders, send responses/acknowledgements/requests, process changes/deletions, manage order status), manage disputes, audit trails, etc.</t>
  </si>
  <si>
    <t>Contract Collaboration</t>
  </si>
  <si>
    <t>09_Determine_Ordering App
Page 6</t>
  </si>
  <si>
    <t>Order Processing (supply-side)</t>
  </si>
  <si>
    <t>Describe the supplier's ability to override PO information (e.g., quantities, delivery method, prices, etc.), add/delete items (swapping), communicate responses/acknowledgements/requests, manage disputes, show order status and the ability to approve orders on the line-level</t>
  </si>
  <si>
    <t>R 625</t>
  </si>
  <si>
    <t>Microsoft Word Integration and Interface
(REVISED)</t>
  </si>
  <si>
    <t>Does the solution integrate with Microsoft Word to enable both parties to build and edit documents within Microsoft, but with full security and version tracking*?
*In your text response, please also mention if you have any Google Docs / G Suite integration and how it works.</t>
  </si>
  <si>
    <t xml:space="preserve">0 - not currently supported / not applicable
1 - contracts can be created in the CLM application and can be exported to MS-Word for back-and-forth redlining before eSignature, but clause-level change control isn't preserved after export; 
2 - "MS-Word as the UI". CLM application add-in within MS-Word allows authoring from clause library and templates, before redlining which stays synched with the application.  
3 - Seamless flow between application and MS-Word including import/export (that preserves data synch) and also note if you have the ability to perform some level of real-time time collaboration (within Word 365 and/or the native web UX).  
4 - Additional functionality such as MS-Excel integration; embedded AI support; or other unique differentiated functionality.  </t>
  </si>
  <si>
    <t>CLM - Word Integration (Self-Description):
The contract templates are created in MS Word. All document exports pre execution are into MS Word. Version control is done within the solution and the user can choose to compare changes between versions in MS word or in the solution.</t>
  </si>
  <si>
    <t>09_Determine_Ordering App
Page 7</t>
  </si>
  <si>
    <t xml:space="preserve">Determines utilizes Microsoft Word to redline and track document changes.  As many document versions can be attached as needed as full versioning control is OOB.  In addition, in-line document comparison is featured in-platform.  Comments can be added and tracked to the contract document at any time using our Notes functionality.
</t>
  </si>
  <si>
    <t>Services Procurement Integration</t>
  </si>
  <si>
    <t>R 629</t>
  </si>
  <si>
    <t>Describe your ability to integrate to relevant contingent labor systems (including VMS, VMS/MSP, SOW, freelancer management and specialized category solutions) and services providers for finding, selecting, and managing contingent labor, contractors and services categories (e.g., temporary labor, staffing resources, 1099 contractors, "gig" workers, etc.) Describe your ability to create a services PO compliant that is compliant with policies. Describe your ability to integrate service entry sheets with the ERP environment</t>
  </si>
  <si>
    <t>Sub-Contracting Support</t>
  </si>
  <si>
    <t>Ability to support multi-tier contracts to tier 1 suppliers (e.g., BPO, prime contractor, contract mfr, etc.) who then sub-contract to tier 2 suppliers. This can include "back-to-back" contracts / "flow downs" of certain clauses or potentially even engaging tier 2 sub-contractors on the system itself</t>
  </si>
  <si>
    <t>Use generic scoring. Please describe supporting details in 'comments' field. Note any particular innovations that you feel differentiate you here.</t>
  </si>
  <si>
    <t>CLM - Sub-Contracting Support (Self-Description):
We currently offer the ability to support multiple counterparties on a single contract and also support hierarchies of contracts.  We currently do not offer support for flow downs.</t>
  </si>
  <si>
    <t>We currently offer the ability to support multiple counterparties on a single contract and also support hierarchies of contracts. We currently do not offer support for flow downs.</t>
  </si>
  <si>
    <t>09_Determine_Ordering App
Page 7 &amp;8</t>
  </si>
  <si>
    <t>R 630</t>
  </si>
  <si>
    <t>International Trade and Logistics</t>
  </si>
  <si>
    <t>"Guided Contracting" (e.g., user questionnaires)</t>
  </si>
  <si>
    <t>Explain if you support integrations to third party logistics firms and related third-party tools/providers for shipment documentation (e.g., customs declarations and manifests). Please specify capabilities here as well as partners used. Please also describe tax, tariff, harmonized code and other support considerations and partners (e.g., escrow, inventory finance, etc.)</t>
  </si>
  <si>
    <t>This allows the system to be designed to guide a user through a set of business questions that in turn invoke the appropriate contract templates (or specific clauses) to use</t>
  </si>
  <si>
    <t>0 - none (users need to find closest match template on their own). 
1 - form builder and workflow is used to construct workflow that pulls up designated contract template for a certain contract/spend/supplier type. 
2 - vanilla functionality is available here to build workflow that builds up contract from clauses (not just template). 
3 - use of configurator and even basic machine learning to help design simplest decision tree. 
4 - use of AI or other advanced technology to develop a contracting "bot" to guided optimal contracting</t>
  </si>
  <si>
    <t>CLM - "Guided Contracting" (e.g., user questionnaires) (Self-Description):
The solution provides a request process which will then route a contract to the relevant legal party. Within the request process is Guide Me functionality which asks the user a variety of questions to help them find the correct contract in the solution.  This is based on a wizard approach that can then trigger additional workflows - for examples seld-service contracts that trigger additional autorization.</t>
  </si>
  <si>
    <t>CLM - "Guided Contracting" (e.g., user questionnaires) (Self-Description):
The solution provides a request process which will then route a contract to the relevant legal party. Within the request process is Guide Me functionality which asks the user a variety of questions to help them find the correct contract in the solution.  This is based on a wizard approach that can then trigger additional workflows - for examples self-service contracts that trigger additional authorization.</t>
  </si>
  <si>
    <t>Users who are unfamiliar with the request form can use the wizard which will guide them through the contract request workflow.</t>
  </si>
  <si>
    <t>09_Determine_Ordering App
Page 8</t>
  </si>
  <si>
    <t>PO Mobility</t>
  </si>
  <si>
    <t>Describe the mobility features of your ordering process including integrated security capabilities for a mobile environment. If mobile is a differentiator for your solution, please explain why and how it stands out from others</t>
  </si>
  <si>
    <t>R 631</t>
  </si>
  <si>
    <t>Contract Implementation</t>
  </si>
  <si>
    <t>Ability to help automate the implementation of the contract into execution (e.g., into the P2P and supplier management process) and integrate to downstream execution systems</t>
  </si>
  <si>
    <t>0 - nothing. 
1 - integration capabilities to export into downstream systems. 
2 - bi-directional integration and also workflow to ensure that contract has been implemented properly. 
3 - functionality and methodology to set in place all downstream contract monitoring processes, roles, alerts, etc. 
4 - Advanced functionality beyond 1-3.</t>
  </si>
  <si>
    <t>CLM - Contract Implementation (Self-Description):
Once executed the contract is flipped into a purchasing contract. The link between the negotiated contract and the budget or approved spend in the purchasing contract means that users can track spend whether through a PO or Catalogue and see what is spent, committed or available. This can either be to other Determine modules or standard connections to the likes of Oracle, SAP, Tradeshift.</t>
  </si>
  <si>
    <t>CLM - Contract Implementation (Self-Description):
Contracts can have budgets and or approved spend on the them meaning that users can track spend whether through a PO or Catalogue and see what is spent, committed or available. This can either be to other Determine modules or standard connections to the likes of Oracle, SAP, Tradeshift.</t>
  </si>
  <si>
    <t>09_Determine_Ordering App
Page 8 &amp;9</t>
  </si>
  <si>
    <t>PO Analytics</t>
  </si>
  <si>
    <t>Describe the type of analytics available for ordering. Examples include: performance benchmarks, KPIs, full audit trail visibility, etc.</t>
  </si>
  <si>
    <t>09_Determine_Ordering App
Page 9</t>
  </si>
  <si>
    <t>Contract Performance Management</t>
  </si>
  <si>
    <t>Describe your ability to handle multi-currencies and multi-languages for multi-country usage purposes as well as cross-border system integration and reconciliation. List and describe all (please be thorough if applicable).</t>
  </si>
  <si>
    <t>09_Determine_Ordering App
Page 9 &amp;10</t>
  </si>
  <si>
    <t>R 632</t>
  </si>
  <si>
    <t>Compliance Management</t>
  </si>
  <si>
    <t>To what extent can the system track counterparty compliance to the contract - as well as internal compliance</t>
  </si>
  <si>
    <t>0 - not currently supported / not applicable
1 - ability to set dates and alerts for deliverables and against SLAs/targets; query capabilities to match payments to contracts; simple scorecard. 
2 - robust integration framework for automated performance collection; stakeholder survey collection &amp; scoring; graphical scorecards. 
3 - rules-based and predictive analytics to identify/predict non-compliance; integration into corrective action workflows and projects; integration with supplier/partner scorecards. 
4 - advanced functionality beyond 1-3</t>
  </si>
  <si>
    <t>CLM - Compliance Management (Self-Description):
Contract compliance is managed through the connections to other Determine modules allowing the consolidation of obligations, spend, budgets, PO's, requisitions back to a specific contract within the system.</t>
  </si>
  <si>
    <t>PO Roadmap</t>
  </si>
  <si>
    <t>Describe what new features &amp; functionalities are in your ordering roadmap in the near future. In addition please tell us what you think makes your solution "shine" in the ordering area, standing out from others -- today and tomorrow.</t>
  </si>
  <si>
    <t>R 633</t>
  </si>
  <si>
    <t>Financial Management
(REVISED)</t>
  </si>
  <si>
    <t>Ability to measure and monitor financial aspects of the contract. To what extent can financial impacts of the contract be modeled beyond just a single contract value field?</t>
  </si>
  <si>
    <t>0 - not currently supported / not applicable
1 - reporting of contract value (e.g., TCV, ACV) and spend-against-contract. 
2 - tracking costs (e.g., change orders and cost variances), penalties, rebates, claims (paid, submitted, disputed, etc.), pricing performance, etc. 
3 - ability to estimate/plan contract financials and actions: CV renewals; CV at risk; "cost of risk" analysis, trend analysis of pending non-compliance (weighted by financial impact), etc. 
4 - Advanced functionality beyond 1-3</t>
  </si>
  <si>
    <t>CLM - Financial Management (Self-Description):
Through connections to the previously described Purchasing Contracts and Budget Management modules within the Determine Platform.</t>
  </si>
  <si>
    <t>09_Determine_Ordering App
Page 10</t>
  </si>
  <si>
    <t>Corrective Action &amp; Conflict Resolution
(REVISED)</t>
  </si>
  <si>
    <t>How deep is the corrective action management / corrective action resolution capability in the product? How deep is the collaborative dispute resolution functionality? Please describe the ability to manage the process of mitigating non-compliance, poor performance, and other performance issues if not already covered</t>
  </si>
  <si>
    <t>0 - not currently supported / not applicable
1 - Buyers and suppliers can send asynchronous messages logged in a message center
2 - Buyers and suppliers can initiate (performance-related) corrective action requests and, once accepted by the counterparty, a corrective action process is started and both parties can collaborate on the formation of a corrective action plan (which may begin from a built-in template)
3 - Either party can pull in relevant performance data, tag similar issues, upload supporting documents, define alerts against milestones, and measure performance improvements over time
4 - The platform uses AI to identify similar issues, suggest appropriate plans of action, and automatically pull in and monitor relevant data over time</t>
  </si>
  <si>
    <t xml:space="preserve">Corrective action plans can be defined in the solution and linked to either the supplier or contract record. If a contract is in dispute the solution will allow the user to flag this and it will be reflected in the status. Rules can be put in place so that if a contract is dispute it can restrict the transaction capability with that counterparty.  </t>
  </si>
  <si>
    <t>Receiving Setup</t>
  </si>
  <si>
    <t>Describe the key "set-up" steps for the receiving process and ability to support customized scenarios (e.g., enabling receipt of negative quantities, double-step receiving, validate receipt quantity, requiring a receipt vs. no receipt required, requiring end user receipts, allowing changes to suppliers, enable notification when no receipt exits, etc.)</t>
  </si>
  <si>
    <t>Performance Management Analytics</t>
  </si>
  <si>
    <t>10_Determine_Receiving app
Page 1</t>
  </si>
  <si>
    <t>R 635</t>
  </si>
  <si>
    <t>Contracting Reports and Analytics
(REVISED)</t>
  </si>
  <si>
    <t>*Not numerically self-scored. Please list the out-of-the box reporting that you provide for the supported roles in your system with regards to the contracting process. This isn't a list of report names, but rather the types of reporting that you have -- e.g., status (pending, active, overdue), throughput, cycle time, on-time delivery, pending renewals, rework, etc.</t>
  </si>
  <si>
    <t>Please provide the reporting areas within your standard reporting and analytics framework (self-score not needed)</t>
  </si>
  <si>
    <t>CLM - Contracting Reports and Analytics (Self-Description):
Reporting Generator within the Determine solution is a propriety tool which allows any peice of metadata to be compiled into a report. Reports are either individual status type (chart or table) reports that can be rolled up into dashboard reports. The dashboard will be a combination of the status type reports but also processing times by phase, template v 3rd party paper etc. Access to reports is based upon the users roles and permissions meaning that the same report will show different information for different users.</t>
  </si>
  <si>
    <t>Reporting Generator within the Determine solution is a proprietary tool which allows any piece of metadata to be compiled into a report. Reports are either individual status type (chart or table) reports that can be rolled up into dashboard reports. The dashboard will be a combination of the status type reports but also processing times by phase, template v 3rd party paper etc. Access to reports is based upon the users roles and permissions meaning that the same report will show different information for different users.
Contract analytics can be done directly within the platform using the reporting tool mentioned above. Where more detailed analytics are required Determine also offers a broader set of analytics through the our Spend Analysis module.</t>
  </si>
  <si>
    <t>R 636</t>
  </si>
  <si>
    <t>Contract / Commercial Performance Analysis
(REVISED)</t>
  </si>
  <si>
    <t>*Not numerically self-scored. Please indicate the analytics that you provide to support the performance health and risk of your commercial relationships through the lens of your contract information. This includes risk analytics, compliance analytics, SLA analytics; complexity analysis (e.g., variability of terms); best practices adoption analytics, etc. Feel free to discuss machine learning, but this is also covered in the "Technology" tab as well</t>
  </si>
  <si>
    <t>CLM - Contract / Cmmercial Performance Analysis (Self-Description):
Contract analytics can be done directly within the platform using the reporting tool mentioned above. Where more detailed analytics are required Determine also offers a broader set of analytics throught the our Spend Analysis module.</t>
  </si>
  <si>
    <t xml:space="preserve">This is supported through Determine Smart Analytics where analysis against multi-level categorization / taxonomy is available.              
Built-in Dashboards:
Best-practice pre-configured dashboards are available for all the solutions of our Source-to-Pay suite so each member of an organization (procurement, finance, legal, accounting) can view their activity and take actions.
Report Generator:
Create your own report and leverage the master data elements like suppliers, contracts, purchase orders, etc.  </t>
  </si>
  <si>
    <t>Fulfillment</t>
  </si>
  <si>
    <t>Describe your ability to process/communicate advanced ship notices (ASNs) and bills of lading (BOL) from suppliers (and BOL responses from buyer if needed) as well as other related documentation, if applicable</t>
  </si>
  <si>
    <t>10_Determine_Receiving app
Page 1,2</t>
  </si>
  <si>
    <t>Knowledge Management and Expertise</t>
  </si>
  <si>
    <t>Receiving Process</t>
  </si>
  <si>
    <t>Describe your receiving process. This may include support for configurable receiving functionality including desktop, centralized, hybrid receiving (multi-shipped / partial / bulk / decimals / allowances for open/blanket POs), receiving with inspection capability (returns management), flexible matching rules (and managing required documentation to complete a receipt), supplier barcode / RFID support, and integration, warehouse receipts, and asset receipting. Describe if your solution has the ability to enable both end user receiving and central receiving. Describe your ability to handle assets (e.g., track asset value/depreciation, track warranties, service schedules, configure asset attributes, etc.) Describe your ability to receive receipts by line items on orders. Describe how your solution receives an item into inventory. Does your solution allow for a user to receive via browser, email and mobile specific clients? If so, which ones?</t>
  </si>
  <si>
    <t>R 637</t>
  </si>
  <si>
    <t>Knowledge Beyond Technology Applications
(REVISED)</t>
  </si>
  <si>
    <t xml:space="preserve">What content/info/knowledge exists that powers your solution beyond traditional feature/function? e.g., clause/risk ontology; AI-trained knowledge base for contract analytics; automated best practice; etc.  </t>
  </si>
  <si>
    <t>Please describe in detail (self score not needed)</t>
  </si>
  <si>
    <t>10_Determine_Receiving app</t>
  </si>
  <si>
    <t>CLM - Knowledge Beyond Technology Applications (Self-Description):
AI tools form part of the Determine roadmap but are not available at this time.</t>
  </si>
  <si>
    <t>10_Determine_Receiving app
Page 3</t>
  </si>
  <si>
    <t>Receiving Integration</t>
  </si>
  <si>
    <t>R 638</t>
  </si>
  <si>
    <t>Describe your ability to integrate receiving activity to other needed processes such as ERS (where PO-receipt match can auto-generate the invoice), eInvoicing, eProcurement, and hosted inventory management (e.g., SMI/VMI, inventory collaboration, etc.). Please include customer use cases or documentation to show support for advanced scenarios (if applicable)</t>
  </si>
  <si>
    <t>Community Knowledge and "Collective Intelligence"
(REVISED)</t>
  </si>
  <si>
    <t>How do you capture and systemize the collective knowledge from your installed base of customers using your solution? This can include collective machine learning derived from your clients' 'training' of the system. It can include derived insights from what contract terms different types of suppliers present and accept. It's any type of 'network effect' or any knowledge assets beyond features/functions of applications</t>
  </si>
  <si>
    <t>CLM - Community Knowledge (Self-Description):
Customer focus groups and advisory committees</t>
  </si>
  <si>
    <t>R 639</t>
  </si>
  <si>
    <t>Value Creation Methodology and Approach
(REVISED)</t>
  </si>
  <si>
    <t xml:space="preserve">Do you have a unique productized approach to assessing, delivering, and improving value delivery that we haven't touched upon that you'd like to highlight?  It can be prescriptive value modeling, customer value alignment methodologies, flexible commercial models, and anything not touched upon in the "Services" section of the RFI  </t>
  </si>
  <si>
    <t>Not available</t>
  </si>
  <si>
    <t>CLM - Value Creation Methodology and Approach (Self-Description):
N/A</t>
  </si>
  <si>
    <t>Receiving Mobility</t>
  </si>
  <si>
    <t>Describe the mobility features of your receiving process including mobile-specific security components</t>
  </si>
  <si>
    <t>Receiving Analytics</t>
  </si>
  <si>
    <t>Describe the type of analytics available for your receiving process. Example: returns, performance benchmarks, KPIs, full audit trails, etc.</t>
  </si>
  <si>
    <t>Catalog Management</t>
  </si>
  <si>
    <t>10_Determine_Receiving app
Page 4.5</t>
  </si>
  <si>
    <t>Receiving Roadmap</t>
  </si>
  <si>
    <t>Describe what new features &amp; functionalities are in your receiving roadmap in the near future. In addition please mention any feature/functionalities that we may have overlooked</t>
  </si>
  <si>
    <t>Nothing major planned at this time</t>
  </si>
  <si>
    <t>No roadmap</t>
  </si>
  <si>
    <t>R 138</t>
  </si>
  <si>
    <t>Supplier ePRO Invitation Support
(REVISED)</t>
  </si>
  <si>
    <t>Describe your ability to invite suppliers to participate on the e-procurement platform and onboarded their catalogs.</t>
  </si>
  <si>
    <t xml:space="preserve">0 - Not currently supported 
1 - Basic or partial support/features  
2 - Core support for standard requirements. Mass e-mail campaigns with a message and link to the system (landing pages)
3 - Advanced features to support high levels of complexity. Personalized e-mail campaigns, workflow support, alerts, reminders/escalations, consultants support/services
4 - Materially differentiated capabilities compared with peers
</t>
  </si>
  <si>
    <t>P2P - Catalog Creation / Onboarding (Self-Description):
Catalog google sheet with Answers</t>
  </si>
  <si>
    <t>Mass e-mail campaigns with a message and link to the system (landing pages)</t>
  </si>
  <si>
    <t>Business App datasheet Catalog Management.pdf</t>
  </si>
  <si>
    <t>Supplier e-Catalog Registration Support
(REVISED)</t>
  </si>
  <si>
    <t>Describe your ability to register and enable suppliers to operate the catalog management solution.</t>
  </si>
  <si>
    <t xml:space="preserve">0 - Not currently supported 
1 - Basic or partial support/features  
2 - Core support for standard requirements. Fixed e-registration process that collects the same information for all suppliers and pushes them into the same approval process. Generic training and enabling material and support (e.g., videos, FAQ, hotline)
3 - Advanced features to support high levels of complexity. Dynamic registration process where suppliers are led down appropriate paths to collect appropriate information based on industry, categories/products, geographies, and other critical questions. Personalized training and enabling support/services by dedicated consultants teams
4 - Materially differentiated capabilities compared with peers
</t>
  </si>
  <si>
    <t xml:space="preserve">Dynamic registration process where suppliers are led down appropriate paths to collect appropriate information based on industry, categories/products, geographies, and other critical questions. Personalized training and enabling support/services by dedicated consultants teams can be provided upon request (not a customers requirement) </t>
  </si>
  <si>
    <t>Model Support
(REVISED)</t>
  </si>
  <si>
    <t>Describe your process (single or multiple models/approaches) to create or onboard a catalog in your system.</t>
  </si>
  <si>
    <t xml:space="preserve">0 - Not currently supported 
1 - Basic or partial support/features  
2 - Core support for standard requirements (e.g., CSV file formats, email, XML template, EDI, punch-outs)
3 - Advanced features to support high levels of complexity (e.g., flip a contract, sourcing event, API methods)
4 - Materially differentiated capabilities compared with peers
</t>
  </si>
  <si>
    <t xml:space="preserve">We currently support Excel, CSV, EDI, XML
The supplier is able to upload his catalog via the supplier portal
Supplier is also able to conduct mass updates / bulk actions 
</t>
  </si>
  <si>
    <t>Data Structure Support
(REVISED)</t>
  </si>
  <si>
    <t>Describe your ability to create or onboard catalogs with different data structures or multiple standards.</t>
  </si>
  <si>
    <t xml:space="preserve">0 - Not currently supported 
1 - Basic or partial support/features  
2 - Core support for standard requirements (e.g, mapping tables, non-industry standards like translation support)
3 - Advanced features to support high levels of complexity. Industry standards (e.g., PIDX), translation support, validations, AI &amp; ML capabilities 
4 - Materially differentiated capabilities compared with peers
</t>
  </si>
  <si>
    <t xml:space="preserve">We support a variety of detail pictures, descriptions and attachments at a granular level of detail 
We support both UNSPSC and custom codes          
Information stored in the catalog are objects as part of the wider Master data within the Determine Cloud Platform
Attributes are also a key element of the of catalog item that can be configured for specific search requirements.
</t>
  </si>
  <si>
    <t>Item Profile Support
(REVISED)</t>
  </si>
  <si>
    <t>Describe the level of data detail supported by your catalogs.</t>
  </si>
  <si>
    <t>0 - Not currently supported 
1 - Basic or partial support/features  
2 - Core support for standard requirements. Extended item information (description, price, UOM, pictures,  price, quantity price breaks, attachments, detail descriptions, UNSPSC codes, manufacturing numbers, tags, keywords, location availability, delivery metrics), integration with external sources, cross-reference information (synonymous, similars),"how to" instructions, multimedia, support documents, contract number, inventory levels, purchasing policies, historic performance
3 - Advanced features to support high levels of complexity. Item attributes with configurable features by category. Bundles, lists, kits. Services catalogs (rate cards, job profiles). AI and ML embedded capabilities.
4 - Materially differentiated capabilities compared with peers</t>
  </si>
  <si>
    <t>Supplier Onboarding</t>
  </si>
  <si>
    <t>Describe your onboarding process for suppliers including the enablement process (e.g., training and approvals) and the maintenance process (updates/new required data). Please describe your methods and capabilities to manage the on-boarding process (e.g., third-party service support/help desk, managed service, web forms, portal templates, requirements and certifications, background checks, regulatory and reporting requirements, localized requirements, requirements for new suppliers in high risk countries, etc.) and to capture suppliers (buyer/supplier invitation, mass-market supplier on-boarding approach, etc.) Please describe your supplier integration capabilities with supplier systems. Please also note your workflow capabilities for supplier on-boarding as well as how you manage parent/child linkages as part of the process. If there is anything we have left out in this question (or this sheet) which makes your supplier onboarding approach different from others, please share these additional considerations and elements of your product or embedded solution/services. Please include typical examples of volumes of suppliers enabled in small, medium and large deployments (Describe typical timelines). Describe how much time it takes a supplier to register on a supplier network (include time required for their legal to review contracts / terms and conditions and, if applicable, associated fees?) . Describe how much time it takes to train a supplier on how to use the network. If you offer additional supplier enablement options, does this preclude the supplier from using the standard supplier network functions?.</t>
  </si>
  <si>
    <t>Buying Policy Configuration
(REVISED)</t>
  </si>
  <si>
    <t>Describe your ability to configure buying policies and supporting information (within catalogs) to appear within the context of an item requested.</t>
  </si>
  <si>
    <t xml:space="preserve">0 - Not currently supported 
1 - Basic or partial support/features  
2 - Core support for standard requirements. Cataloged items/services linked to buying policies. Supporting information such as inventory levels, budgets, contract key data, etc.
3 - Advanced features to support high levels of complexity. Ability to link to external and unstructured data, supportive analytics, BOTs support, etc.
4 - Materially differentiated capabilities compared with peers
</t>
  </si>
  <si>
    <t>Core support for standard requirements. Cataloged items/services linked to buying policies. Supporting information such as inventory levels, budgets, contract key data, etc.</t>
  </si>
  <si>
    <t>11_Determine Supplier Network_Portal
Page 1, 2
12_Determin_Supplier Management 360 Dashboard
13_DetermineSIM &amp; CLM Product Sheet</t>
  </si>
  <si>
    <t>External Catalog Support
(REVISED)</t>
  </si>
  <si>
    <t>Describe your ability to onboard (access) external catalog content.</t>
  </si>
  <si>
    <t xml:space="preserve">0 - Not currently supported 
1 - Basic or partial support/features  
2 - Core support for standard requirements. Punch-out level 1 and 2
3 - Advanced features to support high levels of complexity. API integration, content filtering, etc.
4 - Materially differentiated capabilities compared with peers
</t>
  </si>
  <si>
    <t xml:space="preserve">Direct integration available via Punch-out only
Amazon.com catalogs are also available  inside the procure-to-pay solution while maintaining full compliance on preferred vendors, authorized catalogs and approval workflows
As far as local catalogs, the supplier is able to create a new version of his catalog via the supplier portal and send it for approval by the client
A new “federated Search” allows to integrate online catalogs directly inside the search, combining internal and external catalog items from several sources into the same results.
</t>
  </si>
  <si>
    <t>R 146</t>
  </si>
  <si>
    <t>P2P</t>
  </si>
  <si>
    <t>Pre-Negotiated Contract Support</t>
  </si>
  <si>
    <t>Describe your ability to incorporate GPO contracts or prenegotiated contract programs as part of the creation or enablement process (either sponsored or run by the technology provider or third party).</t>
  </si>
  <si>
    <t xml:space="preserve">0 - Not currently supported 
1 - Basic or partial support/features  
2 - Core support for standard requirements. GPOs integrations (out-of the box)
3 - Advanced features to support high levels of complexity. Active programs with pre-negotiated contracts
4 - Materially differentiated capabilities compared with peers
</t>
  </si>
  <si>
    <t>P2P - Catalog Contracts (Self-Description):
Catalog google sheet with Answers</t>
  </si>
  <si>
    <t xml:space="preserve">P2P - Catalog Contracts (Self-Description):
NEW -- Customers now have the ability to manage the following types of purchasing contracts (previously managed
within the Procurement application) in the Contract Management (DCM) application:
 - Supplier agreement
 - Catalog agreement
 - Blanket contract
 - Variable amount invoicing contract
 - Recurring fixed amount contract
This allows business owners to leverage the purchasing capabilities provided in the Procurement application with the contract active state management capabilities (i.e., renewals, amendments and
terminations) available within DCM.
</t>
  </si>
  <si>
    <t>Describe how you maintain supplier information being current, compliant (and of course accurate!) Explain how you establish data privacy when it comes to storing sensitive individual information (such as tax IDs for sole proprietors), and issues as transparency &amp; auditability. Explain how you manage supplier financial and risk assessments, background checks, regulatory and reporting requirements, localized requirements, requirements for new suppliers in high risk countries, etc. Explain your workflow capabilities for supplier information management and how these are tied into your overall P2P capabilities. Also explain any many-to-many or one-to-many information capture approaches and how data that is managed via the network can be augmented for individual buy-side customers with specific information requirements</t>
  </si>
  <si>
    <t>Customers have the ability to manage the following types of purchasing contracts (previously managed
within the Procurement application) in the Contract Management (DCM) application:
 - Supplier agreement
 - Catalog agreement
 - Blanket contract
 - Variable amount invoicing contract
 - Recurring fixed amount contract
This allows business owners to leverage the purchasing capabilities provided in the Procurement application with the contract active state management capabilities (i.e., renewals, amendments and
terminations) available within DCM.</t>
  </si>
  <si>
    <t>Access Configuration
(REVISED)</t>
  </si>
  <si>
    <t>Describe your ability to configure access to catalog content.</t>
  </si>
  <si>
    <t>11_Determine Supplier Network_Portal
Page 3.4.5
12_Determin_Supplier Management 360 Dashboard
13_DetermineSIM &amp; CLM Product Sheet</t>
  </si>
  <si>
    <t xml:space="preserve">0 - Not currently supported 
1 - Basic or partial support/features  
2 - Core support for standard requirements. Standard access configuration based on user/roles/BU/spend categories, etc.
3 - Advanced features to support high levels of complexity. Advanced access and permissions dependent on business rules (dynamic), catalog views, GPS capabilities, etc.
4 - Materially differentiated capabilities compared with peers
</t>
  </si>
  <si>
    <t xml:space="preserve">
Access to catalogs can be tailored in the Determine system to provide users with a subset of available catalogs most relevant to their role within the company.  This makes finding items much faster and easier for the end-user.
Access to catalog content can be restricted and flags can be created for contract, inventory, or other types of meta-data based requirements based on the contract line item object.</t>
  </si>
  <si>
    <t>Supplier Performance and Risk Management</t>
  </si>
  <si>
    <t>Describe how you ensure supplier contract compliance and linkages with suite-based and third-party contract management systems. Describe your mechanisms to monitor, evaluate, report and improve supplier performance. How do you monitor supply risks on a continuous basis via the network. Do you integrate with 3rd party solutions to evaluate supplier risk?</t>
  </si>
  <si>
    <t>Process Uniqueness
(REVISED)</t>
  </si>
  <si>
    <t xml:space="preserve">Describe which aspects of your catalog creation and onboarding process capabilities stand out from other vendors. What makes you special or different? </t>
  </si>
  <si>
    <t xml:space="preserve">0 - Not currently supported 
1 - Key features
2 - Advanced functionalities
3 - Capabilities that improve efficiencies and productivity
4 - Materially differentiated capabilities compared with peers
</t>
  </si>
  <si>
    <t xml:space="preserve">Determine’s catalog management module significantly reduces “maverick” or off-contract spend by automatically directing users toward pre-approved suppliers.  Users benefit from this system by being able to quickly find and purchase the approved goods and services they need.
All Determine modules—including catalog management—are written on a single codebase resulting in a seamless integration and uninterrupted flow of information throughout the entire source-to-pay process. 
The ease and simplicity of the Determine user-interface provides users an intuitive, Google-like search experience combined with an Amazon-like buying experience.
The single interface seamlessly accesses both internal and external “punch-out” catalogs without having to leave the Determine application. 
</t>
  </si>
  <si>
    <t>11_Determine Supplier Network_Portal
Page 6.7
12_Determin_Supplier Management 360 Dashboard
13_DetermineSIM &amp; CLM Product Sheet</t>
  </si>
  <si>
    <t>Catalog Management (only answer this for eProcurement)</t>
  </si>
  <si>
    <t>Describe which catalog management capabilities can be executed from the portal (and which cannot)</t>
  </si>
  <si>
    <t>11_Determine Supplier Network_Portal
Page 7.8
12_Determin_Supplier Management 360 Dashboard
13_DetermineSIM &amp; CLM Product Sheet</t>
  </si>
  <si>
    <t>Order Management</t>
  </si>
  <si>
    <t>R 142</t>
  </si>
  <si>
    <t>Describe which order management capabilities can be executed from the portal (and which cannot)</t>
  </si>
  <si>
    <t>Purchasing Model Support
(REVISED)</t>
  </si>
  <si>
    <t>Describe your ability to create planned, non-planned and repetitive purchasing models based on specific catalog content and data structures (objects).</t>
  </si>
  <si>
    <t xml:space="preserve">0 - Not currently supported 
1 - Basic or partial support/features 
2 - Core support for standard requirements. Items, templates, kits, bundles, shopping lists, e-forms
3 - Advanced features to support high levels of complexity. AI/ML capabilities to assemble configurable items, bundles, smart forms
4 - Materially differentiated capabilities compared with peers
</t>
  </si>
  <si>
    <t>P2P - Catalog Objects (Self-Description):
Catalog google sheet with Answers</t>
  </si>
  <si>
    <t>P2P - Catalog Objects (Self-Description):
04_CatologAnswers_Determine</t>
  </si>
  <si>
    <t xml:space="preserve">Repetitive -- Determine provides preset kits to be added to the shopping cart for accelerating buying on recurring items
Non-planned -- Off-catalogs Request provide the flexibility to create custom items not currently in the local catalog or available through Punchout. 
Planned - Create restocking orders (manually or by configuring the system for automatic replenishment orders)
</t>
  </si>
  <si>
    <t>11_Determine Supplier Network_Portal
Page 8
12_Determin_Supplier Management 360 Dashboard
13_DetermineSIM &amp; CLM Product Sheet</t>
  </si>
  <si>
    <t>Linkage Support
(REVISED)</t>
  </si>
  <si>
    <t>Describe your ability to configure linkages/flags between catalog (and non-catalog) products and services.</t>
  </si>
  <si>
    <t xml:space="preserve">0 - Not currently supported 
1 - Basic or partial support/features  
2 - Core support for standard requirements. Static-defined flags (preferred, contracted), links to suite related content (contracts, inventory)
3 - Advanced features to support high levels of complexity. Configurable flags, links to third-party content, ability to flagged non-catalog items/kits/e-forms
4 - Materially differentiated capabilities compared with peers
</t>
  </si>
  <si>
    <t>Describe which invoicing components can be executed from the portal (and which cannot). If suppliers have multiple customers on the network, can they see all related invoicing (and associated trade documents) through a single log-on?</t>
  </si>
  <si>
    <t>Possibility to flag items with different labels, push certain items over other in the cart. Highlight certain preferred items.</t>
  </si>
  <si>
    <t>Object Model Uniqueness
(REVISED)</t>
  </si>
  <si>
    <t>Describe how your catalog object model (and capabilities based on the data model and architecture) stand out from other vendors.</t>
  </si>
  <si>
    <t>Catalog repository mono or multi supplier with a defined scope for purchase process. Each repository contains catalog versions that can each be independently active or deactivated. Versions are managed by date.</t>
  </si>
  <si>
    <t>Other Supplier Network Value-Added Services</t>
  </si>
  <si>
    <t>Describe any network-based value-added services. These could include "network-based" transactional intelligence (e.g., the network 'learns' how to convert OCR'd supplier PDFs for small suppliers). Additional capabilities could include member-driven benchmarking, template-development, industry-specific frameworks / standards, supplier search/matching based on RFI/RFP requirements, etc. Do you provide a simplified process for collaboration/document exchange with low-volume or one-off suppliers that captures and manages all relevant information?</t>
  </si>
  <si>
    <t>11_Determine Supplier Network_Portal
Page 9
12_Determin_Supplier Management 360 Dashboard
13_DetermineSIM &amp; CLM Product Sheet</t>
  </si>
  <si>
    <t>Ability to Connect to Multiple Supplier/Business Networks</t>
  </si>
  <si>
    <t>Describe how your customers have connected to different intermediaries via your network (e.g., third-party EDI hubs, supplier networks, etc.). Which ones? How do you manage standards, data persistence (which standard) and any fee considerations associated with third-party connectivity integrations?. For global deployments, describe how you enable customers to use a single or multiple supplier networks for connectivity. If multiple supplier networks will be used, how will integration between the supplier networks be handled?</t>
  </si>
  <si>
    <t>R 139</t>
  </si>
  <si>
    <t>Classification Capabilities
(REVISED)</t>
  </si>
  <si>
    <t>Describe the native (or partner) support process and mechanisms used for catalog classification, cleansing and enrichment.</t>
  </si>
  <si>
    <t>11_Determine Supplier Network_Portal
12_Determin_Supplier Management 360 Dashboard
13_DetermineSIM &amp; CLM Product Sheet</t>
  </si>
  <si>
    <t xml:space="preserve">0 - Not currently supported 
1 - Basic or partial support/features
2 - Core support for standard requirements. Partner limited support for data quality control (classification, cleansing and enrichment)
3 - Advanced features to support high levels of complexity. Native and partner (extensive offer of worldwide partners) support for data quality control (classification, cleansing and enrichment), includes AI capabilities, dashboards, delta reports, workflows and business rules
4 - Materially differentiated capabilities compared with peers
</t>
  </si>
  <si>
    <t>Other Capabilities</t>
  </si>
  <si>
    <t>P2P - Catalog Data Quality Control (Self-Description):
Catalog google sheet with Answers</t>
  </si>
  <si>
    <t>Do you have to be on the portal to transact and collaborate? . Can suppliers receive an order, add comments, ○ Acknowledge and create a legally compliant invoice via email … with NO Portal Registration. For transmission methods such as EDI, cXML does the vendor have to be on the portal/network, or can they connect directly to the customer P2P instance with no portal connection?.</t>
  </si>
  <si>
    <t>P2P - Catalog Data Quality Control (Self-Description):
04_CatologAnswers_Determine</t>
  </si>
  <si>
    <t xml:space="preserve">Catalog version : possibility to create a version, update it, put it in standby, archive it 
</t>
  </si>
  <si>
    <t>11_Determine Supplier Network_Portal
Page 9.10
12_Determin_Supplier Management 360 Dashboard
13_DetermineSIM &amp; CLM Product Sheet</t>
  </si>
  <si>
    <t>Mapping Process
(REVISED)</t>
  </si>
  <si>
    <t>Describe your mapping process and ongoing data synchronization process based on source records/catalog master data.</t>
  </si>
  <si>
    <t xml:space="preserve">0 - Not currently supported 
1 - Basic or partial support/features  
2 - Core support for standard requirements. Includes one-to-one mapping tables for all types of data, no real time sync
3 - Advanced features to support high levels of complexity. Includes one-to-many mapping tables (e.g., spend categories, GL accounts), real-time synchronization to the source record, AI/ML capabilities
4 - Materially differentiated capabilities compared with peers
</t>
  </si>
  <si>
    <t>Mapping is done as part of the master data elements and versioning of the catalog item record in the system.
Real-time pricing is currently possible using the punchout. Further developments are planned to automatically update the prices of internal catalogs and offer competing prices in addition.</t>
  </si>
  <si>
    <t>Unit Conversion
(REVISED)</t>
  </si>
  <si>
    <t>Describe your data quality approach to ensure the accurate conversion of units of measure, currencies and languages for multi-country usage purposes (e.g. accounting records, issuance of POs and invoices, side-by-side items comparison).</t>
  </si>
  <si>
    <t xml:space="preserve">0 - Not currently supported 
1 - Basic or partial support/features  
2 - Core support for standard requirements. Core automated support for standard requirements/mapping tables, no multi-country support
3 - Advanced features to support high levels of complexity. Multi-country, multi-document and real-time support, AI/ML capabilities
4 - Materially differentiated capabilities compared with peers
</t>
  </si>
  <si>
    <t xml:space="preserve">The application adapts to each country
Country and regions can be used in every business rule
Grouping features allow to manage global complex orgs
Determine platform is preconfigured with all currencies
-- Customer enables/disables the currencies to be used
out of the 170 available currencies
-- Way currencies are displayed is defined
Symbol, position, precision...
-- Conversion rates are updated automatically
System keeps track of history
Currencies can be attached to:
Companies, regions…
Suppliers
Contracts
Budgets, cost centers…
</t>
  </si>
  <si>
    <t>P2P Configuration Set Up</t>
  </si>
  <si>
    <t xml:space="preserve">Describe your approach to customized P2P configuration as well as both basic and advanced configuration scenarios.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chart of accounts/accounting structure (e.g., SAP, Oracle, Lawson, etc.). Describe the process for configuring custom fields/web forms (What are the limitations/constraints in terms of what can be enabled?)
</t>
  </si>
  <si>
    <t>Real Time Price Support
(REVISED)</t>
  </si>
  <si>
    <t>Describe your ability to maintain real-time price information and key data across internal and external catalogs.</t>
  </si>
  <si>
    <t xml:space="preserve">0 - Not currently supported 
1 - Basic or partial support/features  
2 - Core support for standard requirements. Semi-automatic price updates from suppliers (flat files)
3 - Advanced features to support high levels of complexity. Real time integration/synchronization with supplier´s price and information updates. Usage of external sources to keep data updated (current), real-time analytics support
4 - Materially differentiated capabilities compared with peers
</t>
  </si>
  <si>
    <t>Real-time pricing is currently possible using the punchout. Further developments are planned to automatically update the prices of internal catalogs and offer competing prices in addition.</t>
  </si>
  <si>
    <t>14_Determine_Configurability</t>
  </si>
  <si>
    <t>14_Determine_Configurability
Page 1 &amp; 2</t>
  </si>
  <si>
    <t>ML / AI Support
(REVISED)</t>
  </si>
  <si>
    <t>Describe (if applicable) how you incorporate artificial intelligence (AI) and machine learning (ML) capabilities into the catalog data control process or related areas.</t>
  </si>
  <si>
    <t xml:space="preserve">0 - Not currently supported 
1 - Basic or partial process support/features
2 - Core process support for standard requirements. 
3 - Advanced support for high levels of Process complexities
4 - Materially differentiated capabilities compared with peers
</t>
  </si>
  <si>
    <t>Quality Control Process Uniqueness
(REVISED)</t>
  </si>
  <si>
    <t>Describe what aspects of your catalog data quality control capabilities stand out from other vendors.</t>
  </si>
  <si>
    <t>Business Rules / Workflow</t>
  </si>
  <si>
    <t>Describe the elements, and extent of, workflow configuration across the modules and functionality and any integrated third party applications. Be sure to describe your competitive differentiators including, but not limited to, depth of configurability, breadth of configurability, and visual component manipulation. Is the rules/workflow capability native to your platform or is it a licensed third party capability?</t>
  </si>
  <si>
    <t>Data consistency checks are done by the system. 
Two levels of alerts are managed for data inconsistencies: warnings and errors.
These alerts are managed in different tabs in the catalog and can be manually fixed by the user in order to validate all catalog items.</t>
  </si>
  <si>
    <t>14_Determine_Configurability
Page 2.3</t>
  </si>
  <si>
    <t xml:space="preserve">Need a new demo to see how this capability have stay on competition vs Peers </t>
  </si>
  <si>
    <t>Answer only in the cells filled in blue</t>
  </si>
  <si>
    <t>Multi-Currency</t>
  </si>
  <si>
    <t>Describe your support for multiple currencies and supporting functionality for conversions, rounding, etc. Describe how external currency tables are used (e.g., automated conversions, manual, third-party only or if internal master tables are supported, etc.)</t>
  </si>
  <si>
    <t>Catalog Approvals  / Validations</t>
  </si>
  <si>
    <t>Sourcing Subcategories</t>
  </si>
  <si>
    <t>14_Determine_Configurability
Page 3</t>
  </si>
  <si>
    <t>Please Note: If your solution does not support these often adjacent areas to sourcing (in part or in whole) do not worry! Many areas will have no or little bearing on many of the personas. Please note: it would surprise us if any sourcing vendor can address all of these areas (even in part). Finally, we are interested primarily in native platform capability in your solution. If you have a partner solution that is integrated, please note that in the description -- but do not self score above a "0" unless natively integrated into the product (i.e., OEM'd, similar UI, data model harmonization, etc.). If it is natively integrated, please note this as well in the description.</t>
  </si>
  <si>
    <t>Business User Configuration</t>
  </si>
  <si>
    <t>R 141</t>
  </si>
  <si>
    <t>Describe your ability to enable self-service configurable by a customer business-level administrator (e.g., no development/coding/pseudo-coding skills required). Describe the extent to which a business-user can configure the system (vs. a system analyst or other technical resource -- or vendor/consulting expert resource)</t>
  </si>
  <si>
    <t>Validation Process</t>
  </si>
  <si>
    <t>Describe your catalog validation and approval process capabilities.</t>
  </si>
  <si>
    <t xml:space="preserve">0 - Not currently supported 
1 - Basic or partial support/features. Standard validation of names, descriptions, mandatory fields, standard hierarchical approval workflows
2 - Core support for standard requirements. Advanced field level validation and dynamic approval workflows. Price and contract compliance validations and approval workflows
3 - Advanced features to support high levels of complexity. Advanced validation features, field flagging, change alerts, AI/ML capabilities
4 - Materially differentiated capabilities compared with peers
</t>
  </si>
  <si>
    <t>P2P - Catalog Approvals (Self-Description):
Catalog google sheet with Answers</t>
  </si>
  <si>
    <t>P2P - Catalog Approvals (Self-Description):
04_CatologAnswers_Determine</t>
  </si>
  <si>
    <t>Approval rules can be directly set in the application. These rules may concern several catalog and organisation criteria: creator, company, catalog supplier, purchasing categories, ...</t>
  </si>
  <si>
    <t>14_Determine_Configurability
Page 3, 4, 5</t>
  </si>
  <si>
    <t>Spend Analysis</t>
  </si>
  <si>
    <t>Technical Configuration</t>
  </si>
  <si>
    <t>Describe your ability to enable self-service configurable by an in-house technical resource (e.g., limited development/coding/pseudo-coding skills required). Describe the extent to which a technical-user can configure the system without external (vendor or consultant) expertise</t>
  </si>
  <si>
    <t>RFX Auction</t>
  </si>
  <si>
    <t>14_Determine_Configurability
Page 4, 5</t>
  </si>
  <si>
    <t>Contracts</t>
  </si>
  <si>
    <t>R 140</t>
  </si>
  <si>
    <t>Dynamic Additions</t>
  </si>
  <si>
    <t>Describe your ability to add or modify new items (and services) during daily activities (not a scheduled upload) in an existing catalog.</t>
  </si>
  <si>
    <t xml:space="preserve">0 - Not currently supported 
1 - Basic or partial support/features. Semi-automatic process, full upload
2 - Core support for standard requirements. Pro-forma templates, XML templates, portal functionality
3 - Advanced features to support high levels of complexity. Ability to process new items from external sources (non-contracted)
4 - Materially differentiated capabilities compared with peers
</t>
  </si>
  <si>
    <t>P2P - Catalog Maintenance (Self-Description):
Catalog google sheet with Answers</t>
  </si>
  <si>
    <t>Execution</t>
  </si>
  <si>
    <t>P2P - Catalog Maintenance (Self-Description):
04_CatologAnswers_Determine</t>
  </si>
  <si>
    <t>Vendor/Consultant Configuration</t>
  </si>
  <si>
    <t>Is a vendor or trained consultant required for certain or all configurations? if so what are typical turnaround times and costs (hourly FTE) associated with this work?</t>
  </si>
  <si>
    <t>Items can be added by catalog manager directly in the catalog for any catalog status.
Requesters can send items to catalog manager for validation and addition in the catalog versions.</t>
  </si>
  <si>
    <t>14_Determine_Configurability
Page 5</t>
  </si>
  <si>
    <t>Customizations</t>
  </si>
  <si>
    <t>What percentage of your deployments include code-level customization? If applicable, please describe the types of customizations that you have enabled?</t>
  </si>
  <si>
    <t>R 143</t>
  </si>
  <si>
    <t>Mobility Features</t>
  </si>
  <si>
    <t xml:space="preserve">Describe your mobility features (i.e., what can be enabled via a mobile environment) of your catalog management functionality. Please specify both app and non-app capability. </t>
  </si>
  <si>
    <t xml:space="preserve">0 - Not currently supported 
1 - Basic or partial support/features
2 - Core support for standard requirements.  
3 - Advanced features to support high levels of complexity for this requirement 
4 - Materially differentiated capabilities compared with peers
</t>
  </si>
  <si>
    <t>P2P - Catalog Mobility (Self-Description):
Catalog google sheet with Answers</t>
  </si>
  <si>
    <t>P2P - Catalog Mobility (Self-Description):
04_CatologAnswers_Determine</t>
  </si>
  <si>
    <t>Catalog approval process can be managed in the mobile app</t>
  </si>
  <si>
    <t>Customer count (bubble size)</t>
  </si>
  <si>
    <t>Cloud</t>
  </si>
  <si>
    <t xml:space="preserve">Please describe your cloud architecture (e.g., single-instance multi-tenant application run on a 'virtualized' and elastic platform). Explain your ability to support private/hybrid cloud that can physically partition customer-specific data as well as your adoption of cloud computing standards and components (e.g., using commercial IaaS platforms, open stack components, etc.). Please describe the platform and infrastructure 'stack' used for your application/integration service. What Service Oriented Architecture (SOA) standards and features do you employ?. Please break down your customer base and their deployment model (% public cloud, % private cloud, % on premise)
</t>
  </si>
  <si>
    <t>R 144</t>
  </si>
  <si>
    <t>Reporting Functionality</t>
  </si>
  <si>
    <t>Describe the analytical/reporting capability of your catalog management functionality and how it benefits administrators, suppliers and other users.</t>
  </si>
  <si>
    <t xml:space="preserve">0 - Not currently supported 
1 - Basic or partial support/features. Reporting capabilities
2 - Core support for standard requirements. Descriptive analytics with comparative analysis
3 - Advanced features to support high levels of complexity. Advanced catalogs analytics (actionable, benchmarks, process KPI, user KPIs). AI/ML capabilities to optimize content, process
4 - Materially differentiated capabilities compared with peers
</t>
  </si>
  <si>
    <t>P2P - Catalog Analytics (Self-Description):
Catalog google sheet with Answers</t>
  </si>
  <si>
    <t>P2P - Catalog Analytics (Self-Description):
04_CatologAnswers_Determine</t>
  </si>
  <si>
    <t>20_Determine_Technology 
Page 1</t>
  </si>
  <si>
    <t>Quarter</t>
  </si>
  <si>
    <t xml:space="preserve">Internet Shopping / Distributed Content </t>
  </si>
  <si>
    <t>R 148</t>
  </si>
  <si>
    <t>External Marketplace Support</t>
  </si>
  <si>
    <t>Describe your ability to enable users to shop across internet sites or external marketplaces (which are likely non-integrated, non-approved or non-contracted).</t>
  </si>
  <si>
    <t xml:space="preserve">0 - Not currently supported 
1 - Basic or partial support/features  
2 - Core support for standard requirements. Ability to shop and pull items back into the solution for approval processing
3 - Advanced features to support high levels of complexity. Item(s) stored for subsequent events, ability to be catalogued and compared with other options
4 - Materially differentiated capabilities compared with peers
</t>
  </si>
  <si>
    <t>P2P - Internet Shopping / Catalog Visibility (Self-Description):
Catalog google sheet with Answers</t>
  </si>
  <si>
    <t xml:space="preserve">P2P - Internet Shopping / Catalog Visibility (Self-Description):
UPDATE -- In the cart, a requester is able to choose if an item will be ordered to the supplier or will be taken in the warehouse (if available). He has to select this option directly in the product form
</t>
  </si>
  <si>
    <t>Arbitrary Categorization in Spend Analysis</t>
  </si>
  <si>
    <t>Robotics / AI / Machine Learning</t>
  </si>
  <si>
    <t>Explain the use of robotics technology, embedded AI/machine learning capability, etc. What is in your roadmap in these areas? Do you employ data scientists on staff? If so, please describe your team and its credentials</t>
  </si>
  <si>
    <t>This is the ability to do category spend analysis within an analytics environment against default, built in, and arbitrary (what-if) categorizations.</t>
  </si>
  <si>
    <t>1 is integrated spend analysis; 2 is integrated spend analysis + a built in taxonomy; 3 is support for what if re-categorizations; 4 is the ability to do all this with data enrichment and multi-taxonomy comparisons; etc.</t>
  </si>
  <si>
    <t>asdfdsfasd</t>
  </si>
  <si>
    <t>1 would be the ability to maintain benchmarks ; 2 would be the ability to automatically populate benchmarks with anonymized data from other clients/participants in a buyer network; 3 would be the ability to extend those with industry data; 4 would require innovations in the area beyond these; etc.</t>
  </si>
  <si>
    <t>15_Determine_Artificial Intelligence Use Cases &amp; Demo</t>
  </si>
  <si>
    <t>1 would be the ability to plot historical prices and demands and do basic trend analysis; 2 would be the ability to plot this against market data and predict likely market prices; 3 would be the ability to use advanced demand planning models to predict detailed demands over time; 4 would require integrated demand management functionality and guided buying based on prescriptive analytics; etc.</t>
  </si>
  <si>
    <t>Category Sourcing Plans/Templates</t>
  </si>
  <si>
    <t>1 would be the ability to define and track such plans; 2 would be a set of template category plans; 3 would be a set of detailed sourcing plans across categories and products with workflow enabled templates integrated into the various modules and functions; 4 would be adaptive sourcing templates that vary the workflow based on market conditions and configurable rules; etc.</t>
  </si>
  <si>
    <t>Benchmarking</t>
  </si>
  <si>
    <t>Does the tool contain the ability for the organization to create and maintain their own benchmarks and (if market benchmarks are included) compare those to market/community benchmarks?</t>
  </si>
  <si>
    <t>1 is the ability to maintain general purpose spending and performance benchmarks; 2 is the ability to define and track advanced KPIs in those benchmarks; 3 is the ability to define and monitor trends based on those benchmarks; 4 would include capability beyond which is previously addressed (but including 1-3)</t>
  </si>
  <si>
    <t>1 is the ability to define scorecards; 2 is the ability to populate them automatically from KPIs, surveys, and imported data; 3 is the ability define trends and alerts and track changes over time; 4 would include capability beyond which is previously addressed (but including 1-3)</t>
  </si>
  <si>
    <t>Big Data</t>
  </si>
  <si>
    <t>Explain the use of big data technology (e.g., business intelligence, customer data integration approaches, real-time "hubs", artificial Intelligence, etc. Please describe the experience and credentials of your analytics team</t>
  </si>
  <si>
    <t>R 145</t>
  </si>
  <si>
    <t>Roadmap</t>
  </si>
  <si>
    <t>Describe your catalog roadmap for the next quarter.</t>
  </si>
  <si>
    <t xml:space="preserve">0 - Not currently supported 
1 - Basic additional features
2 - Core features/functionalities to improve process
3 - New capabilities to improve process, efficiencies and productivity
4 - Materially differentiated capabilities compared with peers
</t>
  </si>
  <si>
    <t>P2P - Catalog Roadmap (Self-Description):
Catalog google sheet with Answers</t>
  </si>
  <si>
    <t>1 would be the capability of general advice based on general measurements or comparisons; 2 would be the inclusion of more specific advice on a category / project basis; 3 is the ability to adapt the recommendations and workflow based on current market conditions; 4 would be based on, and include, advanced statistical modelling/simulation/optimization models; etc.</t>
  </si>
  <si>
    <t xml:space="preserve">P2P - Catalog Roadmap (Self-Description):
UPDATE -- See Product Strategy PPT 
05_Determine_Product Strategy
</t>
  </si>
  <si>
    <t>New UI for catalog upload, with improved features (bulk data fix in catalog, accepting supplier template for mass import...)</t>
  </si>
  <si>
    <t>20_Determine_Technology 
Page 2</t>
  </si>
  <si>
    <t>Block chain</t>
  </si>
  <si>
    <t>Explain the use of block chain technology within your solutions or plans to deploy block chain in future releases. What type of block chain capabilities are you actively researching and/or developing (e.g., "smart contracts")? Are you working with a customer advisory council in this area, and if so, what is their willingness to support a distributed ledger model?</t>
  </si>
  <si>
    <t>Requisitioning</t>
  </si>
  <si>
    <t>1 is the ability to define a simple should cost model; 2 is the ability to populate from corporate or market data; 3 is the ability to define costs based on advanced formulas; 4 would be the ability to compute future costs based on projected cost trends across raw materials, labor, energy, and overhead costs; etc.</t>
  </si>
  <si>
    <t>1 would be the ability to import data from flat files; 2 from real-time from data sources; 3 from real-time interpolation using advanced metrics and formulae for more accurate costing; 4 would include capability beyond which is previously addressed (but including 1-3).</t>
  </si>
  <si>
    <t>Benchmarks</t>
  </si>
  <si>
    <t>20_Determine_Technology 
Page 3</t>
  </si>
  <si>
    <t>1 is support for benchmarks; 2 is integration with benchmarks; 3 is real-time updates based to should cost models based on benchmarks; 4 would include capability beyond which is previously addressed (but including 1-3)</t>
  </si>
  <si>
    <t>1 is basic support for the definition of a bill of materials; 2 is importation from ERP/MRP; 3 is support for BoM driven cost models; 4 is support for multi-tier dynamic roll-up cost models; etc.</t>
  </si>
  <si>
    <t>Mobile</t>
  </si>
  <si>
    <t>Explain the use of mobile technology within your solutions overall and your roadmap for future mobile adoption. Please highlight how you support mobile users (e.g., responsive design to work across all devices or mobile app for basic functionality like approvals). What percentage of system interactions today are driven by mobile clients? What do you forecast for the next 12 months? 24 months?</t>
  </si>
  <si>
    <t>Requisitioning Setup</t>
  </si>
  <si>
    <t>Formula Support</t>
  </si>
  <si>
    <t>Does the tool support the creation of complex formulas (with mathematical functions and not just basic arithmetic operators) in the creation of should-cost models?</t>
  </si>
  <si>
    <t>1 basic arithmetic operators; 2 basic (Excel) functions; 3 advanced trigonometric functions; 4 calculus, etc.</t>
  </si>
  <si>
    <t>20_Determine_Technology 
Page 3,4</t>
  </si>
  <si>
    <t>R 150</t>
  </si>
  <si>
    <t>1 a set of high level category templates; 2 detailed category templates with key products / raw materials; 3 adaptive templates based on changing designs / bills of material; 4 would include capability beyond which is previously addressed (but including 1-3)</t>
  </si>
  <si>
    <t>Requisitioning Options</t>
  </si>
  <si>
    <t xml:space="preserve">Describe your requisition setup options available "out of the box" to enable a requisitioning process. </t>
  </si>
  <si>
    <t xml:space="preserve">0 - Not currently supported 
1 - Basic or partial support/features  
2 - Core support for standard requirements. Advanced single process setups (allow quick item entry, allow several "ship to" addresses, hide change request type, allow multiple account allocations) 
3 - Advanced features to support high levels of complexity. Advanced and multiple (BUs) process setups. Global set up options
4 - Materially differentiated capabilities compared with peers
</t>
  </si>
  <si>
    <t xml:space="preserve">P2P - Requisitioning Set Up (Self-Description):
Requisitioning google sheet with Answers </t>
  </si>
  <si>
    <t>no change</t>
  </si>
  <si>
    <t>Internet of Things (IoT)</t>
  </si>
  <si>
    <t>Explain the use of IoT technology within your solutions (if used) and your IoT roadmap (if applicable)</t>
  </si>
  <si>
    <t>Default Configurations
(REVISED)</t>
  </si>
  <si>
    <t>Describe your ability to support multiple default combinations of users, categories, languages, currencies and UOM for fields such as "ship to" addresses, account allocations and GL-Code splits.</t>
  </si>
  <si>
    <t xml:space="preserve">0 - Not currently supported 
1 - Basic or partial support/features  
2 - Core support for standard requirements. Ability to support multiple default combinations of users/categories/languages/currencies/UOM for fields such as "ship to" addresses, account allocations, GL code splits. Single/basic combinations, a single organizational structure and system instance
3 - Advanced features to support high levels of complexity. Multiple/advance combinations, multiple organization structures and systems instances
4 - Materially differentiated capabilities compared with peers
</t>
  </si>
  <si>
    <t>20_Determine_Technology 
Page 4</t>
  </si>
  <si>
    <t xml:space="preserve">Per requisition it is possible to have several :
Shipping addresses
Supplier
Cost center
Budgets
Contracts
In the line item it is possible to split information per :
Analytics
Cost center
Accounts
Budgets
Easycart &gt;&gt; requisition with e-commerce standard feature.
Import/export of shopping cart
Split the different steps in the requisition (create the cart and manage the allocations).
Be able to create a requisition instead of someone else (shop for).
Several requisition types
</t>
  </si>
  <si>
    <t>OCR / Scanners</t>
  </si>
  <si>
    <t>Explain the use of OCR/Scanning technology within your solutions (if used) and roadmap plans</t>
  </si>
  <si>
    <t>Implementation Support
(REVISED)</t>
  </si>
  <si>
    <t xml:space="preserve">Describe how you support the requisitioning process through guides, templates and pre-packaged setups with the goal of faster and more effective implementations. </t>
  </si>
  <si>
    <t xml:space="preserve">0 - Not currently supported 
1 - Basic or partial support/features  
2 - Core support for standard requirements. Support of  guides, templates, pre-packaged setups. Flat files, batch processes
3 - Advanced features to support high levels of complexity. RPA processes, APIs, out-of-the box connectors, EAI capability 
4 - Materially differentiated capabilities compared with peers
</t>
  </si>
  <si>
    <t>1 simple, static, sourcing strategy definition; 2 quick links into different modules based on high-level workflow steps; 3 detailed step-by-step strategies with progress tracking and links into specific step workflows within modules; 4 would include capability beyond which is previously addressed (but including 1-3)</t>
  </si>
  <si>
    <t>Support of  guides, templates, pre-packaged setups. Flat files, batch processes</t>
  </si>
  <si>
    <t>Task, Timeline, and Milestone Definition</t>
  </si>
  <si>
    <t>Does the tool support the definition of detailed tasks, milestones, and timelines that can be used to define the project, walk the team through each step, and allow the senior buyer to track progress at each step of the way?</t>
  </si>
  <si>
    <t>1 timeline, milestone, and task definition; 2 status tracking and automatic status update based on step completion; 3 security controls, approvals, and audits; 4 would include capability beyond which is previously addressed (but including 1-3)</t>
  </si>
  <si>
    <t>Role-Based Team Definition</t>
  </si>
  <si>
    <t>Unique Requisitioning Setup Capabilities
(REVISED)</t>
  </si>
  <si>
    <t>Does the tool support role-based team-definition that not only defines a project team but the roles and associated responsibilities and access rights that they will have throughout the sourcing project?</t>
  </si>
  <si>
    <t>Describe what aspects of your requisitioning setup capabilities stand out from other vendors.</t>
  </si>
  <si>
    <t>1 basic role definition; 2 integration with access controls; 3 support for team members outside the organization; 4 would include capability beyond which is previously addressed (but including 1-3)</t>
  </si>
  <si>
    <t>Intelligent Apps</t>
  </si>
  <si>
    <t>Explain the use of "intelligent apps" within your solutions. Examples include: Siri, Alexa, Google, etc. Do you work with partners in this area?</t>
  </si>
  <si>
    <t>Workflow Integration</t>
  </si>
  <si>
    <t>Does the project management functionality support, and integrate with, a configurable, variable, workflow that integrates with each module and function on the sourcing plan?</t>
  </si>
  <si>
    <t>1 entry point integration; 2 functional integration; 3 rules-based workflow that detects and jumps to the right point in the sourcing workflow; 4 would include capability beyond which is previously addressed (but including 1-3)</t>
  </si>
  <si>
    <t>Approvals and Sign-Offs</t>
  </si>
  <si>
    <t>Does the project management tool support the definition of necessary go/no go breakpoints that require one or more staggered sign offs to continue?</t>
  </si>
  <si>
    <t>1 single approvals; 2 multi-approvals; 3 multi-approvals with override authority in an approval chain; 4 would include capability beyond which is previously addressed (but including 1-3)</t>
  </si>
  <si>
    <t>20_Determine_Technology 
Page 4,5</t>
  </si>
  <si>
    <t>Budget and Demand Definition</t>
  </si>
  <si>
    <t>1 budget definition; 2 budget importation from third party tool; 3 budget updates and projections based on demands; 4 automatic updates based on rules and formulas from available spend and demand projection updates</t>
  </si>
  <si>
    <t>Execution Support</t>
  </si>
  <si>
    <t>Does the tool support the execution of the project through collaboration, document tracking, negotiation, or other non-critical, but beneficial capabilities?</t>
  </si>
  <si>
    <t>1 integrated email; 2 integrated messaging/chat with history; 3 virtual whiteboards or collaborative view creation; 4 would include capability beyond which is previously addressed (but including 1-3)</t>
  </si>
  <si>
    <t>Profiles Setup</t>
  </si>
  <si>
    <t>Conversational Systems</t>
  </si>
  <si>
    <t>Explain the use of conversational technology within your solutions in such areas as user-initiated help requests, guided buying, etc. Please describe your roadmap in this area</t>
  </si>
  <si>
    <t>R 153</t>
  </si>
  <si>
    <t>Multi-Profile Support
(REVISED)</t>
  </si>
  <si>
    <t>Describe your ability to configure different profiles to support "mass customization" of the shopping experience. Please include in your response the extent of data inherent to a user to define a profile.</t>
  </si>
  <si>
    <t xml:space="preserve">0 - Not currently supported 
1 - Basic or partial support/features
2 - Core support for standard requirements. Profile configuration across users, group of users, business units, categories, contracts and projects. Basic profile data
3 - Advanced features to support high levels of complexity. Advanced profile configurability features. Access and permissions dependent on business rules (dynamic). Extensive data inherent to a user/category profile such as budgets, country/location specific
4 - Materially differentiated capabilities compared with peers
</t>
  </si>
  <si>
    <t xml:space="preserve">P2P - Profiles (Self-Description):
UPDATES  -- On the Authorizations tab, in the Email Notification section, select whether the user will receive email Notification(s). This field defaults to Activated. Check Periodical notifications if you want the user to receive email notifications about the tasks in the To do section of the homepage. 
The Business Authorizations defines the new user’s ability to use the Determine business applications. 
The Technical Authorizations section determines the user’s ability to configure the DCP. 
The Master Data Authorizations determines the user’s access to various data types. 
The Organizational views define the access level for the user with regards to the information available in the system (company, department, region…) 
The Project &amp; Tasks section determines the user’s ability to work on projects in the DCP. 
Optionally, customers can select the User Interface Version (Material Design or Standard), Language and Default home page. 
If authorized, user can customize their homepage.
</t>
  </si>
  <si>
    <t>20_Determine_Technology 
Page 5</t>
  </si>
  <si>
    <t xml:space="preserve">On each user profile several checkbox are available and each box correspond to one authorization in the application (create a requisition, create a PO, invoice, etc).
If on the profile you check the authorization requisition then you can define the perimeter of this requisition
•        Authorized invoicing companies 
•        Authorized cost centers / budget 
•        Authorized shipping addresses 
•        Authorized commodities 
•        Authorized requisition types
</t>
  </si>
  <si>
    <t>Single Sign-On</t>
  </si>
  <si>
    <t>Does the platform support single-sign on for the supplier -- and by this we mean that regardless of how many customers use the supplier, it has one, single, integrated portal to manage all of its customer relationships with one single sign-on for all related activities in the platform</t>
  </si>
  <si>
    <t>1 one login, but each customer view is segregated; 2 one instance of supplier master data, but customer documents/RFXs/purchase orders/etc. in their own portal; 3 all documents/communications integrated; 4 VMI across orders, optimized responses against limited capability, etc.</t>
  </si>
  <si>
    <t>Profile Maintenance Capability
(REVISED)</t>
  </si>
  <si>
    <t>Describe your ability to customize/tailor terminology to business-specific terminology using data dictionaries or other approaches</t>
  </si>
  <si>
    <t>Describe your ability to maintain and update all profiles. Include in your response topics such as auditing processes, user communications and integration with other systems (e.g., HR).</t>
  </si>
  <si>
    <t xml:space="preserve">0 - Not currently supported 
1 - Basic or partial support/features
2 - Core support for standard requirements. Ability to maintain current/update all profiles. Non-automated processes (profiles downloads, semi-manual updates), basic auditing reports
3 - Advanced features to support high levels of complexity. Automated routine processes integrated with the necessary systems to keep profiles updated, alerts to users in case of change, deltas reports and backup of versions and changes of profiles for audits.
4 - Materially differentiated capabilities compared with peers
</t>
  </si>
  <si>
    <t>Ability to maintain current/update all profiles. Non-automated processes (profiles downloads, semi-manual updates), basic auditing reports</t>
  </si>
  <si>
    <t>Distributed Supplier RFX Response Management</t>
  </si>
  <si>
    <t>Does the portal integrate with the RFX application and allow distributed or multiple responses that are completely controlled by the supplier, who can add team members with restricted access at will?</t>
  </si>
  <si>
    <t>1 multiple, invited parties can respond; 2 supplier can add parties, but limited control over what they can/cannot respond to; 3 supplier can add parties, restrict roles, and review options; 4 would include capability beyond which is previously addressed (but including 1-3)</t>
  </si>
  <si>
    <t>Distributed Supplier Auction Management</t>
  </si>
  <si>
    <t>Does the portal integrate with the auction application and allow for distributed or multiple responses that are completely controlled by the supplier who can add team members and proxies with restricted access down to the item level?</t>
  </si>
  <si>
    <t>1 multiple parties defined by the buyer can respond, typically one per lot; 2 multiple parties, added by the supplier, can respond, typically one per lot; 3 suppliers can add parties and back-up proxies that will automatically be authorized if the primary party does not log in or gets disconnected; 4 would include capability beyond which is previously addressed (but including 1-3)</t>
  </si>
  <si>
    <t>Result/Award Notification</t>
  </si>
  <si>
    <t>Open Standards</t>
  </si>
  <si>
    <t>Does the portal allow for the secured and controlled distribution of (optimized) RFX or Auction results with authorized supplier personnel only, allowing for verification of receipt, and secure responses.</t>
  </si>
  <si>
    <t>Describe your support for open standards, particularly surrounding document/data standards. How this has been developed / implemented? Are you working with / driving any standards-body initiatives? Do you provide a platform that enables others to develop or co-develop capabilities? Do you provide a platform for supplier to integrate their financial and accounting systems through a standards-driven environment?</t>
  </si>
  <si>
    <t>1 results can be communicated to a single supplier representative through the platform; 2 results can be communicate to all supplier personnel with appropriate access rights; 3 supplier personnel can verify receipt; 4 would include capability beyond which is previously addressed (but including 1-3)</t>
  </si>
  <si>
    <t>Contract Negotiation Management</t>
  </si>
  <si>
    <t>Does the portal allow for secure, tracked, and versioned e-negotiation with contract offer and counter offer version control and tracking?</t>
  </si>
  <si>
    <t>1 the buyer can communicate results securely to the supplier and verify access; 2 the supplier can accept, reject, or counter-offer in a secure manner and verify when the buyer has accessed; 3 the platform allows unlimited back and forth, tracking multiple versions of offers and counter offers across multiple documents that will form the complete contract when signed; 4 would include capability beyond which is previously addressed (but including 1-3)</t>
  </si>
  <si>
    <t>20_Determine_Technology 
Page 6</t>
  </si>
  <si>
    <t>Does the portal allow for the collection of all tracked supplier information, controlled updates where new information and documents must be first verified, and communications tracked and archived?</t>
  </si>
  <si>
    <t>Integrations</t>
  </si>
  <si>
    <t>1 suppliers can enter basic contact and location information; 2 suppliers can upload and maintain documents; 3 suppliers can maintain complete catalogs and make updates on a regular basis, limited only by contractual rates and changes that must be verified; 4 inclusive of 1-3 + automatic verification of updates that allow suppliers to automatically update data without buyer verification required</t>
  </si>
  <si>
    <t>R 151</t>
  </si>
  <si>
    <t>Personalization Capability
(REVISED)</t>
  </si>
  <si>
    <t>Describe your ability to personalize the user interface based on the user profile.</t>
  </si>
  <si>
    <t>Scorecards</t>
  </si>
  <si>
    <t>0 = Not currently supported 
1 = Basic or Partial Support/features
2 = Core support for standard requirements.  Ability to personalize the user interface based on the user profile. Personalized menus, default information displayed, etc.
3 = Advanced features to support high levels of complexity.  Pre-build widgets base on profiles, personalized user widgets, drag &amp; drop features to rearrange widgets/UI display, configure advanced pre-set options for common orders such as bundles or kits, pre-defined e-Forms, [service] order templates, re-order definition capability, etc. 
4 = Materially differentiated capabilities compared with peers</t>
  </si>
  <si>
    <t>Does the platform allow for the creation and distribution of 360-degree supplier scorecards?</t>
  </si>
  <si>
    <t xml:space="preserve">P2P - Marketplace User Interface (Self-Description):
Requisitioning google sheet with Answers </t>
  </si>
  <si>
    <t>1 scorecards can be created by both parties and distributed manually; 2 scorecards can be automatically updated from KPIs and surveys; 3 scorecard history and performance trends; 4 net promoter scores and advanced relationship metrics</t>
  </si>
  <si>
    <t xml:space="preserve">Customers can select the User Interface Version (Material Design or Standard), Language and Default home page. 
If authorized, user can customize their homepage.
</t>
  </si>
  <si>
    <t>Corrective Action Management</t>
  </si>
  <si>
    <t>Does the platform allow buyers to notify suppliers of issues, create and manage corrective action plans in a collaborative fashion?</t>
  </si>
  <si>
    <t>1 issue identification and tracking; 2 corrective action plan creation and progress tracking; 3 collaborative plan creation, progress updates, and interaction; 4 would include capability beyond which is previously addressed (but including 1-3)</t>
  </si>
  <si>
    <t>UI Optimization
(REVISED)</t>
  </si>
  <si>
    <t>Describe your ability to optimize the UI based on user behavior and roles via learning, guidance and specific usability features.</t>
  </si>
  <si>
    <t xml:space="preserve">0 - Not currently supported 
1 - Basic or partial support/features
2 - Core support for standard requirements. Ability to optimize the UI based on user behavior, roles. Identification of non-used areas/sections, heat map
3 - Advanced features to support high levels of complexity. AI/ML capabilities to optimize UI/UX
4 - Materially differentiated capabilities compared with peers
</t>
  </si>
  <si>
    <t xml:space="preserve">Different information can be displayed per users according to the setting in their user form or in the supplier/catalog
Possibility to highlight favorite items in the home page of the cart
In the home page of the cart some items are already displayed
Most requested catalog items by the user
Last catalog items viewed by the user
Possibility to filter the items on
Supplier
Contract
Commodity
Prices
Item types
Possibility to use :
Catalog item
Generic item &gt;&gt; pre-filled in the catalog but can be modified by the user
Off-catalog item &gt;&gt; new item not linked to a catalog but possibility to request to add it in a catalog
Preset kit &gt;&gt; a favorite cart per user or per company
Possibility to display announcement/news
</t>
  </si>
  <si>
    <t>Does the platform facilitate the onboarding of new suppliers? Are multi-channel onboarding events supported across categories, industries, and geographies? Is there any supplier network support?</t>
  </si>
  <si>
    <t>1 list creation and invite management; 2 integration with supplier networks and campaign management; 3 integration with (e-)fax and phone campaigns; 4 would include capability beyond which is previously addressed (but including 1-3)</t>
  </si>
  <si>
    <t>UI Uniqueness
(REVISED)</t>
  </si>
  <si>
    <t>Describe what aspects of your user interface stand out from other vendors.</t>
  </si>
  <si>
    <t>Invitation Management</t>
  </si>
  <si>
    <t>To what degree is invitation management, possibly as part of supplier onboarding campaigns, in particular supported? Can campaigns be set-up for easy supplier response? Can invitations be sent out over multiple channels? Can they be automatically resent as reminders? Can buyers be notified when a supplier has seen or responded? Can the buyer controll the onboarding of the suppliers at every distinct, logical, step?</t>
  </si>
  <si>
    <t>1 timed e-mails; 2 time offline (e-)fax and phone campaigns; 3 integration with supplier self-registration; 4 would include capability beyond which is previously addressed (but including 1-3)</t>
  </si>
  <si>
    <t>Material Design = Predictable, Awesome User Experience
It looks like Google’s Apps  (Gmail, Calendar, Android, etc.)
A sleek, simplified and engaging interface on Desktop and Mobile
Unified across all platforms and devices
The virtual feel of the objects
Check this 18.4 UI Improvements Classic Vs. Material Design (1).pdf 
to understand Determine UI Uniquesss</t>
  </si>
  <si>
    <t xml:space="preserve">18.4 UI Improvements Classic Vs. Material Design (1).pdf 
</t>
  </si>
  <si>
    <t>Self-Registration</t>
  </si>
  <si>
    <t>General Services</t>
  </si>
  <si>
    <t>1 suppliers can sign up for future invitation; 2 suppliers can provide basic information; 3 suppliers can provide extensive category and industry information and be guided through an information collection workflow based on the answers and information provided; 4 would include capability beyond which is previously addressed (but including 1-3)</t>
  </si>
  <si>
    <t>Data Management Services</t>
  </si>
  <si>
    <t>Describe your ability to natively (or through partners) aggregate, cleanse, classify, enrich, and harmonize existing data to make it timely and accurate to drive sourcing, category management and strategic sourcing efforts. Describe existing abilities to also validate data against external sources (tax authorities, prohibited/denied parties lists, certifying ISO authorities, etc.)</t>
  </si>
  <si>
    <t>15_Determine_GeneralServices
Page 1</t>
  </si>
  <si>
    <t>R 154</t>
  </si>
  <si>
    <t>Advanced Search Capabilities
(REVISED)</t>
  </si>
  <si>
    <t>Describe your search and advanced search capabilities. Please describe whether it is based on proprietary technology, third-party tools or a combination.</t>
  </si>
  <si>
    <t>0 - Not currently supported 
1- Basic or partial support/features
2 - Core support for standard requirements. Search titles, keywords, categories, suppliers, descriptions, attributes, geographic data, buyer notes and reviews
3 - Advanced features to support high levels of complexity. Type-ahead suggestions, faceted search, federated search, include bundles, e-forms, kits, AI/ML capabilities
4 - Materially differentiated capabilities compared with peers</t>
  </si>
  <si>
    <t xml:space="preserve">P2P - Search Engine (Self-Description):
Requisitioning google sheet with Answers </t>
  </si>
  <si>
    <t xml:space="preserve">P2P - Search Engine (Self-Description):
NEW --  &lt;&lt;Federated Search&gt;&gt; feature allows you to find all the items that can be purchased from a single search page regardless of whether the catalog is an internal catalog or a supplier punch-out catalog. The search results can still be filtered by authorized items according to the user’s invoicing company.
</t>
  </si>
  <si>
    <t xml:space="preserve">Today we can provide catalog users the ability to get the defaulted attributes created by category managers to automatically appear in their local catalog item and/or punch-out searches in the shopping cart.   This capability relates to helping in a few scenarios including:
Services Purchases: When you outsource services from a professional, additional information is required to define the requirements; and these attributes differ depending on the type of services being purchased – e.g., IT services (attributes: software knowledge required, languages spoken, years of experience, etc.).
Recurring Product: For items with recurrent characteristics – e.g., ordering T-shirts or security clothing for employees (attributes: size, color, material, etc.). Each of those attributes can have predefined values (e.g.,languages: Spanish, English, French, German, etc.; size: S, M, L, XL, XXL)
The Determine “federated Search” allows to integrate online catalogs directly inside the search, combining internal and external catalog items from several sources into the same results.
</t>
  </si>
  <si>
    <t>ETL Support</t>
  </si>
  <si>
    <t>Integrated Search Capability
(REVISED)</t>
  </si>
  <si>
    <t>To what extent does the platform support extract, transform and load from other systems?</t>
  </si>
  <si>
    <t>Describe your ability to perform combined searches across both internal and external catalogs.</t>
  </si>
  <si>
    <t xml:space="preserve">0 - Not currently supported 
1 - Basic or partial support/features
2 - Core support for standard requirements. Ability to perform combined searches across both internal and external catalogs. Cross catalog-search, federated search, punch-out level 2
3 - Advanced features to support high levels of complexity. API Integrations, comparison capabilities, numerous external catalogs
4 - Materially differentiated capabilities compared with peers
</t>
  </si>
  <si>
    <t>Managed Services / Co-Sourcing / Outsourcing</t>
  </si>
  <si>
    <t>Describe any BPO partner deployments outside of supporting customers that are hosted in your native cloud instance. Describe your ability to support business process related services or information/intelligence services in areas such as risk management, compliance (e.g., supplier audits), market intelligence, etc.</t>
  </si>
  <si>
    <t>ERP Integration</t>
  </si>
  <si>
    <t>1 ERP integration for extracting SKUs and links, but BoMs need to be built/verified manually; 2 complete BoMs can be imported, but prices need to be imported/defined separately; 3 complete BoMs with most recent pricing can be pulled in, along with any associated component specification documents; 4 would include capability beyond which is previously addressed (but including 1-3)</t>
  </si>
  <si>
    <t>Form Search Support
(REVISED)</t>
  </si>
  <si>
    <t>Describe your ability to manage e-forms, bundles, kits and templates as part of the search process.</t>
  </si>
  <si>
    <t xml:space="preserve">
0 - Not currently supported 
1 - Basic or partial support/features
2 - Core support for standard requirements. Ability to manage e-forms, bundles, kits, templates as part of the search process. Separate searching process for e-forms, bundles, kits, templates
3 - Advanced features to support high levels of complexity. Bundles, kits integrated into same search results
4 - Materially differentiated capabilities compared with peers
</t>
  </si>
  <si>
    <t>P2P/S2P Integration</t>
  </si>
  <si>
    <t>To what extent does the platform support out-of-the-box integration with other P2P/S2P systems that the organization may already have in place for transactional procurement?</t>
  </si>
  <si>
    <t>Manage preset kits of items to be added in a single action to the cart.
Manage "favorites" carts to add several items to the cart in a single action based on past own carts or carts within our organisation</t>
  </si>
  <si>
    <t>3rd Party Feeds</t>
  </si>
  <si>
    <t>To what extent does the platform support integration with 3rd party data feeds that are relevant for data enrichment and analysis?</t>
  </si>
  <si>
    <t>Faceted Search Support
(REVISED)</t>
  </si>
  <si>
    <t>Describe your ability to support search that is restricted to inventory items, contract SKUs and preferred suppliers.</t>
  </si>
  <si>
    <t>Consulting / Change Management</t>
  </si>
  <si>
    <t xml:space="preserve">0 - Not currently supported 
1 - Basic or partial support/features
2 - Core support for standard requirements. Ability to support search that is restricted to inventory items, contract SKUs, preferred suppliers. Usage of flags, alerts, advanced search features
3 - Advanced features to support high levels of complexity. Business rules support, AI/ML capabilities
4 - Materially differentiated capabilities compared with peers
</t>
  </si>
  <si>
    <t>Describe the depth of your professional services teams and partner professional services firms to assist in operational/IT strategy, implementation planning, and implementation execution (process re-design, system tailoring/customization, testing, training, post implementation support, etc.) How many internal FTEs are on your team in this area? How many partner FTEs are certified in total (if a certification program exists)? How many partner FTEs are trained (outside of a formal certification program)?</t>
  </si>
  <si>
    <t>Cleansing</t>
  </si>
  <si>
    <t>To what extent does the platform support the cleansing of data required for analytics?</t>
  </si>
  <si>
    <t>Possibility in the cart to filter the search for "internal" (warehouse) items, or external (punch out), or own catalog items, or all of them.
Possibility of populating results at the same time from punch out (level 2) and internal catalogs with a single search in the same page.</t>
  </si>
  <si>
    <t>15_Determine_GeneralServices
Page 2</t>
  </si>
  <si>
    <t>Automatic data correction based on known fields</t>
  </si>
  <si>
    <t>Does the platform support the automatic correction of data pulled from a system with correct data pulled from a master system?</t>
  </si>
  <si>
    <t>Null Result Handling
(REVISED)</t>
  </si>
  <si>
    <t xml:space="preserve">Describe your ability to handle a "no results" search return. What happens in this scenario? </t>
  </si>
  <si>
    <t xml:space="preserve">
0 - Not currently supported 
1 - Basic or partial support/features
2 - Core support for standard requirements. Ability to handle a "no results" search return. Non-catalog requisitioning process (templated based) 
3 - Advanced features to support high levels of complexity. AI/ML suggestions (similar, most likely, previous choices, non-catalog recommendations)
4 - Materially differentiated capabilities compared with peers
</t>
  </si>
  <si>
    <t>Core support for standard requirements. Ability to handle a "no results" search return. Non-catalog requisitioning process (templated based)</t>
  </si>
  <si>
    <t>Simple rules for automatic correction based on common errors</t>
  </si>
  <si>
    <t>Does the platform support the creation of rules for automatic correction of data based on common errors that can easily be encoded in rules by end users?</t>
  </si>
  <si>
    <t>ML / AI Capabilities
(REVISED)</t>
  </si>
  <si>
    <t>Describe your AI/ML capabilities within the search process.</t>
  </si>
  <si>
    <t>Advanced rules for correction based on industry data</t>
  </si>
  <si>
    <t xml:space="preserve">0 - Not currently supported 
1 - Basic or partial process support/features
2 - Core process support for standard requirements. 
3 - Advanced support for high levels of process complexities
4 - Materially differentiated capabilities compared with peers
</t>
  </si>
  <si>
    <t>Does the platform support the creation of rules for error correction based on industry data?</t>
  </si>
  <si>
    <t>We use standard ElasticSearch features that have powerful capabilities, but not AI specificity</t>
  </si>
  <si>
    <t>Categorization</t>
  </si>
  <si>
    <t>To what extent does the platform support categorization?</t>
  </si>
  <si>
    <t>Built in Schemas (UNSPSC, Best in Class, etc.)</t>
  </si>
  <si>
    <t>Does the platform support (automatic) categorization against one or more built in schemas such as UNSPSC, Best-in-Class schemas created by consultants, or other industry classifications?</t>
  </si>
  <si>
    <t>Unique Search Capabilities
(REVISED)</t>
  </si>
  <si>
    <t>Describe which of your search engine capabilities stand out from other vendors.</t>
  </si>
  <si>
    <t>Level 2 punch out search (searching in internal catalogs and in supplier punch-outs displaying results in the same page for comparison)</t>
  </si>
  <si>
    <t>AI</t>
  </si>
  <si>
    <t>Does the platform support categorization using one or more AI technologies?</t>
  </si>
  <si>
    <t>Invoicing Setup</t>
  </si>
  <si>
    <t>Describe the key "set-up" components and capability of the invoice receiving process "out-of-the-box" on a configuration basis. These could include: auto-matching method/approach, auto PO closeout capabilities, voucher tolerance, ability to update received quantity upon approval, send notification to requisitioner when invoice is created, enable price tolerance exceptions, enable receipt quantity exceptions, allow line item description edit, enable do not edit payment information, account allocations, enable invoice extract, enable standards as cXML/UBL/PEPPOL -- via administrative interface, supplier portal (configuration), etc.</t>
  </si>
  <si>
    <t>Out-of-the-Box Reports and Analytics</t>
  </si>
  <si>
    <t>To what extent is out-of-the-box reporting supported?</t>
  </si>
  <si>
    <t>16_Determine_Invoicing
Page 1</t>
  </si>
  <si>
    <t>Standard Spend Reports</t>
  </si>
  <si>
    <t>To what extent does the platform support standard spend reports? How many are included and to what extent is end-to-end coverage supported?</t>
  </si>
  <si>
    <t>Customization Capability</t>
  </si>
  <si>
    <t>To what extent does the built-in reporting and analytics support end-user customization?</t>
  </si>
  <si>
    <t>Report Builder</t>
  </si>
  <si>
    <t>Does the tool come with a built-in report builder that allows end-users to create the reports they want on the data they want, regardless of the source of such data? Can it work on all data elements? How extensible is it? Please describe, and focus on any competitive differentiators.</t>
  </si>
  <si>
    <t>Invoice Creation / Capturing / submission</t>
  </si>
  <si>
    <t>R 155</t>
  </si>
  <si>
    <t>Describe your ability to capture and create invoices (e.g., PO Flip model / Non PO invoice) or generate an automated recurring invoice. Share your capabilities and approach to support the following or related scenarios: using a public or private supplier network (or portal) inclusive of invoice capture capabilities (e.g., PO flip, e-form capturing, file uploading), using a web XML template to capture invoice data, using an EDI model for B2B integration purposes including but not limited to invoice-related documents, OCR approaches to convert paper (or email PDF) into e-invoices with the inclusion of a data validation process as well as manual processes to handle paper invoices (Provide Service Level Agreements and quality commitments). Describe any intelligent data capture approaches for paper invoices and your ability to support an internal or third-party managed mailroom approach (e.g., to manage incoming invoices in cases where paper will still be involved for small suppliers), etc. Describe any unique capabilities of your approach and solution if we have missed any components that you think are important to your differentiation/approach for invoice creation/capture</t>
  </si>
  <si>
    <t>Third-Party Content Support
(REVISED)</t>
  </si>
  <si>
    <t xml:space="preserve">Describe your ability to support access to third-party content sources for shopping (contracted and non-contracted). </t>
  </si>
  <si>
    <t xml:space="preserve"> 
0 - Not currently supported 
1 - Basic or partial support/features
2 - Core support for standard requirements. Ability to support access to third-party content sources for shopping. Punch-out level 1 and 2...
3 - Advanced features to support high levels of complexity. API integration to external sources, public markeplaces
4 - Materially differentiated capabilities compared with peers
</t>
  </si>
  <si>
    <t xml:space="preserve">P2P - Third-Party Content (Self-Description):
Requisitioning google sheet with Answers </t>
  </si>
  <si>
    <t>Level 2 punch out, Amazon search</t>
  </si>
  <si>
    <t>16_Determine_Invoicing
Page 1,2</t>
  </si>
  <si>
    <t>Need a demo to keep track of differentiators</t>
  </si>
  <si>
    <t>Business Rule Support
(REVISED)</t>
  </si>
  <si>
    <t>Describe your ability to perform approval processes and business rules compliance with third-party content.</t>
  </si>
  <si>
    <t xml:space="preserve">
0 - Not currently supported 
1 - Basic or partial support/features
2 - Core support for standard requirements. Ability to perform approval processes and business rules compliance to third-party content. Core business rules and approval processes (item, category, BU)
3 - Advanced features to support high levels of complexity. Check against budgets (user/BU/project), inventory, hard stops, approver alerts
4 - Materially differentiated capabilities compared with peers
</t>
  </si>
  <si>
    <t>Advanced features to support high levels of complexity. Check against budgets (user/BU/project), inventory, hard stops, approver alerts</t>
  </si>
  <si>
    <t>Services Invoicing &amp; Contract Invoicing</t>
  </si>
  <si>
    <t>Is your solution capable of handling an invoice created directly from a contract? Describe your capability for matching an invoice against a contract and handling rule(s)-based exceptions. Does your solution provide a collaborative environment to manage services invoicing? Describe your ability to match POs and service-entry-sheets against a service invoice for exceptions and resolution</t>
  </si>
  <si>
    <t>1 the buyer can create the RFP questions that are required; 2 the buyer can modify the process; 3 the buyer can tailor the process to organizational needs; 4 would include capability beyond which is previously addressed (but including 1-3)</t>
  </si>
  <si>
    <t>User Profile Support
(REVISED)</t>
  </si>
  <si>
    <t>Describe your ability to restrict access to third-party content based on user profiles.</t>
  </si>
  <si>
    <t>Components</t>
  </si>
  <si>
    <t xml:space="preserve">
0 - Not currently supported 
1 - Basic or partial support/features
2 - Core support for standard requirements. Ability to restrict access to third-party content based on user profiles. Unrestricted access-visibility (user sees restricted items), restriction during item selection (based on business rules and approval processes)
3 - Advanced features to support high levels of complexity. Restricted access visibility (the user does not see restricted articles), configuration at the site level by user, category, etc. AI/ML capabilities
4 - Materially differentiated capabilities compared with peers
</t>
  </si>
  <si>
    <t>Does the RFX / Survey tool support all of the standard components including, but not limited to, free form entry, configurable drop-down lists, multi-selects, and other components?</t>
  </si>
  <si>
    <t>1 the tool supports the basic RFX creation from standard components; 2 the tool supports RFX creation from advanced multi-selects and other modern components; 3 the tool supports creation of RFXs from a suite of grouped RFX components that can be reused as needed; 4 would include capability beyond which is previously addressed (but including 1-3)</t>
  </si>
  <si>
    <t>Possibility to define purchase scope in user profile: access to catalogs based on requisition context but also in user settings (allow requisition types, priorities, purchase categories, shipping locations, assets...)</t>
  </si>
  <si>
    <t>16_Determine_Invoicing
Page 2</t>
  </si>
  <si>
    <t>1 RFXS can be instantiated from templates; 2 RFXs can be instantiated from a collection of template sections; 3 RFXs can be instantiated from templates can be auto-selected based on industry category or other factors; 4 would include capability beyond which is previously addressed (but including 1-3)</t>
  </si>
  <si>
    <t>Content Support Uniqueness
(REVISED)</t>
  </si>
  <si>
    <t>Describe which of your third-party content capabilities stand out from other vendors.</t>
  </si>
  <si>
    <t>Invoice Collaboration</t>
  </si>
  <si>
    <t>Describe your ability to support collaboration between suppliers and internal stakeholders. These capabilities might include: response to suppliers, add/change/delete communications, invoice status inquiry/response, voucher communications, credit/debit memo communications, exception handling, remittance advice, dispute resolution and related collaboration requests. If there are any specific “tools” involved in collaboration, such as on-line chat capabilities or specific workflow solutions, please explain these components. Describe your ability to add people to a discussion on a specific document</t>
  </si>
  <si>
    <t>Template Library</t>
  </si>
  <si>
    <t>1 a pre-configured template library is supported; 2 the buyer can define his or her own templates; 3 templates can be organized by industry and/or categories and multiple versions based upon different specifications created; 4 would include capability beyond which is previously addressed (but including 1-3)</t>
  </si>
  <si>
    <t>1 templates by category are provide; 2 the buyer can create templates by category; 3 the templates can be integrated with should-cost models; 4 would include capability beyond which is previously addressed (but including 1-3)</t>
  </si>
  <si>
    <t>1 templates by industry are provide; 2 the buyer can create templates by industry; 3 the templates are integrated with should-cost models; 4 would include capability beyond which is previously addressed (but including 1-3)</t>
  </si>
  <si>
    <t>16_Determine_Invoicing
Page 3</t>
  </si>
  <si>
    <t>1 a single weight for each factor; 2 group based average weighting for each factor; 3 variable weightings for each response based upon respondent expertise; 4 would include capability beyond which is previously addressed (but including 1-3)</t>
  </si>
  <si>
    <t>Invoice Validation / Approvals</t>
  </si>
  <si>
    <t>Formula Based</t>
  </si>
  <si>
    <t>Describe your solution's capability to match an invoice (e.g., to a purchase order or a payment plan against specified criteria). These matching elements might include goods receipts and other specified criteria (flexibility to control 2- and 3-way match by supplier or spend type, match invoice lines against purchase order lines, etc.) Describe your ability to perform rules-based invoice validation based on business rules (e.g., tolerances, partial payments, etc.) and other commercial rules (e.g. currency conversions, rounding rules, and multi-authority tax calculations). Explain how you enable STP / touchless processing. Specify any value-added partners (e.g., tax calculation solutions).Describe your ability to capture, share, and store buyer/supplier interactions pertaining to commercial/invoicing disputes (e.g., audited threaded discussions). Describe your approval workflow capabilities (e.g., incorporating existing internal approval limits and organizational hierarchies, providing an escalation process when an invoice approver fails to approve the invoice in a designated time period (etc.) Provide examples of the most complex rules scenarios that you are supporting today</t>
  </si>
  <si>
    <t>Does the RFX support the creation of weighting formulas across elements?</t>
  </si>
  <si>
    <t>1 simple arithmetic formulae; 2 basic statistical/trigonometric spreadsheet formulas; 3 advanced functions; 4 would include capability beyond which is previously addressed (but including 1-3)</t>
  </si>
  <si>
    <t>1 simple cost model integration; 2 basic capacity constraint definition and support; 3 full optimization model integration; 4 would include capability beyond which is previously addressed (but including 1-3)</t>
  </si>
  <si>
    <t>16_Determine_Invoicing
Page 3,4,5</t>
  </si>
  <si>
    <t>R 156</t>
  </si>
  <si>
    <t>Cross-Application Requisition Support
(REVISED)</t>
  </si>
  <si>
    <t xml:space="preserve">Describe your ability to create requisitions from multiple parts of the application. </t>
  </si>
  <si>
    <t xml:space="preserve">
0 - Not currently supported 
1 - Basic or partial support/features
2 - Core support for standard requirements. Ability to create requisitions from multiple parts of the application. Supplier catalogs, punch-outs, tempaltes, e-forms, sourcing process
3 - Advanced features to support high levels of complexity. Contracts, automate/programmed (inventory re-order), scanner, project management tools, MRP
4 - Materially differentiated capabilities compared with peers
</t>
  </si>
  <si>
    <t xml:space="preserve">P2P - Requisitioning Process (Self-Description):
Requisitioning google sheet with Answers </t>
  </si>
  <si>
    <t>1 multiple parties can weight, but only one response per section; 2 multiple parties can rank all sections; 3 variable rankings on each section across multiple parties; 4 would include capability beyond which is previously addressed (but including 1-3)</t>
  </si>
  <si>
    <t xml:space="preserve">Requisition can be created from 
- Several suppliers per requisition
- Catalog item &gt;&gt; from the internal catalog
- Generic item (template)
- Off-catalog item (free-form)
- Punch-out
- Replenishment and stock out
Directly from the requisition it is possible to define what kind of purchasing workflow you need
For instance :
•	Quotation (Sourcing integration) 
•	Blanket PR/PO Regularization
•	No receiving 
•	No PO to the supplier 
•	Replenishment
</t>
  </si>
  <si>
    <t>Invoice Integrations</t>
  </si>
  <si>
    <t>Describe your e-invoicing solution integration with your end-to-end P2P and related system processes. Examples might include: eProcurement (center on incorporating the PO with the invoice and enabling a two-way (or three-way) match, as well as simplifying a supplier’s receivables processes); account payables and accounting (e.g., facilitating the invoice payment process and insuring an accurate invoice-payment reconciliation process), a shared service organization (AP proccessing), inventory and warehouse management (e.g., facilitating a three-way (or n-tier) matching processes before payment by incorporating goods receipt and potentially other document types and signals into the mix); master data (e.g., supporting accurate data and avoiding data silos), and business intelligence (to provide real-time insights), etc. Describe your overall integration model approach and options (e.g., published APIs, integration partnerships, PaaS/stack-based, etc.)</t>
  </si>
  <si>
    <t>Does the RFX support advanced scoring evaluation methodologies such as statistical, net promotor, on-target, and other methodologies?</t>
  </si>
  <si>
    <t>1 basic statistical scoring; 2 advanced functions; 3 net promotor; 4 more advanced scoring methodologies</t>
  </si>
  <si>
    <t>e-Form Requisition Support
(REVISED)</t>
  </si>
  <si>
    <t>Describe your e-form requisitioning capabilities.</t>
  </si>
  <si>
    <t xml:space="preserve">
0 - Not currently supported 
1 - Basic or partial support/features
2 - Core support for standard requirements. Basic e-form features such as field types (radio, text, drop-down list), conditional workflow logic 
3 - Advanced features to support high levels of complexity. Advanced e-form features, smart-form, business rules, AI/ML capabilities, etc.
4 - Materially differentiated capabilities compared with peers
</t>
  </si>
  <si>
    <t>This capability is possible but has not been prioritized as part of client requirements.  The basis of the DCP is modules that act as “eForms”</t>
  </si>
  <si>
    <t>Documentary Support</t>
  </si>
  <si>
    <t>To what extent does the RFX tool support document attachments?</t>
  </si>
  <si>
    <t>1 bulk uploads in centralized directory; 2 classification by skype; 3 version management; 4 auto-classification and verification</t>
  </si>
  <si>
    <t>Bundle Requisition Support
(REVISED)</t>
  </si>
  <si>
    <t>Describe your bundled requisitioning capabilities.</t>
  </si>
  <si>
    <t xml:space="preserve">
0 - Not currently supported 
1 - Basic or partial support/features
2 - Core support for standard requirements. Pre-built bundles, no intelligence
3 - Advanced features to support high levels of complexity. Configurable bundles based on business rules, mandatory bundle suggestions (real rime), also view/bundle suggestions
4 - Materially differentiated capabilities compared with peers
</t>
  </si>
  <si>
    <t>Unlimited Attachments w/ Revision Control</t>
  </si>
  <si>
    <t>Invoice Compliance</t>
  </si>
  <si>
    <t>Can the RFX tool support unlimited attachments with detailed meta-data index and version/revision control?</t>
  </si>
  <si>
    <t xml:space="preserve">Determine provides "kits" to save to the shopping cart for accelerating buying on recurring items
</t>
  </si>
  <si>
    <t>Describe your ability to ensure compliance with the regulations of the tax authorities of specific countries (e.g., validated invoices, VAT compliance, digital signatures, electronic documentation and fiscal/accounting reporting, correct calculation and recording of taxes, archiving, etc.). Mention your country roadmap in terms of compliance (including which countries you can enable legal archiving). Mention where are your processing centers (Data Privacy/Data Protection) your commitments and SLA (including where you´ve subcontractors) Please focus on describing your support scenarios and capability beyond what Trustweaver offers to all providers in the sector. Describe how you incorporate trade regulations (e.g., import tariffs, harmonized code calculations, etc.) into the solution. Mention your actual certifications (ISAE 3402, ISO27001, NIST, other) if applicable in meeting internal compliance requirements explain your general approach to matching (e.g., 3-way), contract and price compliance, incorporation of related commercial data, updating information in third-party solutions, etc. Also describe your integration approach to drive business reporting in third-party systems in areas of tax, accounting, etc. as well as insuring internal and external auditing requirements (e.g., evidence/traceability, system and processing logs, e-invoice archives, etc.)</t>
  </si>
  <si>
    <t>1 unlimited attachments with simple meta-data; 2 version control; 3 comparison and auto-difference detection; 4 would include capability beyond which is previously addressed (but including 1-3)</t>
  </si>
  <si>
    <t>1 bulk upload, manual mapping to lots/items; 2 bulk upload, automatic mapping to lots/items based on a naming convention; 3 bulk upload, automatic mapping and automatic verification; 4 would include capability beyond which is previously addressed (but including 1-3)</t>
  </si>
  <si>
    <t>Shopping List Support
(REVISED)</t>
  </si>
  <si>
    <t>Describe your shopping lists requisitioning capabilities.</t>
  </si>
  <si>
    <t>16_Determine_Invoicing
Page 5.6</t>
  </si>
  <si>
    <t xml:space="preserve">
0 - Not currently supported 
1 - Basic or partial support/features
2 - Core support for standard requirements. Pre-built shopping lists, private and public
3 - Advanced features to support high levels of complexity. User ability to create on-demand shopping lists, integration with support data (systems) in real time (availability, prices)
4 - Materially differentiated capabilities compared with peers
</t>
  </si>
  <si>
    <t>1 CAD/CAM diagrams detected and associated, displayable in external tools; 2 CAD/CAM diagrams detected and associated, viewable in internal viewer; 3 CAD/CAM diagrams detected, and secured, for safe internal or external viewing; 4 would include capability beyond which is previously addressed (but including 1-3)</t>
  </si>
  <si>
    <t>To what extent does the RFX tool support collaboration?</t>
  </si>
  <si>
    <t>1 email; 2 integrated messaging; 3 collaborative RFX creation/construction; 4 whiteboards and other real-time element creation; 4 would include capability beyond which is previously addressed (but including 1-3)</t>
  </si>
  <si>
    <t>Invoice Mobility</t>
  </si>
  <si>
    <t>Describe the mobility features of your invoicing process including support for mobile-specific security. For example: do you offer a mobile-specific solution to view an invoice, provide dynamic reporting based on location and other factors; how do you support mobile collaboration scenarios? Please describe any mobile specific differentiators of your solution that you believe that we may have left out</t>
  </si>
  <si>
    <t>Non-Catalog Item Support
(REVISED)</t>
  </si>
  <si>
    <t>Describe your non-catalog requisitioning capabilities.</t>
  </si>
  <si>
    <t xml:space="preserve">
0 - Not currently supported 
1 - Basic or partial support/features
2 - Core support for standard requirements. Templates, e-forms, sourcing integration
3 - Advanced features to support high levels of complexity. Spot buy external options (rule based), AI/ML capabilities
4 - Materially differentiated capabilities compared with peers
</t>
  </si>
  <si>
    <t>Real-Time Messaging</t>
  </si>
  <si>
    <t>Does the tool support integrated real-time (group) messaging between all parties with compete archival, audit trails, and indexing for association with different data elements and platform functionality?</t>
  </si>
  <si>
    <t>1 real time chat between two parties; 2 multi-party chat with archival; 3 association with different modules and elements; 4 would include capability beyond which is previously addressed (but including 1-3)</t>
  </si>
  <si>
    <t xml:space="preserve">User can create an Off-catalog item (free-form)
Start a Sourcing event from the Off-catalog item request </t>
  </si>
  <si>
    <t>Virtual Whiteboard Integration</t>
  </si>
  <si>
    <t>16_Determine_Invoicing
Page 7</t>
  </si>
  <si>
    <t>Does the tool support integrated virtual whiteboards that allow all parties to collaborate free-form in the creation of RFXs and RFX responses?</t>
  </si>
  <si>
    <t>1 direct links to third party tools with link backs; 2 tightly integrated whiteboards; 3 additional support for mindmaps, flow charts, and other business constructs; 4 would include capability beyond which is previously addressed (but including 1-3)</t>
  </si>
  <si>
    <t>Other Party View Support</t>
  </si>
  <si>
    <t>Does the tool allow a buyer to see exactly what a supplier will see and vice versa before sending an RFX or a response?</t>
  </si>
  <si>
    <t>Invoicing Analytics</t>
  </si>
  <si>
    <t>1 yes, but buyer must log in to test portal; 2 yes, with instant view toggle functionality; 3 yes, and RFX can be edited in either view mode; 4 would include capability beyond which is previously addressed (but including 1-3)</t>
  </si>
  <si>
    <t>Describe your ability to analyze invoice data (in depth and in real time) to acknowledge data quality issues, support sourcing/event/opportunity identification analytics, identify buying behaviors, enable forecasting, supporting audit trails, driving benchmarks analyses, offering finance options for supplier, etc. How does your analytics approach identify savings opportunities (cost avoidance and tax reporting, including tax recovery), show transaction-based metrics (e.g., cost per invoice processed, invoice growth rate, invoices paid without POs, invoices in dispute or invoices rejected, etc.) Describe your ability to configure an analytic dashboard and ability to take quick action at an invoice level. Please describe if your analytics approach is differentiated in ways we have not discussed. Also please describe if you offer broader spend classification, enrichment and validation capability as well as options for visualization (e.g., native BI, third-party BI) and drill-down (e.g., via a cube-based environment)</t>
  </si>
  <si>
    <t>Screen Sharing</t>
  </si>
  <si>
    <t>Does the tool allow multiple parties to see the same screen during collaboration construction of an RFX, a scoring, or a response?</t>
  </si>
  <si>
    <t>1 yes, but only lead buyer can edit; 2 yes, and control can be passed; 3 yes, and multiple buyers can work on multiple sections simultaneously and track what each other are doing; 4 would include capability beyond which is previously addressed (but including 1-3)</t>
  </si>
  <si>
    <t>SOW/Contingent Labour Requisitioning Support
(REVISED)</t>
  </si>
  <si>
    <t xml:space="preserve">Describe your SOW/contingent labor requisitioning capabilities. </t>
  </si>
  <si>
    <t xml:space="preserve">
0 - Not currently supported 
1 - Basic or partial support/features
2 - Core support for standard requirements. Template/e-form based
3 - Advanced features to support high levels of complexity. Resource definitions, time sheets, milestones, compliance features
4 - Materially differentiated capabilities compared with peers
</t>
  </si>
  <si>
    <t>1 a "lot" can be treated as a bill of materials; 2 basic bill of material support, where bills of material can be grouped into lots; 3 basic should cost model integration where the bill is a product or assembly and energy, labor, and overhead costs can be broken out; 4 automatic cost population from market data, etc.</t>
  </si>
  <si>
    <t>Services Requisition with specific form (description, dates, type of resources…)
Information and process can differ from standard requisition
The Time Tracking business application allows suppliers to enter time in a calendar in order to confirm delivery of
services over a period of time.</t>
  </si>
  <si>
    <t>Invoicing Roadmap</t>
  </si>
  <si>
    <t>Describe what new features &amp; functionalities are in your e-invoicing roadmap in the near future. In addition please mention any feature/functionality that we might have overlooked which you believe is material to your solution differentiation today and tomorrow</t>
  </si>
  <si>
    <t>Project-Based Requisitioning
(REVISED)</t>
  </si>
  <si>
    <t>Describe your ability to create requisitions against projects.</t>
  </si>
  <si>
    <t xml:space="preserve">
0 - Not currently supported 
1 - Basic or partial support/features
2 - Core support for standard requirements. Ability to create requisitions against projects
3 - Advanced features to support high levels of complexity for this requirement 
4 - Materially differentiated capabilities compared with peers
</t>
  </si>
  <si>
    <t>1 manual mapping of supplier SKUs to buyer SKUs; 2 automatic mapping and designation of preferred SKUs; 3 support for related and substitute SKUs; 4 would include capability beyond which is previously addressed (but including 1-3)</t>
  </si>
  <si>
    <t>16_Determine_Invoicing
Page 7,8</t>
  </si>
  <si>
    <t>1 auto selection of previously invited suppliers; 2 suggestion based on category/product and suppliers in the SIM module; 3 smart network search based on industry, category, and/or product/service; 4 would include capability beyond which is previously addressed (but including 1-3)</t>
  </si>
  <si>
    <t>from SIM</t>
  </si>
  <si>
    <t>1 yes for selection of current/previous awarded suppliers; 2 yes for suggestion of suppliers offering similar products/services and support for simple searches; 3 yes for suggestion of suppliers with capabilities similar to those required for products/services and support for advanced searches; 4 would include capability beyond which is previously addressed (but including 1-3)</t>
  </si>
  <si>
    <t>Recurring Requisition Support
(REVISED)</t>
  </si>
  <si>
    <t>Describe your ability to support repetitive and scheduled (programmed) requisitions from contracts, business rules and inventory PAR levels.</t>
  </si>
  <si>
    <t xml:space="preserve">
0 - Not currently supported 
1 - Basic or partial support/features
2 - Core support for standard requirements. Ability to support repetitive and scheduled requisitions (kits, bundles, templates, e-forms)
3 - Advanced features to support high levels of complexity. Scheduled/programmed based on contracts, business rules, inventory par level. AI/ML capabilities
4 - Materially differentiated capabilities compared with peers
</t>
  </si>
  <si>
    <t>from Supplier Network</t>
  </si>
  <si>
    <t>1 yes for simple search based on key words; 2 for advanced search based on keywords, SKUs, capabilities; 3 for multi-variate search and ranking based on complete BoM; 4 would include capability beyond which is previously addressed (but including 1-3)</t>
  </si>
  <si>
    <t xml:space="preserve">- Copy cart : The user is able to duplicate an existing requisition and make some modification
- Preset kit : The user is able to create a list of “favorite” items with predefined quantity. A button in the cart allows to create all the line items corresponding to the preset kit.
- Recurring contract: for recurring purchases, it is possible to create the contract and a first requisition, the system will copy this requisition for the defined period.
</t>
  </si>
  <si>
    <t>1 single value bid submission only; 2 simple formula-based bids using arithmetic operators; 3 complex bids using functions and market data (if the supplier relies on 3rd party carriers or buys raw materials at market price); 4 would include capability beyond which is previously addressed (but including 1-3)</t>
  </si>
  <si>
    <t>Asset Tracking and Tooling Requisition Support
(REVISED)</t>
  </si>
  <si>
    <t>Describe your ability to track assets and create tooling requisitions against those assets.</t>
  </si>
  <si>
    <t xml:space="preserve">
0 - Not currently supported 
1 - Basic or partial support/features
2 - Core support for standard requirements. Ability to record assets. Basic asset information, support at the reporting level
3 - Advanced features to support high levels of complexity. Asset tracking location, value/depreciation, warranties, services schedules. Tooling requsitioning support
4 - Materially differentiated capabilities compared with peers
</t>
  </si>
  <si>
    <t>The Determine Asset Management solution includes a quick search feature so you can access and update information in just a few clicks. 
Set up, manage and track assets based on specific criteria: 
•	Type of asset: default (IT, furniture, vehicle, machinery) or customized 
•	Technical features linked to the characteristics of the asset 
•	Serial number (manufacturer’s number) 
•	Internal identification number (auto incremental asset number)
•	Location / geography 
•	Assigned user 
•	Associated spend (accessories, maintenance, repair) 
•	Origin PO (date, buyer, supplier, cost center etc.)
During the purchase request creation, the system automatically detects items which are an asset based on preconfigured settings (by purchase category or catalog items). An asset sheet is then automatically created for each item (e.g., if a line of 10 laptops is received, the system automatically splits the line and creates 10 asset sheets)</t>
  </si>
  <si>
    <t>1 single mode bidding across the entire event; 2 selection of mode by lot, sub-event; 3 multi-modal interactive real-time displays that can compare bids across previous events by bid type; 4 would include capability beyond which is previously addressed (but including 1-3)</t>
  </si>
  <si>
    <t>VMI Support
(REVISED)</t>
  </si>
  <si>
    <t>Describe your ability to support vendor managed inventory (VMI).</t>
  </si>
  <si>
    <t xml:space="preserve">
0 - Not currently supported 
1 - Basic or partial support/features
2 - Core support for standard requirements. Suppliers can view current inventory levels and send restock shipments against open POs
3 - Advanced features to support high levels of complexity. Suppliers can view inventory levels over time, apply predictive demand models, define target stock ranges, and optimized restock quantities and the system will suggest restocks for review
4 - Materially differentiated capabilities compared with peers
</t>
  </si>
  <si>
    <t>1 one offer, but the supplier can indicate preferred or alternate product; 2 two offers, one preferred, one alternate; 3 multiple offers, one preferred, multiple alternates with a feature comparison matrix; 4 would include capability beyond which is previously addressed (but including 1-3)</t>
  </si>
  <si>
    <t>Payment Methods</t>
  </si>
  <si>
    <t>Describe your payment methods/approaches. For example, this could include integration with an accounts payable ERP module (which would take control of the payment process post-approval), integration with p-card/v-card providers and integration with banks or third-party payment solutions</t>
  </si>
  <si>
    <t>Describe how you incorporate artificial intelligence (AI) and machine learning (ML) capabilities into the requisitioning process and related areas.</t>
  </si>
  <si>
    <t>1 multi-party supported, but all stakeholders can evaluate all sections and evaluations overwrite; 2 multi-party supported, and each party can be limited to a single section, and evaluations average; 3 parties can be restricted to individual elements, evaluations are weighted by authority, and all responses can be analyzed/plotted (and outliers marked or removed); 4 would include capability beyond which is previously addressed (but including 1-3)</t>
  </si>
  <si>
    <t>18_Determine_Payment
Page 1</t>
  </si>
  <si>
    <t>Need a demo to keep track of managing complex sceanrios</t>
  </si>
  <si>
    <t>1 yes, but each field is equally weighed across participants; 2 yes, and each field can be differently weighted for each participant; 3, yes, and complex scorings (including statistical, net promoter, etc.) can be used; 4 would include capability beyond which is previously addressed (but including 1-3)</t>
  </si>
  <si>
    <t>Requisitioning Process Support Uniqueness
(REVISED)</t>
  </si>
  <si>
    <t xml:space="preserve">Describe what aspects of your requisitioning capabilities stand out from other vendors. </t>
  </si>
  <si>
    <t>1 simple tabular; 2 graphical displays; 3 advanced statistical/outlier/constrained analysis; 4 would include capability beyond which is previously addressed (but including 1-3)</t>
  </si>
  <si>
    <t>“Federated Search” feature allows users to find all the items that can be
purchased from a single search page regardless of whether the catalog is an internal
catalog or a supplier punch-out catalog. The search results can still be filtered by
authorized items according to the user’s invoicing company.</t>
  </si>
  <si>
    <t>Payment Processing</t>
  </si>
  <si>
    <t>Describe how you enable visibility into payment status. This description should include (if applicable) the ability to support cross-border scenarios involving payment in different currencies and the ability to perform payment plans within business rules (e.g., for recurring invoices corresponding to master contracts without a PO involved / a self-billing payment plan without supplier first sending an invoice). Explain your abilitiy to drive touchless processing. Describe your ability to handle advance payments. Describe your ability to manage invoices from suppliers under these circumstances for invoice validation and payment processing</t>
  </si>
  <si>
    <t>18_Determine_Payment
Page 1,2</t>
  </si>
  <si>
    <t>1 pause / extend only; 2 edit and complete re-issue with notification of changes; 3 edit and partial reissue of changes only; 4 would include capability beyond which is previously addressed (but including 1-3)</t>
  </si>
  <si>
    <t>Multi-Round Support</t>
  </si>
  <si>
    <t>1 yes, but a new round is a new RFX; 2 yes, and the new round can be populated with the results of the previous round; 3 yes, and suppliers can be added or not, reasons tracked, and feedback given; 4 would include capability beyond which is previously addressed (but including 1-3)</t>
  </si>
  <si>
    <t>Payment Cards</t>
  </si>
  <si>
    <t>Describe how you support payment cards / virtual cards - single use- (and any partnerships, if applicable), including reconciliation, reporting and visibility (pre-integrated into the solution). If there is card integration into a native T&amp;E module which you support, please describe</t>
  </si>
  <si>
    <t>1 just a basic reverse auction; 2 just the big ones - English, Dutch, and Yankee; 3 all of the standard auction types with every associated configuration option; 4 all of the above plus constraints and optimization backing; 5 backed up with quantum computing for super-fast feedback</t>
  </si>
  <si>
    <t>Configuration Options</t>
  </si>
  <si>
    <t>1 just ceilings and floors; 2 increments, visibility, minimum time delay, auto extension; 3 supplier restriction to lots/items, forced proxy definition (in case lead supplier bidder disconnected); 4 would include capability beyond which is previously addressed (but including 1-3)</t>
  </si>
  <si>
    <t>18_Determine_Payment
Page 2</t>
  </si>
  <si>
    <t>Saved Market Baskets</t>
  </si>
  <si>
    <t>1 previous auctions can be copied; 2 formal basket templates can be created; 3 basket templates can be created and starting bids defined from previous bids, market prices, or formula that takes both into account; 4 would include capability beyond which is previously addressed (but including 1-3)</t>
  </si>
  <si>
    <t>R 165</t>
  </si>
  <si>
    <t>S2C Integration
(REVISED)</t>
  </si>
  <si>
    <t>Describe your ability to integrate with a native (or third-party) sourcing technology to push/pull data between both solutions.</t>
  </si>
  <si>
    <t xml:space="preserve">
0 - Not currently supported 
1 - Basic or partial support/features
2 - Core support for standard requirements. Ability to integrate with a native (or third-party) sourcing technology to push/pull data between both solutions. No native sourcing solutions, diferent data models
3 - Advanced features to support high levels of complexity. Native and unified sourcing solution (same data model), real-time sync
4 - Materially differentiated capabilities compared with peers
</t>
  </si>
  <si>
    <t xml:space="preserve">P2P - Sourcing Integration (Self-Description):
Requisitioning google sheet with Answers </t>
  </si>
  <si>
    <t>1 yes for the identification of lots and suppliers; 2 yes and all relevant data can be pulled; 3 yes and capacity constraints, restrictions, and other configuration parameters can be auto-set from RFX responses;4 would include capability beyond which is previously addressed (but including 1-3)</t>
  </si>
  <si>
    <t>Financing On-Boarding</t>
  </si>
  <si>
    <t>Describe any additional on-boarding support (e.g., KYC or SCF legal frameworks) for trade financing outside of standard network/invoicing on-boarding</t>
  </si>
  <si>
    <t>P2P - Sourcing Integration (Self-Description):
07_Determine_Sourcing Intergation</t>
  </si>
  <si>
    <t xml:space="preserve">This is managed by the RFQ process within the platform. The operational sourcing module allows the creation of basic eSourcing events following a defined workflow directly from the Purchase Request / Procurement module. Line items and Suppliers are quickly added prior to release to the Suppliers for response. Suppliers can be created and added within the event meaning a simple user experience operating in a single module. Upon completion of the sourcing event the user will be able to take advantage of the platforms integration capabilities by either creating or adding to an existing contract or for single purchases convert the event into a requisition and the relevant downstream procurement activities.
</t>
  </si>
  <si>
    <t>1 limited, manual pause and restart only; 2 decent, automatic pause if too many bidders drop or don't show up; proxy bidders can take control if primary bidder not logged on or responsive for more than 2 minutes; 3 extensive, control is at the individual lot level, and individual suppliers can be banned in real time (for not following the rules); 4 would include capability beyond which is previously addressed (but including 1-3)</t>
  </si>
  <si>
    <t>Event Instantiation from Requisition
(REVISED)</t>
  </si>
  <si>
    <t>1 limited, buyers can define primary and back-up bidders; 2 decent, suppliers can define primary and back-up bidders; 3 advanced, this can be done on a lot and item basis and can prevent buyers from making any changes through appropriate, highly secure, settings; 4 would include capability beyond which is previously addressed (but including 1-3)</t>
  </si>
  <si>
    <t xml:space="preserve">Describe advanced integration support between sourcing events (e.g., three-bids-and-a-buy, reverse auctions) and how these can be initiated as part of the requisitioning process (e.g., free form, e-form requisition) on a native or integrated basis. </t>
  </si>
  <si>
    <t xml:space="preserve">
0 - Not currently supported 
1 - Basic or partial support/features
2 - Core support for standard requirements. Basic e-sourcing integration ( e.g., "three bids in a box")
3 - Advanced features to support high levels of complexity. Advanced e- sourcing, RFX and projects, initiated from the e-procurement solution (e-form, template)
4 - Materially differentiated capabilities compared with peers
</t>
  </si>
  <si>
    <t>Trade Financing (Receivables and Payables Financing)</t>
  </si>
  <si>
    <t>Describe the different options you offer for supporting balance and non-balance sheet funded trade financing options and whether these are periodic or recurring (supplier "opt-in"). Please attach detailed documentation in support of these capabilities and provide customer examples for different financing options. Supported capability (please provide details on all relevant capabilities and models) may include: invoice discounting/dynamic discounting, dynamic payment terms, reverse factoring (approved trade payables financing / SCF), factoring, inventory finance programs, card-based financing programs, hybrid programs. Please note if your technology supports financing automation (e.g., supplier opt-in per certain requirements/constraints/matches). Please list all third-party technology, finance, trade credit, trade insurance and related partnerships and also support in specific countries (if applicable) outside North America; are financing options tied to a single bank or non-bank financing institution or multiple providers. Please describe your current financing volume levels and committed facilities (by third parties). Please also list committed facility examples in balance sheet funded programs and the number of balance sheet-funded programs in operation with at least $1MM (average) in funding over the past 6 months. Please describe typical APRs offered to suppliers by supplier tier and "uptake" on financing offers to date. Please describe your payment offerings/partnership and number of customers supported via these payment integrations (if applicable) not already described above. Please describe (in the case of third-party funding) any type of rebate mechanism and/or the ability to contribute to funding via a special purpose or other vehicle. What do typical economics of these structures look like?</t>
  </si>
  <si>
    <t>Messaging</t>
  </si>
  <si>
    <t>1 limited, only push messages from buyers to suppliers; 2 decent, real-time two-way forum communication; 3 advanced forum and direct messaging support with live help guides and alerts to potential issues; 4 would include capability beyond which is previously addressed (but including 1-3); 4 would include capability beyond which is previously addressed (but including 1-3)</t>
  </si>
  <si>
    <t>Sourcing Platform Integration
(REVISED)</t>
  </si>
  <si>
    <t xml:space="preserve">Describe your ability to create POs/requisitions directly from a sourcing platform (i.e., based on a sourcing event) either on a native or integrated basis. </t>
  </si>
  <si>
    <t>1 limited, can only track logins and last bid time; 2 decent, can detect delays/drops and switch to proxy bidders; 3 advanced and can detect too much activity (which could indicate suppliers using bots or auction hacked), too little activity, abnormal bids (which could indicate a supplier might not understand the process); 4 would include capability beyond which is previously addressed (but including 1-3)</t>
  </si>
  <si>
    <t>18_Determine_Payment</t>
  </si>
  <si>
    <t xml:space="preserve">
0 - Not currently supported 
1 - Basic or partial support/features
2 - Core support for standard requirements. Ability to create POs/requisitions directly from a sourcing platform
3 - Advanced features to support high levels of complexity for this requirement 
4 - Materially differentiated capabilities compared with peers
</t>
  </si>
  <si>
    <t>18_Determine_Payment
Page 3</t>
  </si>
  <si>
    <t>1 yes but model is limited to unconstrained cost optimization among product providers and carriers; 2 yes and the model can support capacity constraints and award limits; 3 yes and the integration is complete and supports costs, all constraints, and advanced formula in the bid calculations / rankings; 4 would include capability beyond which is previously addressed (but including 1-3)</t>
  </si>
  <si>
    <t>Describe your ability to support collaboration between buyers, suppliers and third-parties (if applicable) for negotiation / remediation purposes in the case of standard discounting or recourse arrangements</t>
  </si>
  <si>
    <t>18_Determine_Payment
Page 3,4</t>
  </si>
  <si>
    <t>Direct Material Requisitioning</t>
  </si>
  <si>
    <t>Financing Analytics</t>
  </si>
  <si>
    <t>Describe any financing-specific analytics (for buyers and suppliers). These could include dashboards and analytical environments to support working capital analysis, working capital requirements, available cash (by geography or P&amp;L), rebate structures/visibility, etc.</t>
  </si>
  <si>
    <t>Direct Material Requisition Support
(NEW)</t>
  </si>
  <si>
    <t xml:space="preserve">Describe your support levels for the requisitioning of direct materials (e.g., related parts/components, bill of materials) either standalone or as a layer "on top" of ERP. </t>
  </si>
  <si>
    <t xml:space="preserve">
0 - Not currently supported 
1 - Basic or partial support/features
2 - Core support for standard requirements. Ability to  support the requisitioning process of direct materials (e.g., related parts/components, bill of materials) 
3 - Advanced features to support complex scenarios of direct materials requisitioning
4 - Materially differentiated capabilities compared with peers
</t>
  </si>
  <si>
    <t>Solid Mathematical Foundations</t>
  </si>
  <si>
    <t>1 no, evolutionary, monte carlo, tableau, or non (MI) LP solver or home-grown algorithm; sort-of, supports LP with home-grown rounding/hybrid algorithms for allocation of discrete units; 3 true MILP; 4 true MILP with powerful branch and bound that can use parallel processing and other optimization techniques to quickly find starting solutions</t>
  </si>
  <si>
    <t>Core support for standard requirements. Ability to  support the requisitioning process of direct materials</t>
  </si>
  <si>
    <t>1 the buyer can define as many discrete cost components as she wants but they all roll up into one cost; 2 the buyer can define as many cost components as she wants and they are all treated separately with their own additive or multiplicative formulas that allow their own discounts and constraints; 3 the buyer can define as many cost components as she wants using advanced mathematical functions and non-circular ; interdependencies; 4 would include capability beyond which is previously addressed (but including 1-3)</t>
  </si>
  <si>
    <t>Compliance Capabilities
(NEW)</t>
  </si>
  <si>
    <t xml:space="preserve">Describe direct materials-specific contract compliance capabilities. </t>
  </si>
  <si>
    <t xml:space="preserve">
0 - Not currently supported 
1 - Basic or partial support/features
2 - Core support for standard requirements. Ability to handle direct-materials-specific contract compliance
3 - Advanced features to support complex scenarios. Direct Materials contract compliance. 
4 - Materially differentiated capabilities compared with peers
</t>
  </si>
  <si>
    <t>Contract compliance is checked against scope of the purchase process. Specific validation process can be defined for direct materials and its contracts</t>
  </si>
  <si>
    <t>Stakeholder Collaboration
(NEW)</t>
  </si>
  <si>
    <t xml:space="preserve">Describe how you support internal stakeholder collaboration for direct materials requisitioning. </t>
  </si>
  <si>
    <t xml:space="preserve">
0 - Not currently supported 
1 - Basic or partial support/features
2 - Core support for standard requirements. Ability to support internal stakeholder collaboration for direct materials requisitioning. 
3 - Advanced features to support complex scenarios of internal stakeholder collaboration for Direct Materials. 
4 - Materially differentiated capabilities compared with peers
</t>
  </si>
  <si>
    <t>It is possible to interact within the same requisition between different users (technical approver, manager)</t>
  </si>
  <si>
    <t>Supplier Collaboration
(NEW)</t>
  </si>
  <si>
    <t>Describe your supplier collaboration capabilities for direct materials requisitioning.</t>
  </si>
  <si>
    <t xml:space="preserve">
0 - Not currently supported 
1 - Basic or partial support/features
2 - Core support for standard requirements. Ability to support supplier collaboration for direct materials requisitioning
3 - Advanced features to support complex scenarios of supplier collaboration for direct materials
4 - Materially differentiated capabilities compared with peers
</t>
  </si>
  <si>
    <t>Notes can be exchanged with Supplier in the order</t>
  </si>
  <si>
    <t>Capacity</t>
  </si>
  <si>
    <t>1 basic, fixed, capacity limit by supplier-product, or supplier-product-location; 2 fixed capacity limits sell side and fixed capacity limits buy-side; 3 configurable capacity limits on any set of relevant model dimensions (supplier, ship from, product, ship to, lane, carrier); 4 would include capability beyond which is previously addressed (but including 1-3)</t>
  </si>
  <si>
    <t>Unique Process
(NEW)</t>
  </si>
  <si>
    <t>Describe how your direct material requisitioning process capabilities stand out from other vendors.</t>
  </si>
  <si>
    <t>Not a differentiating capability</t>
  </si>
  <si>
    <t>Allocation</t>
  </si>
  <si>
    <t>1 fixed allocation by supplier-product; 2 percentage allocation by supplier, supplier-product, or geographic location; 3 ranged allocations based upon business rules and supplier capacity that can be defined on buyer defined model dimensions; 4 would include capability beyond which is previously addressed (but including 1-3)</t>
  </si>
  <si>
    <t>Risk Mitigation</t>
  </si>
  <si>
    <t>1 fixed maximums to predefined supplier sets; 2 percentage based maximums to supplier and ship from / ship to sets using tags to define sets of interest; 3 advanced multi-way splits (20/30/50), ranges, and allocations across multiple requirements; 4 would include capability beyond which is previously addressed (but including 1-3)</t>
  </si>
  <si>
    <t>Qualitative</t>
  </si>
  <si>
    <t>1 basic average limits; 2 weighted or formula-transformed average limits; 3 multi-objective balancing across related qualitative factors; 4 would include capability beyond which is previously addressed (but including 1-3)</t>
  </si>
  <si>
    <t>What If? Capability</t>
  </si>
  <si>
    <t>1 yes; 2 yes, instantiated as copies from current; 3 yes, instantiated as modified copies of current using one or more rules (unconstrained, 3 suppliers, etc); 4 would include capability beyond which is previously addressed (but including 1-3)</t>
  </si>
  <si>
    <t>Out-of-the-Box</t>
  </si>
  <si>
    <t>1 unconstrained only; 2 a default set of typically evaluated scenarios (3 suppliers, 20/30/50 splits on products, incumbents only, local sourcing); 3 a custom set of defaults defined by the user from organizational defaults that are based on provider templates; 4 would include capability beyond which is previously addressed (but including 1-3)</t>
  </si>
  <si>
    <t>Constraint Relaxation</t>
  </si>
  <si>
    <t>1 yes, but only capacity and only randomly; 2 yes, capacity and allocation but only those detected to be prohibiting a solution; 3, yes all constraints that are preventing solution at the present time (even if the removal of a subset might be sufficient); 4, yes, all constraints that are preventing or severely limiting the solution based on those constraints evaluated to be having the maximum impact on the objective function</t>
  </si>
  <si>
    <t>R 164</t>
  </si>
  <si>
    <t>Guided Buying Philosophy
(REVISED)</t>
  </si>
  <si>
    <t xml:space="preserve">Describe your approach and philosophy to enable guided buying. </t>
  </si>
  <si>
    <t xml:space="preserve">
0 - Not currently supported 
1 - Basic or partial support/features
2 - Core support for standard requirements. Profiles and business rules based, contracted catalogs, flags
3 - Advanced features to support high levels of complexity. Real-time support guidance, AI/ML apabilities
4 - Materially differentiated capabilities compared with peers
</t>
  </si>
  <si>
    <t xml:space="preserve">P2P - Guided Buying (Self-Description):
Requisitioning google sheet with Answers </t>
  </si>
  <si>
    <t>1 simple side-by-side award comparison by line item; 2 comparison cube that allows views by product, supplier, location, or other dimension(s) of interest; 3 difference calculations that indicate constraint relaxations that could yield lower costs with minimal impacts on established goals as well as automatic outlier awards (due to constraints); 4 would include capability beyond which is previously addressed (but including 1-3)</t>
  </si>
  <si>
    <t>Yes, guided buying is driven off of  business rules and logic based on user, project, BU and company profile.
Here is an example of how a client may be setup for requisitioning
Approval rule on purchase requisition 
Requisition’s approval =&gt; this rules identifies the requisitions approvers’ list
“All group” = one approver of the group approves for the whole group
“All level”: one approver of a level approves for the whole level.
- Level 1: two generic rules (one for Cost center’s Group Manager and another one for Internal Order’s Manager). The rule on internal order has the priority. If there is no internal order or cost center manager, the PR can not be sent in approval.
In the field “Related User Property”, indicate “User’s Manager if owner”: if the requester is the approver, PR is sent to the manager of the approver.
- Level 2: Management controller : One rule per invoicing company
- Level 3: One rule depending on the commodity (if a rule is done on a family of technology, the rule applies to all subfamilies) and for off catalog and generic items.
- Level 4: Financial controller. One rule per invoicing company
- Level 5: Depends on the amount and the commodity. Only for off catalog and generic items.</t>
  </si>
  <si>
    <t>1 yes, hard limit/capacity constraint identification only; 2 yes, all hard constraints preventing or limiting a solution can be identified; 3 yes, all hard and soft constraints preventing and limiting a solution can be easily identified; 4 yes, and suggestions as to the constraint relaxations that would have the maximum positive benefit to the objective can be identified; 4 would include capability beyond which is previously addressed (but including 1-3)</t>
  </si>
  <si>
    <t>1 yes but hard limit constraints preventing only; 2 yes, and all limiting constraints preventing only; 3 yes, and required relaxations to allow solvability computed and presented; 4 strong integration with auto-what-if scenario generation that can auto create different solvable scenario variations for comparative analysis; 4 would include capability beyond which is previously addressed (but including 1-3)</t>
  </si>
  <si>
    <t>1 yes, but only capacity/allocation constraints can be defined soft; 2 yes, and all constraints can be defined soft; 3 yes, and the negative impact of all soft constraints restricting the solution is analyzed and presented; 4 would include capability beyond which is previously addressed (but including 1-3)</t>
  </si>
  <si>
    <t>Rule Configuration
(REVISED)</t>
  </si>
  <si>
    <t>Describe your ability to tailor guided buying rules and workflows, specific to business units, categories, contracts, projects, suppliers and even individual users that override the default model in each specific case.</t>
  </si>
  <si>
    <t xml:space="preserve">
0 - Not currently supported 
1 - Basic or partial support/features
2 - Core support for standard requirements. Ability to tailor guided buying business rules and workflows based on user, BU, categories, contracts
3 - Advanced features to support high levels of complexity. Ability to override default model based on AI/ML capabilities
4 - Materially differentiated capabilities compared with peers
</t>
  </si>
  <si>
    <t>Model Templates</t>
  </si>
  <si>
    <t>1 yes, but limited mainly to cost models - constraints have to be defined after the fact; 2 yes, and some high-level constraints can be defined (such as unique supplier limits, buyer warehouse capacities, lane capacity, award splits, etc.); 3 yes, and the user can specify soft constraints with relaxation limits and preferred visualizations upon solution; 4 would include capability beyond which is previously addressed (but including 1-3)</t>
  </si>
  <si>
    <t>RFX/Auction Integration</t>
  </si>
  <si>
    <t>1 yes, data can be pulled in and results pushed back; 2 yes, and the optimizer runs behind the scene; 3 yes, and the user can switch between RFX/Auction and back-end optimizer views for sensitivity analysis and constraint relaxation to make the model feasible; 4 would include capability beyond which is previously addressed (but including 1-3)</t>
  </si>
  <si>
    <t>Policy Support
(REVISED)</t>
  </si>
  <si>
    <t>Scalability</t>
  </si>
  <si>
    <t>Describe your ability to display either (or both) rules or policies guiding the user to a specific suggestion, including "why" a particular approach is recommended. These might depend on the business unit, user, project, supplier, budget constraints, payment terms, promotions and supplier delivery times.</t>
  </si>
  <si>
    <t>1 open source solver, severe performance degradation over a moderate size; 2 low-cost solver, noticeable moderate to high performance degradation as model size increases linearly; 3 best-in-class solver (like Cplex, Xpress, etc.) optimized for the typical model types, and comparable with most leading solutions on the market; 4 custom tailored solver solution built on one or more best-in-class solvers that selects the right solver and settings for each type of model the organization runs, tailoring the settings for maximum performance over time</t>
  </si>
  <si>
    <t xml:space="preserve">
0 - Not currently supported 
1 - Basic or partial support/features
2 - Core support for standard requirements. Ability to display/execute defined polices and rules for determined scenarios
3 - Advanced features to support high levels of complexity. AI/ML capabilities to display recommendations and real time information (total cost, low risk, faster delivery)
4 - Materially differentiated capabilities compared with peers
</t>
  </si>
  <si>
    <t xml:space="preserve"> Buying policies are configurable to appear in context of the item requested.  Access to catalog content can be restricted and flags can be created for contract, inventory, or other types of meta-data based requirements based on the contract line item object.</t>
  </si>
  <si>
    <t>Preferred Supplier Support
(REVISED)</t>
  </si>
  <si>
    <t>Describe how you direct users to preferred suppliers/supply agreements (and at what level) as part of guided buying.</t>
  </si>
  <si>
    <t xml:space="preserve">
0 - Not currently supported 
1 - Basic or partial support/features
2 - Core support for standard requirements. Ability to direct users to defined/pre-configured preffered suppliers. Ability to display rules
3 - Advanced features to support high levels of complexity. Dyamic preffered Ssupplier status based on real data. AI/ML capabilities
4 - Materially differentiated capabilities compared with peers
</t>
  </si>
  <si>
    <t>Contract Management</t>
  </si>
  <si>
    <t>Preferred supplier items can be highlighted using tags</t>
  </si>
  <si>
    <t>Negotiation Management</t>
  </si>
  <si>
    <t>To what extent does the platform support e-Negotiation Management?</t>
  </si>
  <si>
    <t>1 limited - offers can be sent as attachments, responses sent as attachments; 2 integrated - offers can be sent and received in-the platform, with or without attachments; 3 complete basic - integrated versioning and e-Signatures; 4 would include capability beyond which is previously addressed (but including 1-3)</t>
  </si>
  <si>
    <t>Auditable, Unalterable, Messaging</t>
  </si>
  <si>
    <t>Can both parties create secure, unalterable, auditable, persistent messages?</t>
  </si>
  <si>
    <t>1 yes, but limited to offers and counter-offers; 2 yes, all messaging is secure and persistent; 3 yes, and complete audit trails, with e-Signature verifications, can be tracked and reported on at any time; 4 would include capability beyond which is previously addressed (but including 1-3)</t>
  </si>
  <si>
    <t>Analytics Integration
(REVISED)</t>
  </si>
  <si>
    <t>Describe how your solution uses broader analytics or information from third-party systems to guide users (for either or both on/off-contract purchases).</t>
  </si>
  <si>
    <t xml:space="preserve">
0 - Not currently supported 
1 - Basic or partial support/features. Reporting capabilities
2 - Core support for standard requirements. Usage (display) of descriptive analytics (comparative analysis), dashboards
3 - Advanced features to support high levels of complexity. Usage (display) of real-time external information sources (SRM, SPM), alerts, AI/ML analytics
4 - Materially differentiated capabilities compared with peers
</t>
  </si>
  <si>
    <t>Contract Creation</t>
  </si>
  <si>
    <t>To what extent does the platform support contract creation?</t>
  </si>
  <si>
    <t>1 award export; 2 award export and standard legal template directory (in Word files); 3 integrated editor that can suck in awards and templates; 4 would include capability beyond which is previously addressed (but including 1-3)</t>
  </si>
  <si>
    <t>Dashboards and KPI with predictive analytics</t>
  </si>
  <si>
    <t>Does the platform allow templates that can be used for initial contract creation?</t>
  </si>
  <si>
    <t>1 yes, but only one standard template per category/industry; 2 yes, and multiple versions with distinguishable meta-data; 3 yes, and the templates are dynamic and select among clauses based upon geographies, category, dollar value, or other relevant criteria; 4 yes, and there is integration with external GRC/CSR platforms that indicate what regulations need to be adhered to and what clauses the organization should consider including / verifying</t>
  </si>
  <si>
    <t>Real-time Collaboration
(REVISED)</t>
  </si>
  <si>
    <t>Describe your real-time collaboration/conversational capabilities to enable shoppers to interface with purchasing staff, stakeholders or bots as part of the guided buying process.</t>
  </si>
  <si>
    <t xml:space="preserve"> 
0 - Not currently supported 
1 - Basic or partial support/features
2 - Core support for standard requirements. Ability to enable shoppers to interface with purchasing staff, stakeholders as part of the guided buying process. Text fields (documents), asynchronous messaging (email, portal)
3 - Advanced features to support high levels of complexity. Stakeholder real-time chats and document exchange (multiple stakeholders), AI/ML conversational capabilites (bots)
4 - Materially differentiated capabilities compared with peers
</t>
  </si>
  <si>
    <t>Clauses</t>
  </si>
  <si>
    <t>Does the platform allow Legal to define standard clauses and variations (across geographies, industries, etc.) that can be automatically included in the template used to cut the contract?</t>
  </si>
  <si>
    <t>1 yes, but limited to a pre-defined set of conditions; 2 yes, but limited only to a pre-defined set of categories (geographies, categories, industries, etc); 3 yes, and can associated with any meta-data or workflow rule of interest; 4 would include capability beyond which is previously addressed (but including 1-3)</t>
  </si>
  <si>
    <t>Attachments</t>
  </si>
  <si>
    <t>Does the platform allow the buyer to attach as many attachments (NDAs, specs, etc.) as necessary in a secure fashion and allow for supplier verification / e-Signature confirmation of receipt?</t>
  </si>
  <si>
    <t>1 yes, but no version control or e-Signature; 2 yes, with version control and e-Signature; 3 yes, with internal comparison/red-lining functionality, finance/defense level security, and in-line with all regulatory e-Signature requirements; 4 would include capability beyond which is previously addressed (but including 1-3)</t>
  </si>
  <si>
    <t>Word Integration</t>
  </si>
  <si>
    <t>Integrated Search Results
(REVISED)</t>
  </si>
  <si>
    <t>1 = contracts can be stored in MS Word. 2 = basic word integration which allows change history to be pulled out of versions and redlining support. 3 = word is "embedded" in the platform and the viewer/editor can switch from Word to the application (and see the status in the Word viewer) and back again and the user can even push data from Word to the platform (clauses, supplier data, updated price lists etc.) during contract creation. 4 = would include capability beyond which is previously addressed (but including 1-3)</t>
  </si>
  <si>
    <t xml:space="preserve">Describe your ability to ensure that search results are integrated with guided buying capabilities that can help the user in exception-based situations (e.g., a lack of available inventory at a supplier DC/warehouse). </t>
  </si>
  <si>
    <t xml:space="preserve">
0 - Not currently supported 
1 - Basic or partial support/features
2 - Core support for standard requirements. Ability to integrated search results with guided buying capabilities. Flags (inventory, contracted), supplier rating
3 - Advanced features to support high levels of complexity. Advanced guided buying informations (total cost, time of delivery, similars, risk monitoring)
4 - Materially differentiated capabilities compared with peers
</t>
  </si>
  <si>
    <t>A block with "similar items" is diplayed when selecting an item in the cart.
User's rating is also displayed for the selected item so that the user can make the best purchase decision</t>
  </si>
  <si>
    <t>Version Control</t>
  </si>
  <si>
    <t>Does the solution have extensive version control capabilities with complete tracking of who did each individual change (if collaborative editing was enabled)?</t>
  </si>
  <si>
    <t>1 basic document level version control; 2 clause level version control; 3 change and audit trails by user and version reporting and analysis; 4 would include capability beyond which is previously addressed (but including 1-3)</t>
  </si>
  <si>
    <t>e-Signatures</t>
  </si>
  <si>
    <t>Does the solution support, and preferably integrate with, an e-Signature solution that can be used to not only sign contracts, but other agreements and even confirm receipt and acceptance of NDAs and other critical documents?</t>
  </si>
  <si>
    <t>Describe how you incorporate artificial intelligence (AI) and machine learning (ML) capabilities to support guided buying.</t>
  </si>
  <si>
    <t>1 punch-out to e-Signature solution and import of document; 2 native integration; 3 multi e-Signature solution support and support for all data tracking requirements in each country that recognizes e-Signatures; 4 would include capability beyond which is previously addressed (but including 1-3)</t>
  </si>
  <si>
    <t>We have integrated a product recommandation engine using machine learning</t>
  </si>
  <si>
    <t>Unique Guided Buying Process
(REVISED)</t>
  </si>
  <si>
    <t xml:space="preserve">Describe what aspects of your guided buying process stand out from other vendors. </t>
  </si>
  <si>
    <t>Capabilities that improve efficiencies and productivity</t>
  </si>
  <si>
    <t>Complete only if the platform contains a module for contract/award performance tracking.</t>
  </si>
  <si>
    <t xml:space="preserve">Requisitioning Help &amp; Support </t>
  </si>
  <si>
    <t>1 yes, from flat-files; 2 yes, with API integration; 3 yes, with out-of-the-box support for best-of-breed ERP and SRM platforms; 4 would include capability beyond which is previously addressed (but including 1-3)</t>
  </si>
  <si>
    <t>1 yes, summary scores can be imported; 2 yes, and surveys can be created within performance tracking or RFX; 3, yes and qualitative responses can be tracked and analyzed with sentiment analysis; 4 would include capability beyond which is previously addressed (but including 1-3)</t>
  </si>
  <si>
    <t>R 161</t>
  </si>
  <si>
    <t>Support Mechanisms
(REVISED)</t>
  </si>
  <si>
    <t>Describe the platform help and support mechanisms accessible during the requisitioning process to guide users.</t>
  </si>
  <si>
    <t xml:space="preserve">
0 - Not currently supported 
1 - Basic or partial support/features
2 - Core support for standard requirements. Predefined help, giudes, FAQs
3 - Advanced features to support high levels of complexity. Real-time collaborations, AI/ML capabilities
4 - Materially differentiated capabilities compared with peers
</t>
  </si>
  <si>
    <t xml:space="preserve">P2P - Help &amp; Support (Self-Description):
Requisitioning google sheet with Answers </t>
  </si>
  <si>
    <t xml:space="preserve">P2P - Help &amp; Support (Self-Description):
NEW -- In 2018 Determine launched its “Customer Advocacy Program” to help customers map replicable approach, track real cost savings and outline path to strategic customer success.
Determine User Groups, are held every year in Paris, France (twice a year) US West, East Coasts, Chicago area and London UK. Determine User Groups are full-day events bringing together leading CPO’s, General Counsel, practitioners and platform administrators. The events are part of Determine’s ongoing customer experience enhancement program, which includes regular one-on-one meetings, workshops and roundtables with customers. Overall, about 50% of Determine customers are active in User Groups reunions  
</t>
  </si>
  <si>
    <t>1 scorecards can be created and automatically populated from surveys; 2 scorecards can be augmented with imported data; 3 scorecards can be automatically updated on a regular (e.g. quarterly) basis and trends tracked over time (with complete history available); 4 would include capability beyond which is previously addressed (but including 1-3)</t>
  </si>
  <si>
    <t>Capability to add predefined help, user guides, FAQs</t>
  </si>
  <si>
    <t>1 basic templates by industry/category are available out of the box; 2 configurable templates that can be automatically populated from survey and imported data are available out of the box; 3 they can be programmed to automatically update over time using formula or KPI modifications more meaningful to the company; 4 would include capability beyond which is previously addressed (but including 1-3)</t>
  </si>
  <si>
    <t>Describe how the platform uses business intelligence content/data/analytics to provide real-time help and support to users during the requisitioning process.</t>
  </si>
  <si>
    <t xml:space="preserve">
0 - Not currently supported 
1 - Basic or partial support/features. Reporting capabilities
2 - Core support for standard requirements. Descriptive reports (comparative analysis), predefine content (configured)
3 - Advanced features to support high levels of complexity. Real-time intelligence based on use case, benchmarks, actionable analytics (KPIs). AI/ML capabiliites
4 - Materially differentiated capabilities compared with peers
</t>
  </si>
  <si>
    <t>KPIs</t>
  </si>
  <si>
    <t>Does the platform support the definition of KPIs that can be used and re-used as needed in the creation of scorecards? Can they be defined formulaically on data elements or are they simply preselected / single value (populated from an external source)?</t>
  </si>
  <si>
    <t>1 built-in KPIs are supported; 2 the buyer may define basic KPIs using basic arithmetic operators and standard statistical functions (sum, average, etc.); 3 advanced KPI definition using multi-level KPI models and a range of mathematical functions is available; 4 would include capability beyond which is previously addressed (but including 1-3)</t>
  </si>
  <si>
    <t>How many KPIs are available out of the box? How extensive do they cover operational needs?</t>
  </si>
  <si>
    <t>1 basic spend KPIs; 2 basic operational KPIs; 3 a complete set of Sourcing and Finance KPIs that cover 95% of most clients needs, all easily modifiable by the client organization; 4 would include capability beyond which is previously addressed (but including 1-3)</t>
  </si>
  <si>
    <t>User Community
(REVISED)</t>
  </si>
  <si>
    <t xml:space="preserve">Do you provide an online user community to exchange expertise and provide advice on a peer-to-peer basis? If so, how does it work? </t>
  </si>
  <si>
    <t xml:space="preserve">
0 - Not currently supported 
1 - Basic or partial support/features
2 - Core support for standard requirements. Ability to proivide online user community to exchange expertise and provide advice on a peer-to-peer basis
3 - Advanced features for online user community support
4 - Materially differentiated capabilities compared with peers
</t>
  </si>
  <si>
    <t>Advanced Definition</t>
  </si>
  <si>
    <t>Does the platform allow the definition of KPIs based on nested measurements, advanced formulas, and rollups?</t>
  </si>
  <si>
    <t>1 just basic arithmetic and statistical functions; 2 advanced formulas; 3 multi-level models aggregating data across storage; 4 would include capability beyond which is previously addressed (but including 1-3)</t>
  </si>
  <si>
    <t>Budget Management</t>
  </si>
  <si>
    <t>Does the tool support the creation and tracking of budgets and spend against budgets?</t>
  </si>
  <si>
    <t>1 budget definition and projected spend based on sourcing events; 2 budget definition and actual spend from accounting / P2P systems; 3 augmented with projected spend since last update based upon trends; 4 would include capability beyond which is previously addressed (but including 1-3); 4 would include capability beyond which is previously addressed (but including 1-3)</t>
  </si>
  <si>
    <t>1 flat-file integration; 2 standard AP/ERP integration through APIs; 3 real-time integration with daily update of budget and spend; 4 would include capability beyond which is previously addressed (but including 1-3)</t>
  </si>
  <si>
    <t>1 weekly/monthly demand projection import; 2 tracking of projection against demand; 3 prescriptive analytics via standard demand control strategies associated with the category; 4 would include capability beyond which is previously addressed (but including 1-3)</t>
  </si>
  <si>
    <t>Only complete if the platform contains a module for tracking risk.</t>
  </si>
  <si>
    <t>3rd Party Data Integration</t>
  </si>
  <si>
    <t>What is the capability to integrate 3rd party data feeds, preferably as needed, in real time, for updates as often as daily (if available), and how many feeds are integrated out-of-the-box?</t>
  </si>
  <si>
    <t>1 yes, but only those we currently support; 2 yes, through our API; 3 yes, and there is also native integration to the Risk Management applications provided by the data providers should the buying organization also have a license to those platforms; 4 would include capability beyond which is previously addressed (but including 1-3)</t>
  </si>
  <si>
    <t>R 162</t>
  </si>
  <si>
    <t>Checkout Administration
(REVISED)</t>
  </si>
  <si>
    <t xml:space="preserve">Describe your checkout process from an administration perspective. </t>
  </si>
  <si>
    <t xml:space="preserve">
0 - Not currently supported 
1 - Basic or partial support/features
2 - Core support for standard requirements. Ability to allow the end-user to configure and override what a user has put in their shopping cart (including support for bulk orders on behalf of requisitions, default billing account overrides, default location overrides, quantity overrides, attachment support, default currency overrides)
3 - Advanced features to support high levels of complexity for this requirement 
4 - Materially differentiated capabilities compared with peers
</t>
  </si>
  <si>
    <t xml:space="preserve">P2P - Shopping Cart / Checkout Process (Self-Description):
Requisitioning google sheet with Answers </t>
  </si>
  <si>
    <t>Scorecard Based Alerts/Notifications</t>
  </si>
  <si>
    <t>Does the platform allow for the creation of scorecard based alerts and the automatic notification of risk managers if a(n imported) metric drops below a threshold?</t>
  </si>
  <si>
    <t>Core support for standard requirements. Ability to allow the end-user to configure and override what a user has put in their shopping cart (including support for bulk orders on behalf of requisitions, default billing account overrides, default location overrides, quantity overrides, attachment support, default currency overrides)</t>
  </si>
  <si>
    <t>1 yes, simple thresholds only; 2 yes, thresholds or significant changes; 3 yes, and also on total changes distilled by statistical normalizations, net promoter scores, etc. and the alerts can be resent down a chain if the first alerted does not respond; 4 would include capability beyond which is previously addressed (but including 1-3)</t>
  </si>
  <si>
    <t>Trend Detection</t>
  </si>
  <si>
    <t>Can the platform track (upward or) downward trends that could indicate potential risks?</t>
  </si>
  <si>
    <t>1 yes, but the user has to define the trend magnitudes of interest; 2 yes, and the system can detect trends of interest based on statistical deviations from the norm; 3 yes, and the system can also detect potential issues using external benchmarks and anonymized performance across the providers client base; 4 would include capability beyond which is previously addressed (but including 1-3)</t>
  </si>
  <si>
    <t>Event Monitoring</t>
  </si>
  <si>
    <t>What is the extent of event monitoring in the platform? Is it limited to external data feed integration, or does it support semantic monitoring of news sources? What about sentiment analysis and third party evaluations and projections? Are the technologies embedded or integrated 3rd party platforms (through APIs). To what extent, if any, is risk monitoring supported?</t>
  </si>
  <si>
    <t>1 yes, but keywords MUST be defined; 2 yes and the application can define keywords based on the current supply base and categories being sourced; 3 yes and the application can also detect potential risk based upon areas, known upstream requirements in sub-tiers, and so on; 4 would include capability beyond which is previously addressed (but including 1-3)</t>
  </si>
  <si>
    <t>Cart Support in the Requisition Process
(REVISED)</t>
  </si>
  <si>
    <t>Describe your ability to transfer a cart/e-form to another (super) user to complete a requisition.</t>
  </si>
  <si>
    <t xml:space="preserve">
0 - Not currently supported 
1 - Basic or partial support/features
2 - Core support for standard requirements. Ability to transfer a cart/e-form to another (super) user to complete a requisition. Basic transfer cart features (on-behalf, cart saved)
3 - Advanced features to support high levels of complexity. Super user advanced features, workload balancing
4 - Materially differentiated capabilities compared with peers
</t>
  </si>
  <si>
    <t>Possibility to share cart with manager / approver
Possibility to create "on behalf" carts, using the context and capabilities of a different user</t>
  </si>
  <si>
    <t>Split Item Support
(REVISED)</t>
  </si>
  <si>
    <t xml:space="preserve">Describe your ability to define individual/split item configuration within a requisition. </t>
  </si>
  <si>
    <t xml:space="preserve">
0 - Not currently supported 
1 - Profile configuration capabiliites
2 - Core support for standard requirements. Ability to define individual/split item configuration within a requisition. Busines rules configuration (shipping/delivery terms, accounting/tax information)
3 - Advanced features to support high levels of complexity. Ensure compliance. Business recommendations (based on optimizations ). AI/ML capabilities
4 - Materially differentiated capabilities compared with peers
</t>
  </si>
  <si>
    <t>Corrective Management</t>
  </si>
  <si>
    <t>Only complete if the platform has corrective action management capability.</t>
  </si>
  <si>
    <t>Business rules apply automatically in order to split the items in the cart following purchasing logic: delivery dates, service dates...</t>
  </si>
  <si>
    <t>Issue Identification</t>
  </si>
  <si>
    <t>Does the platform allow the buyers to identify and track issues that need to be collected?</t>
  </si>
  <si>
    <t>1 yes, the senior byers may define issues for tracking; 2 yes, and the platform supports issue-based two-way communication and secure archival of all messaging; 3 yes, and full corrective action plans can be defined; 4 would include capability beyond which is previously addressed (but including 1-3); 4 would include capability beyond which is previously addressed (but including 1-3)</t>
  </si>
  <si>
    <t>Tax Rate Support
(REVISED)</t>
  </si>
  <si>
    <t xml:space="preserve">Describe your ability to integrate tax information (on a line level) during the PO process. What sources of tax-related information do you integrate with? </t>
  </si>
  <si>
    <t xml:space="preserve">
0 - Not currently supported 
1 - Basic or partial support/features
2 - Core support for standard requirements. Ability to integrate tax information (on a line level) during the PO process. Filled by the user
3 - Advanced features to support high levels of complexity. Ability to verify and validate tax information (line level). Unified tax intelligence
4 - Materially differentiated capabilities compared with peers
</t>
  </si>
  <si>
    <t>Collaborative Plan Creation</t>
  </si>
  <si>
    <t>A complete integrated tax engine calculates taxes by line using different criteria defined in tax rules. Compatible with most tax systems (Europe, intra-community, US, Canada...)</t>
  </si>
  <si>
    <t>Does the platform support collaborative, team-based, creation, including supplier representation, of corrective action plans and track acceptance of all parties?</t>
  </si>
  <si>
    <t>1 yes, the team communication message channel can be used to work out a corrective action plan; 2, yes, all parties can contribute to the creation of the plan, milestones, and required performance for resolution; 3 yes, and e-Signature integration allows for acceptance and secure sign-offs; 4 would include capability beyond which is previously addressed (but including 1-3)</t>
  </si>
  <si>
    <t>Milestone Tracking</t>
  </si>
  <si>
    <t>Does it support the creation of milestones and the tracking, and verification, of progress by both parties?</t>
  </si>
  <si>
    <t>Variable Stop Control
(REVISED)</t>
  </si>
  <si>
    <t>1 milestones can be defined and the buyer can record when they are met; 2 suppliers can submit regular progress updates and indicate when they believe a milestone has been reached, for confirmation by the buyer; 3 integration with project management and/or innovation management to allow for detailed plan creation, control, and progress tracking; 4 would include capability beyond which is previously addressed (but including 1-3)</t>
  </si>
  <si>
    <t>Describe your ability to do a soft/hard stop based on business rules such as budget availability, inventory item or a high-risk supplier non-active contract.</t>
  </si>
  <si>
    <t xml:space="preserve">
0 - Not currently supported 
1 - Basic or partial support/features
2 - Core support for standard requirements. Ability to do a soft/hard stop based on business rules such as budget availability, inventory item, high-risk supplier non-active contract. Configured and define soft and hard stops based on internal data and business rules (budgets, inventories, contracts)
3 - Advanced features to support high levels of complexity. Soft and hard stops supported with actionable information (internal and external). AI/ML capabilities
4 - Materially differentiated capabilities compared with peers
</t>
  </si>
  <si>
    <t>Several criteria in the requisition are checked in order to proceed with the process: budget, approvals, contracts, supplier blocking, ad-hoc rules</t>
  </si>
  <si>
    <t>Stakeholder Collaboration
(REVISED)</t>
  </si>
  <si>
    <t xml:space="preserve">Describe your ability/mechanisms to collaborate (in real time) with stakeholders before checkout. </t>
  </si>
  <si>
    <t xml:space="preserve">
0 - Not currently supported 
1 - Basic or partial support/features
2 - Core support for standard requirements. Ability to collaborate with stakeholders before checkout. Asynchronous collaboration (email, messaging, alerts)
3 - Advanced features to support high levels of complexity. Real-time social chat collaboration and document exchange
4 - Materially differentiated capabilities compared with peers
</t>
  </si>
  <si>
    <t>Possibility to interact with stakeholders within the same document using the approval process and notes</t>
  </si>
  <si>
    <t>Core Tech Platform</t>
  </si>
  <si>
    <t>Please describe your core software architecture? Is it a modern MVC architecture? What are the primary languages (C++/Java/Ruby) and technologies used?</t>
  </si>
  <si>
    <t>1 PHP code with limited formalized processes, development standards; 2 standard Java / C# stack with generally acceptable MVC separation; 3 fully normalized Java / C# stack with multi-database and multi-view layer support for scalability and back up and for extensive desktop and mobile interface support; 4 would include capability beyond which is previously addressed (but including 1-3)</t>
  </si>
  <si>
    <t>Shopping Cart Persistence
(REVISED)</t>
  </si>
  <si>
    <t>Describe your ability to save shopping carts for reuse in the future.</t>
  </si>
  <si>
    <t xml:space="preserve">
0 - Not currently supported 
1 - Basic or partial support/features
2 - Core support for standard requirements. Ability to save shopping carts for reuse in the future
3 - Advanced features to support high levels of complexity for this requirement 
4 - Materially differentiated capabilities compared with peers
</t>
  </si>
  <si>
    <t>Shopping carts can be saved and reused in the future. User can define if cart is available for everyone, or user alone, or for a specific group/organisational entity</t>
  </si>
  <si>
    <t>Unique Cart Capabilities
(REVISED)</t>
  </si>
  <si>
    <t xml:space="preserve">Describe what aspects of your shopping cart/checkout process stand out from other vendors. </t>
  </si>
  <si>
    <t>SaaS / Cloud</t>
  </si>
  <si>
    <t>Please describe your cloud architecture (e.g., single-instance multi-tenant application run on a 'virtualized' and elastic platform). Is your SaaS approach only true multi-tenant, or can separate app instances be maintained (e.g., residing with data on servers that can be run in different countries)? Explain your ability to support private/hybrid cloud that can physically partition customer-specific data as well as your adoption of cloud computing standards and components (e.g., using commercial IaaS platforms, open stack components, etc.) Please describe the platform and infrastructure 'stack' used for your application/integration service. What Service Oriented Architecture (SOA) standards and features do you employ? Please break down your customer base and their deployment model (% public cloud, % private cloud, % on premise)</t>
  </si>
  <si>
    <t>1 = ASP in a cloud wrapper. 2 = standard one-size fits-all multitenant. 3 = customizable multi-tenant where each client can have their own view, restrict data to certain locales, have surge processing power dynamically added or dropped. 4 = the architecture supports load-balancing to specific single-use database instances or processing server instances so each client has a virtual single instance (would include other capability beyond which is previously addressed -- but including 1-3)</t>
  </si>
  <si>
    <t>Check our Easycart business app product sheet for more details about our  differentiating capabilities</t>
  </si>
  <si>
    <t>Business App Datasheet Requisitions-Easycart - PMR.pdf</t>
  </si>
  <si>
    <t>1 "we install, and when you want an update, you call"; 2 standard patch upgrade support (like previous MS non-forced update strategy); 3 dynamic pull from master image on an update server that auto detects version and runs all of the update scripts sequentially with each patch application; 4 would include capability beyond which is previously addressed (but including 1-3)</t>
  </si>
  <si>
    <t>Mobile Support</t>
  </si>
  <si>
    <t>Explain the use of mobile technology within your solutions overall and your roadmap for future mobile adoption. What percentage of system interactions today are driven by mobile clients? 2015? 2016? Forecast 2017?</t>
  </si>
  <si>
    <t>1 limited, email-like approvals and simple request views only for the buyer; 2 decent - event status and data viewing, simple reports, and commenting for the buyer and invitation viewing, issue notification, and bidding for the supplier; 3 extensive - pretty much any data that can be viewed/entered on a mobile device can be viewed/entered; 4 where the vendor has found novel ways to do more with mobile than their peers</t>
  </si>
  <si>
    <t>Block Chain Support</t>
  </si>
  <si>
    <t>Explain the use of block chain technology within your solutions or plans to deploy block chain in future releases. Are you working with a customer advisory council in this area, and if so, what is their willingness to support a distributed ledger model?</t>
  </si>
  <si>
    <t>1 we are using our own blockchain; 2 we are using a third party blockchain; 3 we are using a third party that is building a block chain on a distributed open standard; 4 would include capability beyond which is previously addressed (but including 1-3)</t>
  </si>
  <si>
    <t>OCR Support</t>
  </si>
  <si>
    <t>1 basic integration with a third party platform - documents can be submitted in a multitude of image formats and hypertext is returned; 2 inline integration, and side-by-side image and text comparison for corrections; 3 integrated AI to automatically detect and correct OCR errors; 4 would include capability beyond which is previously addressed (but including 1-3)</t>
  </si>
  <si>
    <t>1 = We integrate a third party app. 2 = we integrate a third party app that we have trained on sourcing and procurement terminology and workflows. 3 = we have developed our own intelligent app infrastructure and trained it on our platform and sourcing workflows. 4 = would include capability beyond which is previously addressed (but including 1-3)</t>
  </si>
  <si>
    <t>Personalization Technology</t>
  </si>
  <si>
    <t>1 simple phrase mapping file for menu options; 2 replacement rules for menus, workflows, help files, etc.; 3 multi-lingual personalization options for global deployments; 4 would include capability beyond which is previously addressed (but including 1-3)</t>
  </si>
  <si>
    <t>R 166</t>
  </si>
  <si>
    <t>Alert Capabilities</t>
  </si>
  <si>
    <t>Describe your ability to trigger alerts or hard stops when a budget is exceeded at a user, account, project, category or subcategory level. Describe the granularity availability based on budget levels. Include your capabilities for solving over-budget issues (to avoid hard stops).</t>
  </si>
  <si>
    <t xml:space="preserve">
0 - Not currently supported 
1 - Basic or partial support/features
2 - Core support for standard requirements. Ability to trigger alerts or hard stops when the budget is exceeded at a user, BU, account, project, category, subcategory level. High level budget control (category, subcatgory, BU)
3 - Advanced features to support high levels of complexity. Over-budget management recommendations, granular budget control (user, services items)
4 - Materially differentiated capabilities compared with peers
</t>
  </si>
  <si>
    <t xml:space="preserve">P2P - Requisitioning Budget Checking Process (Self-Description):
Requisitioning google sheet with Answers </t>
  </si>
  <si>
    <t>P2P - Requisitioning Budget Checking Process (Self-Description):
06_Determine_Procurement Purchase Requisition Business App ENG</t>
  </si>
  <si>
    <t xml:space="preserve">Determine’s Budget Management Business App contributes to the overall performance of  Procurement organizations, by helping  monitoring budgets in real time and reduce maverick spending. Integrating financial data updated for the entire purchasing cycle, as well as integrated reports, and customizable alerts, help manage these budgets all the way down to specific contracts.
Our solution allows you to track your budget consumption in real-time to ensure that the approved budgets are respected. Through this monitoring, a requester can very quickly and efficiently check if his purchases exceed the allocated budget.  Whether a budget is exceeded or not, the budget manager can intervene to block or approve the purchase request.
</t>
  </si>
  <si>
    <t>1 = we support XML and EDI. 2 = we support a number of standard natively including docx, pdf, and other formats our customer organizations use on a daily basis. 3 = we support a whole host of file exchange standards between ERP, Accounting, and other enterprise systems. 4 = would include capability beyond which is previously addressed (but including 1-3)</t>
  </si>
  <si>
    <t>1 custom coding; 2 API integration; 3 a plethora of out-of-the-box integrations based on our complete and 100% open API and open vendor APIs; 4 would include capability beyond which is previously addressed (but including 1-3)</t>
  </si>
  <si>
    <t>ERP</t>
  </si>
  <si>
    <t>Describe the out-of-the-box ERP integrations supported, how configurable they are, whether they are real-time, and other relevant factors</t>
  </si>
  <si>
    <t>1 = just Oracle and SAP, through regular flat file uploads. 2 = a host of standard ERP through API integration and daily updates. 3 = extensive ERP integration with real-time updates, push/pull against data masters. 4 = would include capability beyond which is previously addressed (but including 1-3)</t>
  </si>
  <si>
    <t>Describe out-of-the-box P2P and related technology integrations, how configurable they are, whether they are real-time, and other relevant factors</t>
  </si>
  <si>
    <t>1 = just Ariba and Coupa, through regular flat file dumps. 2 = a host of standard P2P through API integration and daily updates. 3 = extensive P2P integration with real-time updates, push/pull against data masters. 4 = would include capability beyond which is previously addressed (but including 1-3)</t>
  </si>
  <si>
    <t>Other</t>
  </si>
  <si>
    <t>R 167</t>
  </si>
  <si>
    <t>Describe other relevant, best-of-breed, systems that the platform integrates with and the extent of the integration</t>
  </si>
  <si>
    <t>&gt;&gt; scoring will be relative against other responses &lt;&lt;</t>
  </si>
  <si>
    <t>Inventory Check Support
(REVISED)</t>
  </si>
  <si>
    <t xml:space="preserve">Describe your ability to enable inventory checks during the requisition process (e.g., to ensure items are not purchased if they are already in a stockroom). </t>
  </si>
  <si>
    <t xml:space="preserve">
0 - Not currently supported 
1 - Basic or partial support/features
2 - Core support for standard requirements. Ability to enable inventory checks during the requisition process.  Informative flags, alerts, no automaterd actions items
3 - Advanced features to support high levels of complexity. Automated and integrated inventory requisitioning process. Inventory levels visibility
4 - Materially differentiated capabilities compared with peers
</t>
  </si>
  <si>
    <t xml:space="preserve">P2P - Requisitioning Inventory Checking Process (Self-Description):
Requisitioning google sheet with Answers </t>
  </si>
  <si>
    <t xml:space="preserve">P2P - Requisitioning Inventory Checking Process (Self-Description):
UPDATES -- Determine’s Inventory Management Business App helps you manage and track physical inventory based on multiple criteria. 
Inventory management creates an audit trail that allows for accurate inventory tracking preventing loss and mitigating risk.
Whether you want to manage fixed inventory, IT inventory or other items, our solution will bring you complete visibility to  all your inventories in real time.
</t>
  </si>
  <si>
    <t>System can prevent user from buying references that are in stock</t>
  </si>
  <si>
    <t>DCP Business App Asset &amp; Inventory Management</t>
  </si>
  <si>
    <t>Fine Grained Role/Data/Action Based Security</t>
  </si>
  <si>
    <t>How fine grained is the role/data/action based security options on the platform and how configurable are they?</t>
  </si>
  <si>
    <t>1 pre-defined roles; 2 pre-defined roles with edit options selectable by roles; 3 role sub-classes which are modifications of basic roles, possibly for a single user; 4 roles can be defined not just by selections, but on data views or particular workflows</t>
  </si>
  <si>
    <t>Inventory Management Support
(REVISED)</t>
  </si>
  <si>
    <t xml:space="preserve">Describe your ability to support inventory management during the requisition process. </t>
  </si>
  <si>
    <t xml:space="preserve">
0 - Not currently supported 
1 - Basic or partial support/features
2 - Core support for standard requirements. Ability to support inventory management during the requisition process (inventory transfers, inventory adjustments, auto-replenishment requisitioning), handle through ERP or other. No real-time sync
3 - Advanced features to support high levels of complexity. Inventory management (inventory transfers, inventory adjustments, auto-replenishment requisitioning) handle through ERP, propietary Inventory module or other with advance features and real-time synchornization
4 - Materially differentiated capabilities compared with peers
</t>
  </si>
  <si>
    <t>The replenishment feature allows you to link purchase orders (POs) to a warehouse. There are two ways to restock an item:
Manual: the warehouse manager orders the items to restock.
Semi-automatic: the warehouse manager creates the replenishment order directly from the warehouse form.
Automatic: when stock is issued from a warehouse, if the stored quantity falls below the minimum quantity, the system will automatically create a requisition for the item.</t>
  </si>
  <si>
    <t>Describe your approach to customized Sourcing Process configuration as well as both basic and advanced configuration scenarios.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categorizations and/or accounting structures. Describe the process for configuring custom fields/web forms (and what are the limitations/constraints in terms of what can be enabled).</t>
  </si>
  <si>
    <t>1 we have a standard workflow where you can (de)select elements; 2 we have a workflow builder where you can select the functions/modules you want in the order you want; 3 we support advanced configurations that can be based off of category/industry templates, include modifiable event-specific workflows, detailed approval processes, verification and issue escalation rules, and so on; 4 would include capability beyond which is previously addressed (but including 1-3)</t>
  </si>
  <si>
    <t>Describe the extent of workflow configuration across the modules and functionality and any integrated third party applications.</t>
  </si>
  <si>
    <t>1 select or deselect standard modules; 2 can be defined down to the function level with optional inclusion of steps using simple rules; 3 advanced rule support across functions, data, users, and event status/approvals; 4 would include capability beyond which is previously addressed (but including 1-3)</t>
  </si>
  <si>
    <t>Configurable Rules</t>
  </si>
  <si>
    <t>Describe the extent of rule creation across the workflow and within the modules and functions.</t>
  </si>
  <si>
    <t>1 on/off based on a threshold; 2 formula/regex based rules on standard data elements; 3 process/time driven rules that underlie the entire workflow and alert/notification system; 4 would include capability beyond which is previously addressed (but including 1-3)</t>
  </si>
  <si>
    <t>Team Management</t>
  </si>
  <si>
    <t>Describe the extent of team management across the platform and the integration with fine-grained roles/action based security.</t>
  </si>
  <si>
    <t>R 163</t>
  </si>
  <si>
    <t>1 team members can be defined and system roles assigned; 2 team members can be assigned to specific tasks/modules steps; 3 specific security can be defined on a team-member/task basis; 4 would include capability beyond which is previously addressed (but including 1-3)</t>
  </si>
  <si>
    <t>Line Item Approval
(REVISED)</t>
  </si>
  <si>
    <t>Describe your ability to support requisitioning line-level approval/rejection and to trigger a threaded discussion, clarification or collaboration.</t>
  </si>
  <si>
    <t xml:space="preserve">
0 - Not currently supported 
1 - Basic or partial support/features
2 - Core support for standard requirements. Ability to support requisitioning line level approval/rejection and to trigger a threaded discussion, clarification or collaboration. Asynchronous messaging and collaboration (discussions, clarification)
3 - Advanced features to support high levels of complexity. Line-level approval (do not stop the process of the approved lines), advanced line level collaborations workflows and business rules. Ability to collaborate in real time
4 - Materially differentiated capabilities compared with peers
</t>
  </si>
  <si>
    <t xml:space="preserve">P2P - Approval Process / Approval Engine (Self-Description):
Requisitioning google sheet with Answers </t>
  </si>
  <si>
    <t xml:space="preserve">When the requisition is done the user has to send the requisition for approval. If at least one approval rule match with the requisition then the status of the requisition moves in “to be approved”.
Several rule can be applied :
Classic approval which allows approver to
Approve
Reject &gt;&gt; the requisition is canceled
Put in stand-by &gt;&gt; the requester has to add more information or update the requisition and resend it for approval
Notification / Reviewer
Block approval &gt;&gt; the requisition cannot be sent for approval
An approver can added manually by the requester if he desires that a specific user check the document (in addition to the others)
A lot of criteria can defined in the approval rule in order to trigger it (supplier, commodity, amounts, etc). According to the configuration of the application, these criteria can be applied on all the requisition or on a specific line
Budget manager and contract manager can be added in the approval workflow in case of budget/contract overrun
If an approver takes PTO or if he doesn’t anymore in the company then a delegation can be created
If a modification is made by an approver during the approval workflow then the system will verify if another approver has to be added or not. In the approval rule it is possible to define if the approver has to be added in 
the approval workflow in case of modification and what are the fields triggering the approval rule.
If an approver thinks he is not the correct approver he is able to modify the requisition and he has access to to a button in order to recheck the approval rule.
If a modification is made on a requisition already approved, it is possible to re-trigger an approval workflow.
All approvers of a requisition are displayed in a subtable at the bottom of the requisition. Several information are displayed as the approver, the approval date, the approval amount, etc
Possibility to have a group of approver and if at least one approve then the other ones are removed
Possibility to define approval level (ex : first all business unit managers have to approve and only after the accountants)
The approver receives an email when he has to approve and he is able to approve directly from the mail without any connection in the application
The approver is also able to approve thanks to the mobile application
</t>
  </si>
  <si>
    <t>1 modules can be associated with milestones; 2 project status auto-updates as key workflow steps complete or supplier submissions accepted; 3 complete integration and project plans can be updated mid-project by users with authority to do so; 4 would include capability beyond which is previously addressed (but including 1-3)</t>
  </si>
  <si>
    <t>Executive Overrides
(REVISED)</t>
  </si>
  <si>
    <t>Describe your ability to allow approvers with sufficient authority to override the approval process.</t>
  </si>
  <si>
    <t xml:space="preserve">
0 - Not currently supported 
1 - Basic or partial support/features
2 - Core support for standard requirements. Ability to enable the approval process to be overridden by approvers with sufficient authority. For example, to redirect an approval to a new person when someone is known to be unavailable or add a stakeholder as part of  a critical buy. This capability could include requisition modification, delegation support, new approvers/observers, auto-escalation or budget changes
3 - Advanced features to support high levels of complexity
4 - Materially differentiated capabilities compared with peers
</t>
  </si>
  <si>
    <t>Describe the globalization capabilities, paying particular attention to capabilities beyond multi-currency and multi-lingual</t>
  </si>
  <si>
    <t>1 host in a regional data center at client request; 2 support for specific e-Signature / e-Notification rules of the countries in which customers deploy; 3 support variable workflows that tailor themselves to the locale of execution; 4 would include capability beyond which is previously addressed (but including 1-3)</t>
  </si>
  <si>
    <t>1 a single currency conversion table; 2 integrated currency feed which updates daily; 3 rules-based conversion based on currency and payment type (i.e. 2.5% conversion fee on the P-card, etc.); 4 would include capability beyond which is previously addressed (but including 1-3)</t>
  </si>
  <si>
    <t>Automatic Blocks
(REVISED)</t>
  </si>
  <si>
    <t>Describe your ability to "block/alert" a requisition approval process if preferred/designated suppliers already exist for a specific item or category or for risk issues.</t>
  </si>
  <si>
    <t xml:space="preserve">
0 - Not currently supported 
1 - Basic or partial support/features
2 - Core support for standard requirements. Ability to block/alert  a requisition approval process if preferred/designated suppliers already exist for a specific item or category or for risk issues. Actions based on business rules/defined scenarios
3 - Advanced features to support high levels of complexity. Advanced block/alert features (flagged information). Ability to handle non-defined scenarios (information constantly updated or monitored in real time). Usage of external information (e.g., risks)
4 - Materially differentiated capabilities compared with peers
</t>
  </si>
  <si>
    <t>Multi-Lingual</t>
  </si>
  <si>
    <t>Describe your support for multiple languages and for instruction / communication translation. Describe how third parties are used to support translation efforts</t>
  </si>
  <si>
    <t>1 flat file menu mappings for a small set of languages; 2 dynamic mappings of menu options and help text based on standard translations and regional linguistic variances; 3 override features that allow a buyer to override mappings on documents / menu options being shared with a supplier; 4 would include capability beyond which is previously addressed (but including 1-3)</t>
  </si>
  <si>
    <t>To what extent are (out-of-the-box) configuration options available for business users?</t>
  </si>
  <si>
    <t>N/A</t>
  </si>
  <si>
    <t>Unique Approval Capabilities
(REVISED)</t>
  </si>
  <si>
    <t xml:space="preserve">Describe which aspects of your requisitioning and approval capabilities stand out from other vendors. </t>
  </si>
  <si>
    <t>Manager Configuration</t>
  </si>
  <si>
    <t>To what extent are (out-of-the-box) configuration options available for managers?</t>
  </si>
  <si>
    <t>Stakeholder Configuration</t>
  </si>
  <si>
    <t>To what extent are (out-of-the-box) configuration options available for stakeholders?</t>
  </si>
  <si>
    <t>To what extent are (out-of-the-box) configuration options available for vendors/consultant/partners?</t>
  </si>
  <si>
    <t>R 168</t>
  </si>
  <si>
    <t xml:space="preserve">Describe the mobility features (i.e., what can be enabled via a mobile environment) of your requisitioning functionality. Please specify both app and non-app capability. </t>
  </si>
  <si>
    <t xml:space="preserve">
0 - Not currently supported 
1 - Basic or partial support/features
2 - Core support for standard requirements
3 - Advanced features to support high levels of complexity for this requirement 
4 - Materially differentiated capabilities compared with peers
</t>
  </si>
  <si>
    <t xml:space="preserve">P2P - Mobility (Self-Description):
Requisitioning google sheet with Answers </t>
  </si>
  <si>
    <t>P2P - Mobility (Self-Description):
06_Determine_Procurement Purchase Requisition Business App ENG</t>
  </si>
  <si>
    <t>Category Specific Consulting</t>
  </si>
  <si>
    <t>Describe your ability to do category / industry specific consulting in various stages of strategic sourcing projects.</t>
  </si>
  <si>
    <t>Spend/Opportunity Analysis</t>
  </si>
  <si>
    <t>Describe your ability to do detailed spend / opportunity analysis across categories / industries / geographies, within and outside of the platform you provide.</t>
  </si>
  <si>
    <t>Requisitioning Analytics</t>
  </si>
  <si>
    <t>Sourcing Events (managed RFX/Auction/Optimization)</t>
  </si>
  <si>
    <t>Describe your ability to do managed sourcing events on behalf of your client.</t>
  </si>
  <si>
    <t>Risk Identification and Management</t>
  </si>
  <si>
    <t>Describe your ability to do risk identification, analysis, tracking, and mitigation across the platform.</t>
  </si>
  <si>
    <t>R 169</t>
  </si>
  <si>
    <t>Analytics Integration</t>
  </si>
  <si>
    <t>Describe the analytical/reporting capability of your requisitioning functionality and how it benefits administrators, buyers, suppliers and other users.</t>
  </si>
  <si>
    <t xml:space="preserve">0 - Not currently supported 
1 - Basic or partial support/features. Reporting capabilities
2 - Core support for standard requirements. Descriptive requisitioning/shopping analytics (comparative analysis)
3 - Advanced features to support high levels of complexity. Advanced requisitioning/shopping analytics (actionable, benchmarks, process KPI, user KPIs). AI/ML capabilities to optimize process, costs, results
4 - Materially differentiated capabilities compared with peers
</t>
  </si>
  <si>
    <t xml:space="preserve">P2P - Analytics (Self-Description):
Requisitioning google sheet with Answers </t>
  </si>
  <si>
    <t>P2P - Analytics (Self-Description):
06_Determine_Procurement Purchase Requisition Business App ENG</t>
  </si>
  <si>
    <t>R 171</t>
  </si>
  <si>
    <t>Unique Roadmap</t>
  </si>
  <si>
    <t xml:space="preserve">Describe your requisitioning roadmap for the next quarter. </t>
  </si>
  <si>
    <t xml:space="preserve">0 - Not currently supported 
1 - Basic additional features
2 - Core features/functionalities to improve process
3 - New capabilities to improve processes, efficiencies and productivity
4 - Materially differentiated capabilities compared with peers
</t>
  </si>
  <si>
    <t xml:space="preserve">P2P - Requisition Roadmap (Self-Description):
Requisitioning google sheet with Answers </t>
  </si>
  <si>
    <t>P2P - Requisition Roadmap (Self-Description):
06_Determine_Procurement Purchase Requisition Business App ENG</t>
  </si>
  <si>
    <t xml:space="preserve">Improvement of the search engine
dynamic filters on suppliers and commodities after keyword search
auto-completion dropdown a list of keywords
Management of decreasing prices according to the quantity
Rating of items and comments from users in the application </t>
  </si>
  <si>
    <t>R 173</t>
  </si>
  <si>
    <t>Default Order Configurations</t>
  </si>
  <si>
    <t xml:space="preserve">Describe the ordering setup options available "out of the box" to configure capabilities for each customer. </t>
  </si>
  <si>
    <t xml:space="preserve">0 - Not currently supported 
1 - Basic or partial support/features
2 - Core support for standard requirements. Basic, single ordering process and order types setups (order tolerance thresholds, creation of POs from contracts, "one-time" ship-to address, single account allocation, default taxable amounts)
3 - Advanced features to support high levels of complexity. Advanced and multiple ordering process (BUs) and order type setups
4 - Materially differentiated capabilities compared with peers
</t>
  </si>
  <si>
    <t>P2P - Order Setup (Self-Description):
Ordering google sheet with Answers</t>
  </si>
  <si>
    <t>P2P - Order Setup (Self-Description):
09_Determine_Ordering App</t>
  </si>
  <si>
    <t>Unique Order Configurations
(REVISED)</t>
  </si>
  <si>
    <t xml:space="preserve">Describe what aspects of your order setup capabilities stand out from other vendors. </t>
  </si>
  <si>
    <t xml:space="preserve">Going from catalog to payment is a chain reaction – a group of processes running in series and/or parallel for both the goods or service, and the order/payment processing. Determine’s procurement solution simplifies it all by automating every step and capturing the data generated for analysis later. Seamlessly.
</t>
  </si>
  <si>
    <t xml:space="preserve">DCP Procurement Detailed ENG 18.3 </t>
  </si>
  <si>
    <t>R 174</t>
  </si>
  <si>
    <t>Raw PO Creation
(REVISED)</t>
  </si>
  <si>
    <t>Describe your ability to support PO creation without requisitions (and to enable different business scenarios, as required).</t>
  </si>
  <si>
    <t xml:space="preserve">
0 - Not currently supported 
1 - Basic or partial support/features
2 - Core support for standard requirements. Basic support of PO creation from scratch (template based)
3 - Advanced features of PO creation from scratch, covering different business scenarios, complying with business rules. Real-time creation support
4 - Materially differentiated capabilities compared with peers
</t>
  </si>
  <si>
    <t>P2P - Order Creation (Self-Description):
Ordering google sheet with Answers</t>
  </si>
  <si>
    <t>P2P - Order Creation (Self-Description):
09_Determine_Ordering App</t>
  </si>
  <si>
    <t xml:space="preserve">Different processes are managed for order creation (grouping different requests for the same supplier in one single order or automatic 1 request  1 order sending).
Several currencies can be managed in the same order (supplier currency, accounting currency for company region and corporate currency for global consolidation)
Approval workflow can be defined based on multiple criteria, with several levels.
We support several PO types including:Standard Purchase Orders, Blanket Purchase Agreements, Contract Purchase Agreements, and Planned Purchase Orders
</t>
  </si>
  <si>
    <t>Multi-Requisition Support
(REVISED)</t>
  </si>
  <si>
    <t xml:space="preserve">Describe your ability to support multiple POs per requisition or combine multiple requisition lines across a requisition into a single PO. </t>
  </si>
  <si>
    <t xml:space="preserve"> 
0 - Not currently supported 
1 - Basic or partial support/features
2 - Core support for standard requirements. Ability to support multiple POs per requisition or combine multiple requisition lines across a requisition into a single PO. Automated process
3 - Advanced features to support high levels of complexity. AI/ML capabilities to optimized cost and process creation. Analytics support for decision-making
4 - Materially differentiated capabilities compared with peers
</t>
  </si>
  <si>
    <t xml:space="preserve">Requisition-to-PO Creation
Automatic or rules-based manual requisition-to-PO creation
Smart workflow creation based on the nature of items (catalogs, non-catalogs, contracts)
Regroup different requisitions to one PO sent to one supplier
Assign different PO approval workflows and delivery methods for each PO created from a requisition
</t>
  </si>
  <si>
    <t>Automatic PO Creation
(REVISED)</t>
  </si>
  <si>
    <t>Describe your ability to create automatic POs based on contracts, business rules, automatic re-order point(s) or scheduled services.</t>
  </si>
  <si>
    <t xml:space="preserve">
0 - Not currently supported 
1 - Basic or partial support/features
2 - Core support for standard requirements. Ability to create automatic POs based on contracts, business rules, automatic re-order point(s), scheduled services
3 - Advanced features to support high levels of complexity. AI/ML capabilities for process and cost optimizations. Advanced features to support high levels of complexity for this requirement 
4 - Materially differentiated capabilities compared with peers
</t>
  </si>
  <si>
    <t>Reverse Flip Creation
(REVISED)</t>
  </si>
  <si>
    <t>Describe your ability to support PO creation based on a "reverse flip" from an invoice submitted by a supplier for regularly scheduled deliveries or contracted services (as needed).</t>
  </si>
  <si>
    <t xml:space="preserve">
0 - Not currently supported 
1 - Basic or partial support/features
2 - Core support for standard requirements. Support PO creation based on a "reverse flip" from an invoice submitted by a supplier for regularly scheduled deliveries or contracted services (as needed)
3 - Advanced features to support high levels of complexity. AI/ML capabilities for process and cost optimizations. Advanced features to support high levels of complexity for this requirement 
4 - Materially differentiated capabilities compared with peers
</t>
  </si>
  <si>
    <t>Specific “No-PO invoice ” process allows to automatically generate the full purchase process (order-receipt) from the supplier invoice.</t>
  </si>
  <si>
    <t>Validation Rules
(REVISED)</t>
  </si>
  <si>
    <t>Describe your ability to support PO validation rules.</t>
  </si>
  <si>
    <t xml:space="preserve">
0 - Not currently supported 
1 - Basic or partial support/features
2 - Core support for standard requirements. Ability to support PO validation rules. Standard validations based on business rules and approval workflows 
3 - Advanced/complex validations with AI/ML capabilities to improve validation efficiencies
4 - Materially differentiated capabilities compared with peers
</t>
  </si>
  <si>
    <t xml:space="preserve">Automatic or rules-based manual requisition-to-PO creation
Smart workflow creation based on the nature of items (catalogs, non-catalogs, contracts)
</t>
  </si>
  <si>
    <t>External PO Support
(REVISED)</t>
  </si>
  <si>
    <t>Describe your ability to manage and process POs created in external systems, including ERP, MRP, WMS, VMS and CWM.</t>
  </si>
  <si>
    <t xml:space="preserve">
0 - Not currently supported 
1 - Basic or partial support/features
2 - Core support for standard requirements. Ability to manage and process POs created in ERP systems (indirect spend)
3 - Advanced features to support high levels of complexity. Ability to manage and process POs created in MRP systems and others (direct and indirect spend). Real-time collaboration
4 - Materially differentiated capabilities compared with peers
</t>
  </si>
  <si>
    <t xml:space="preserve">Determine’s API framework allow us to send / receive POs to third party systems including the most used ERP systems (SAP, ORACLE, Sage, QAD,  JDE, and Microsoft Dynamics).
</t>
  </si>
  <si>
    <t>Inventory Pick-List Support
(REVISED)</t>
  </si>
  <si>
    <t>Describe your ability to create POs automatically from inventory pick-lists to enable intracompany fulfillment.</t>
  </si>
  <si>
    <t xml:space="preserve">
0 - Not currently supported 
1 - Basic or partial support/features
2 - Core support for standard requirements. Basic ability to create POs automatically from inventory pick-lists (intra-company fulfillment)
3 - Advanced features to support high levels of complexity. Ability to create POs automatically from inventory pick-lists (intra-company fulfillment) with high levels of complexity
4 - Materially differentiated capabilities compared with peers
</t>
  </si>
  <si>
    <t>Inventory orders can be sent to warehouse and fulfilled internally, updating prices and quantities automatically (FIFO, AWC methods)</t>
  </si>
  <si>
    <t>Unique Order Creation Support
(REVISED)</t>
  </si>
  <si>
    <t xml:space="preserve">Describe what aspects of your order creation capabilities stand out from other vendors. </t>
  </si>
  <si>
    <t>Integration with DCM Contracts
Manage types of purchasing contracts (e.g., supplier and catalog agreements, blanket contracts, variable amount invoicing contracts, recurring fixed amount contracts) in the Contract Management (DCM) module of Determine. Business owners leverage the purchasing capabilities provided by the procurement module with the contract active state management capabilities (e.g., renewals, amendments and terminations) available within DCM
Automatically generate a procurement purchasing contract using the information contained in a the contract project record</t>
  </si>
  <si>
    <t>R 175</t>
  </si>
  <si>
    <t>Basic Compliance Capability</t>
  </si>
  <si>
    <t xml:space="preserve">Describe your ability to support contract compliance in support of PO creation, processing and approval. </t>
  </si>
  <si>
    <t xml:space="preserve">
0 - Not currently supported 
1 - Basic or partial support/features
2 - Core support for standard requirements. Basic contract compliance check points (price, items), during creation, processing and approvals
3 - Advanced contract compliance check points (price, SLA, discounts.,contract spend, contract utilization), alerts during creation, processing and approvals
4 - Materially differentiated capabilities compared with peers
</t>
  </si>
  <si>
    <t>P2P - Contract Compliance (Self-Description):
Ordering google sheet with Answers</t>
  </si>
  <si>
    <t>P2P - Contract Compliance (Self-Description):
09_Determine_Ordering App</t>
  </si>
  <si>
    <t xml:space="preserve">Contract pricing is enforced in the PO through the application of the contract conditions.
Contract Spend Tracking
        Track spend against purchasing contracts
        Track multi-currency spend against contracts
</t>
  </si>
  <si>
    <t>R 177</t>
  </si>
  <si>
    <t>Secure Attachments
(REVISED)</t>
  </si>
  <si>
    <t>Describe your ability to support secured attachments (e.g., drawings, specifications).</t>
  </si>
  <si>
    <t xml:space="preserve">
0 - Not currently supported 
1 - Basic or partial support/features
2 - Core support for standard requirements. Ability to support secured attachments (e.g., drawings, specifications)
3 - Advanced document access security  (user level), advanced attachments features to be included at any stage of the procurement process
4 - Materially differentiated capabilities compared with peers
</t>
  </si>
  <si>
    <t>P2P - Order Processing (buy-side) (Self-Description):
Ordering google sheet with Answers</t>
  </si>
  <si>
    <t>P2P - Order Processing (buy-side) (Self-Description):
09_Determine_Ordering App</t>
  </si>
  <si>
    <t xml:space="preserve">It is possible to attach documents to all objects in the purchase process (requisition, PO, receipt, invoice). Different levels of access can be defined for those documents. It is possible to check specific documents as “to be joined to the supplier PO”. When sending out the PO to the supplier, the documents will be sent in attachment.
Overall Document Management is something we support across the board on DCP and is part of the Determine Core architecture functionality. Below are a few screen captures of how POs are linked as part of the attachment framework and new notes, assets, and documents can be attached or associated with the PO.
</t>
  </si>
  <si>
    <t>Electronic Receiving
(REVISED)</t>
  </si>
  <si>
    <t xml:space="preserve">Describe your ability to support receiving and processing based on electronic responses and digital documents. </t>
  </si>
  <si>
    <t xml:space="preserve">
0 - Not currently supported 
1 - Basic or partial support/features
2 - Core support for standard requirements.  Ability to support order response/acknowledgements, process changes/deletions, .... via different transactional standards (e.g., EDI / XML) and a portal interface, ... . Asynchronous support...
3 - Advanced receiving &amp; processing capabilities (manage disputes, generate audit trails, etc...), alerts (action items...), real time collaboration and document exchange....
4 - Materially differentiated capabilities compared with peers
</t>
  </si>
  <si>
    <t>cXML ordering can be configured in the application by the customer.
Supplier can interact with purchase team using the PO notes to exchange messages. Supplier can automatically acknowledge/confirm sending of the order in the business network.  Below is screenshot example of the supplier’s view on the business network. UI/UX experience is exactly the same.   The capabilities related to Procurement  include POs, Receipts, Disputes, Certifications, Tasks, and Phases</t>
  </si>
  <si>
    <t>ERP/MRP Support
(REVISED)</t>
  </si>
  <si>
    <t>Describe your ability to send a PO to an ERP/MRP environment.</t>
  </si>
  <si>
    <t xml:space="preserve">
0 - Not currently supported 
1 - Basic or partial support/features
2 - Core support for standard requirements. Ability to send a PO to an ERP/MRP environment
3 - Advanced features to support high levels of complexity. Real-time transaction flows and data processing with ERPs, support for high levels of integration complexity for this requirement 
4 - Materially differentiated capabilities compared with peers
</t>
  </si>
  <si>
    <t xml:space="preserve">Determine’s API framework allow us to send POs to third party systems including the most used ERP systems (SAP, ORACLE, Sage, QAD,  JDE, and Microsoft Dynamics).
</t>
  </si>
  <si>
    <t>Change Support
(REVISED)</t>
  </si>
  <si>
    <t xml:space="preserve">Describe your ability to handle change requests, disputes and other issues that may arise during a PO process. </t>
  </si>
  <si>
    <t xml:space="preserve">
0 - Not currently supported 
1 - Basic or partial support/features
2 - Core support for standard requirements. Ability to handle change requests, disputes, and other issues that may arise during a PO process. Asynchronous support
3 - Advanced collaboration features (real time) to handle disputes, change requests. Ability to handle issues through non-touch processing (business rules, tolerances). Analytics support for decision making
4 - Materially differentiated capabilities compared with peers
</t>
  </si>
  <si>
    <t xml:space="preserve">Determine rule-based PO modification engine adapts to the organization and guarantees PO compliance. Any PO change or amendment will be tracked in the audit trail and proper documentation re-issued to the vendor.
Dispute Management Process
The dispute is generated at the receipt of the PO, and intends to point out a dysfunction in the supplier delivery process. 
A dispute will go through different status, which corresponds each to a step in the dispute management process:
Data entering: (Status « Filled »)
Sent for processing (Status « Sent »)
Supplier’s reply (Status « Recorded »)
Dispute closure (Status « Closed »)
The dispute management process is considered as a communication process between the user, the dispute manager and the Supplier itself.
Dispute type:
Quantity
Product Conformity
Delivery Delay
Price Discrepancy
Delivery PlaceDisp
Invoice Destination
Dispute gravity:
Correct
Not significant
Significant
Must be resolved
</t>
  </si>
  <si>
    <t xml:space="preserve">DCP Ordering Business APP </t>
  </si>
  <si>
    <t>Unique Processing Capability
(REVISED)</t>
  </si>
  <si>
    <t xml:space="preserve">Describe what aspects of your order processing capabilities stand out from other vendors. </t>
  </si>
  <si>
    <t>R 178</t>
  </si>
  <si>
    <t>Transmission Protocols</t>
  </si>
  <si>
    <t>Describe your communication process between buyers and suppliers and your electronic transmission formats/methods.</t>
  </si>
  <si>
    <t xml:space="preserve">
0 - Not currently supported 
1 - Basic or partial support/features
2 - Core support for standard requirements. Supports basic email, fax, cXML, EDI, web form and portal communications between buyers and suppliers
3 - Advanced features to support high levels of complexity. Ability to manage advanced workflows and integrations between buyers and suppliers delivery and communciations activities. Support of industry-specific data exchange protocols
4 - Materially differentiated capabilities compared with peers
</t>
  </si>
  <si>
    <t>P2P - Order Delivery / Communication (Self-Description):
Ordering google sheet with Answers</t>
  </si>
  <si>
    <t>P2P - Order Delivery / Communication (Self-Description):
09_Determine_Ordering App</t>
  </si>
  <si>
    <t xml:space="preserve">Advanced features to support high levels of complexity. Ability to manage advanced workflows and integrations between buyers and suppliers delivery and communciations activities. Support of industry-specific data exchange protocols
</t>
  </si>
  <si>
    <t>R 179</t>
  </si>
  <si>
    <t>Real-Time Collaboration</t>
  </si>
  <si>
    <t>Describe how you support real-time collaboration between buyers and suppliers.</t>
  </si>
  <si>
    <t xml:space="preserve">
0 - Not currently supported 
1 - Basic or partial support/features
2 - Core support for standard requirements. Ability to support collaboration between buyers and suppliers through portal Interface, email (asynchronouos collaboration). Dashboards (status, action item). Workflow and business rules support
3 - Support of advanced collaboration features (item-level collaboration, actionable alerts, real-time problem solving). Social business collaborative tools
4 - Materially differentiated capabilities compared with peers
</t>
  </si>
  <si>
    <t>P2P - Order Collaboration (buyer/supplier) (Self-Description):
Ordering google sheet with Answers</t>
  </si>
  <si>
    <t>P2P - Order Collaboration (buyer/supplier) (Self-Description):
09_Determine_Ordering App</t>
  </si>
  <si>
    <t>R 180</t>
  </si>
  <si>
    <t>PO Modification
(REVISED)</t>
  </si>
  <si>
    <t>Describe your ability to allow suppliers to override PO information in the system (e.g., quantities, delivery method, prices), add/delete items (swapping), communicate responses/acknowledgements/requests, manage disputes and show order status.</t>
  </si>
  <si>
    <t xml:space="preserve">
0 - Not currently supported 
1 - Basic or partial support/features
2 - Core support for standard requirements. Ability for suppliers to override PO information in the system (e.g., quantities, delivery method, prices), add/delete items, communicate responses/acknowledgements/requests, manage disputes, show order status
3 - Advanced order processing features (suggest substitute items)
4 - Materially differentiated capabilities compared with peers
</t>
  </si>
  <si>
    <t>P2P - Order Processing (supply-side) (Self-Description):
Ordering google sheet with Answers</t>
  </si>
  <si>
    <t>P2P - Order Processing (supply-side) (Self-Description):
09_Determine_Ordering App</t>
  </si>
  <si>
    <t>Supplier can acknowledge/accept/confirm sending of Purchase Orders</t>
  </si>
  <si>
    <t>DCP Procurement Purchase Order Business App ENG.pdf</t>
  </si>
  <si>
    <t>Line Item Processing
(REVISED)</t>
  </si>
  <si>
    <t>Describe the ability for suppliers to approve/accept orders on the line level.</t>
  </si>
  <si>
    <t xml:space="preserve"> 
0 - Not currently supported 
1 - Basic or partial support/features
2 - Core support for standard requirements. Ability for suppliers to approve/accept orders on the line level
3 - Support of advanced features and high levels of complexity for this requirement 
4 - Materially differentiated capabilities compared with peers
</t>
  </si>
  <si>
    <t>PO Portal Support
(REVISED)</t>
  </si>
  <si>
    <t xml:space="preserve">Describe your portal support for order processing. </t>
  </si>
  <si>
    <t xml:space="preserve">
0 - Not currently supported 
1 - Basic or partial support/features
2 - Core support for standard requirements. Asynchronous messaging, status visibility, dashboards
3 - Advanced features to support PO real time collaboration and processing from a portal
4 - Materially differentiated capabilities compared with peers
</t>
  </si>
  <si>
    <t>Multiple PO print-out templates, languages, terms and conditions
• Flexible PO sending modes based on supplier set-up:
• Automatically sent by email with PDF attachment
• Electronically sent in the supplier information system (B2 orders, EDI or XML)
• Through the Determine vendor portal
• Vendor PO acknowledgement, directly from the email, mobile app or through the</t>
  </si>
  <si>
    <t>R 183</t>
  </si>
  <si>
    <t>Order Mobility</t>
  </si>
  <si>
    <t xml:space="preserve">Describe the mobility features (i.e., what can be enabled via a mobile environment) of your ordering functionality. Please specify both app and non-app capability. </t>
  </si>
  <si>
    <t xml:space="preserve">
0 - Not currently supported 
1 - Basic or partial support/features
2 - Core support for standard requirements  
3 - Support high levels of complexity for this requirement 
4 - Materially differentiated capabilities compared with peers
</t>
  </si>
  <si>
    <t>P2P - PO Mobility (Self-Description):
Ordering google sheet with Answers</t>
  </si>
  <si>
    <t>P2P - PO Mobility (Self-Description):
09_Determine_Ordering App</t>
  </si>
  <si>
    <t xml:space="preserve">Not an app but responsive designed website. </t>
  </si>
  <si>
    <t>Ordering Analytics</t>
  </si>
  <si>
    <t>R 184</t>
  </si>
  <si>
    <t>Describe the analytical/reporting capability of your ordering functionality and how it benefits administrators, buyers, suppliers and other users.</t>
  </si>
  <si>
    <t xml:space="preserve">0 - Not currently supported 
1 - Basic or partial support/features. Reporting capabilities
2 - Core support for standard requirements. Descriptive ordering analytics (comparative analysis)
3 - Advanced ordering analytics (actionable, benchmarks, process KPI, user KPIs). AI/ML capabilities to optimize process, costs, results
4 - Materially differentiated capabilities compared with peers
</t>
  </si>
  <si>
    <t>P2P - PO Analytics (Self-Description):
Ordering google sheet with Answers</t>
  </si>
  <si>
    <t>P2P - PO Analytics (Self-Description):
09_Determine_Ordering App</t>
  </si>
  <si>
    <t>R 186</t>
  </si>
  <si>
    <t>Order Processing Roadmap</t>
  </si>
  <si>
    <t xml:space="preserve">Describe your ordering roadmap for the next quarter. </t>
  </si>
  <si>
    <t xml:space="preserve">0 - Not currently supported 
1 - Basic additional features
2 - Core support for standard requirements. Core features to improve process
3 - New capabilities to improve process, efficiencies and productivity
4 - Materially differentiated capabilities compared with peers
</t>
  </si>
  <si>
    <t>P2P - PO Roadmap (Self-Description):
Ordering google sheet with Answers</t>
  </si>
  <si>
    <t>P2P - PO Roadmap (Self-Description):
09_Determine_Ordering App</t>
  </si>
  <si>
    <t>R 187</t>
  </si>
  <si>
    <t>Default Receiving Configuration</t>
  </si>
  <si>
    <t xml:space="preserve">Describe the receiving setup options available "out of the box" to configure capabilities for each customer. </t>
  </si>
  <si>
    <t xml:space="preserve">
0 - Not currently supported 
1 - Basic or partial support/features
2 - Core support for standard requirements. Ability to include customized scenarios (e.g., receipt of negative quantities, double-step receiving, validating receipt quantity, requiring a receipt vs. no receipt required, requiring end-user receipts, allowing changes to suppliers, enabling notification when no receipt exits)
3 - Advanced features to support high levels of complexity. Ability to configure multiple receiving processes. Process optimization features (AI/ML capabilities, analytcis)
4 - Materially differentiated capabilities compared with peers
</t>
  </si>
  <si>
    <t>P2P - Receiving Setup (Self-Description):
Receiving google sheet with Answers</t>
  </si>
  <si>
    <t>R 188</t>
  </si>
  <si>
    <t>ASN Support</t>
  </si>
  <si>
    <t>Describe your ability to process/communicate advanced ship notices (ASNs) from suppliers, as well as other related documentation, if applicable.</t>
  </si>
  <si>
    <t xml:space="preserve">
0 - Not currently supported 
1 - Basic or partial support/features
2 - Core support for standard requirements. Ability to process/communicate advanced ship notices (ASNs) from suppliers as well as other related documentation
3 - Advanced ship notices (ASNs) features and ability to handle high levels of complexity for this requirement
4 - Materially differentiated capabilities compared with peers
</t>
  </si>
  <si>
    <t>P2P - Fulfillment (Self-Description):
Receiving google sheet with Answers</t>
  </si>
  <si>
    <t>Bill of Lading Support
(REVISED)</t>
  </si>
  <si>
    <t>Describe your ability to process/communicate bills of lading (BoL) from suppliers (and BoL responses from buyers, if needed) as well as other related documentation, if applicable.</t>
  </si>
  <si>
    <t xml:space="preserve">
0 - Not currently supported 
1 - Basic or partial support/features
2 - Core support for standard requirements. Ability to process/communicate bills of lading (BoL) from suppliers (and BoL responses from buyers), as well as other related documentation
3 - Advanced bills of lading (BoL) features and ability to handle high levels of complexity for this requirement
4 - Materially differentiated capabilities compared with peers
</t>
  </si>
  <si>
    <t>Attachments can be exchanged based on the existing documents in the application (e.g. purchase orders)</t>
  </si>
  <si>
    <t>R 189</t>
  </si>
  <si>
    <t>Receiving Process Configuration
(REVISED)</t>
  </si>
  <si>
    <t>Describe configurability to support different receiving business scenarios. These may include full receipt, partial receipt and hybrid receipt (multi-ship, partial, bulk, decimals, allowances for open/blanket POs).</t>
  </si>
  <si>
    <t xml:space="preserve">
0 - Not currently supported 
1 - Basic or partial support/features
2 - Core support for standard requirements. Ability to configure different receiving business scenarios. These may include full receipt, partial receipt, hybrid receipt (multi-ship, partial, bulk, decimals, allowances for open/blanket POs)
3 - Advanced features to support high levels of complexity. AI/ML capabilities to optimize receiving business scenarios. 
4 - Materially differentiated capabilities compared with peers
</t>
  </si>
  <si>
    <t>P2P - Receiving Process (Self-Description):
Receiving google sheet with Answers</t>
  </si>
  <si>
    <t>P2P - Receiving Process (Self-Description):
10_Determine_Receiving app</t>
  </si>
  <si>
    <t xml:space="preserve">We currently support the following receiving scenarios:
•	Quantity Receiving 
•	Partial Amount Receiving 
•	Partial Amount Receiving w price change
•	Receiving with quantity and/or price change  
•	Close line 
•	Receiving in quantity / higher amount 
•	Automatic receiving 
•	Receiving rules 
•	Receiving on Invoice
•	Notation on receipt 
•	The delivery order 
Refer to 04_RECEIVING for details about each scenarios.
</t>
  </si>
  <si>
    <t xml:space="preserve">04_RECEIVING </t>
  </si>
  <si>
    <t>Matching Rules
(REVISED)</t>
  </si>
  <si>
    <t xml:space="preserve">Describe your support for flexible and configurable matching rules. </t>
  </si>
  <si>
    <t xml:space="preserve">
0 - Not currently supported 
1 - Basic or partial support/features
2 - Core support for standard requirements. Ability to support flexible and configurable matching rules
3 - Advanced matching rules features to enhance the receiving process and ability to handle high levels of complexity for this requirement
4 - Materially differentiated capabilities compared with peers
</t>
  </si>
  <si>
    <t xml:space="preserve">See schema on page 7: DCP Procurement Detailed ENG 18.3 </t>
  </si>
  <si>
    <t xml:space="preserve"> DCP Procurement Detailed ENG 18.3 </t>
  </si>
  <si>
    <t>Receiving Models
(REVISED)</t>
  </si>
  <si>
    <t>Describe your ability to support both end-user receiving and central receiving models (including managing required documentation to complete a receipt).</t>
  </si>
  <si>
    <t xml:space="preserve">
0 - Not currently supported 
1 - Basic or partial support/features
2 - Core support for standard requirements. Ability to support both end-user receiving and central receiving models, including managing required documentation to complete a receipt
3 - Advanced receiving models features to enhance/optimize the receiving process and ability to handle high levels of complexity for this requirement 
4 - Materially differentiated capabilities compared with peers
</t>
  </si>
  <si>
    <t>Rules are defined in the system in order to describe who can receive what.</t>
  </si>
  <si>
    <t>Describe your ability to manage assets as part of, or in conjunction with, the receiving process.</t>
  </si>
  <si>
    <t xml:space="preserve"> 
0 - Not currently supported 
1 - Basic or partial support/features
2 - Core support for standard requirements. Ability to receive/manage assets as part of the receiving process, basic management features (e.g., track asset value/depreciation, track warranties, manage service schedules, configure asset attributes) 
3 - Advanced receiving and managing assets features (track asset value/depreciation, track warranties, manage service schedules, configure asset attributes)
4 - Materially differentiated capabilities compared with peers
</t>
  </si>
  <si>
    <t xml:space="preserve">The Determine’s Asset Management Business App helps manage and track assets, asset movement and ownership based on multiple criteria. 
Assets can be created manually in the system, by bulk import with an Excel template or automatically from a received PO.
Process for an asset automatically generated from a received PO:
Predefine corresponding commodities for assets in order to avoid any error and to speed the requisition creation process (e.g., “laptop” commodity associated with the “laptop” asset type)
During the purchase request creation, the system automatically detects items which are an asset based on preconfigured settings (by purchase category or catalog items). An asset sheet is then automatically created for each item (e.g., if a line of 10 laptops is received, the system automatically splits the line and creates 10 asset sheets)
During PO receipt, the asset manager is asked to enter the corresponding information according to the type of of asset (serial number, technical feature, etc.) 
</t>
  </si>
  <si>
    <t>Scanning Technology Support
(REVISED)</t>
  </si>
  <si>
    <t>Describe how you support RFID, bar code and other scanning hardware/technologies in the receiving process.</t>
  </si>
  <si>
    <t xml:space="preserve">
0 - Not currently supported 
1 - Basic or partial support/features
2 - Core support for standard requirements. Ability to support RFID, bar code and other scanning hardware/technologies in the receiving process
3 - Advanced scanning technologies features to enhance the receiving process and ability to handle high levels of complexity for this requirement
4 - Materially differentiated capabilities compared with peers
</t>
  </si>
  <si>
    <t>Unique Receiving Capabilities
(REVISED)</t>
  </si>
  <si>
    <t xml:space="preserve">Describe what aspects of your receiving capabilities stand out from other vendors. </t>
  </si>
  <si>
    <t>R 191</t>
  </si>
  <si>
    <t xml:space="preserve">Describe the mobility features (i.e., what can be enabled via a mobile environment) of your receiving functionality. Please specify both app and non-app capability. </t>
  </si>
  <si>
    <t xml:space="preserve">
0 - Not currently supported 
1 - Basic or partial support/features
2 - Core support for standard requirements. Core support for standard requirements
3 - Advanced features to support high levels of complexity for this requirement 
4 - Materially differentiated capabilities compared with peers
</t>
  </si>
  <si>
    <t>P2P - Receiving Mobility (Self-Description):
Receiving google sheet with Answers</t>
  </si>
  <si>
    <t xml:space="preserve">P2P - Receiving Mobility (Self-Description):
Not available at this time </t>
  </si>
  <si>
    <t>R 192</t>
  </si>
  <si>
    <t>Describe the analytical/reporting capability of your receiving functionality and how it benefits administrators, buyers, suppliers and other users.</t>
  </si>
  <si>
    <t xml:space="preserve">0 - Not currently supported 
1 - Basic or partial support/features. Reporting capabilities
2 - Core support for standard requirements. Descriptive receiving analytics (comparative analysis)
3 - Advanced receiving analytics (actionable, benchmarks, process KPI, user KPIs). AI/ML capabilities to optimize process, costs
4 - Materially differentiated capabilities compared with peers
</t>
  </si>
  <si>
    <t>P2P - Receiving Analytics (Self-Description):
Receiving google sheet with Answers</t>
  </si>
  <si>
    <t>P2P - Receiving Analytics (Self-Description):
10_Determine_Receiving app</t>
  </si>
  <si>
    <t xml:space="preserve">Analytics can be customized within the Reporting engine. 
</t>
  </si>
  <si>
    <t>R 193</t>
  </si>
  <si>
    <t>Order Receiving Roadmap</t>
  </si>
  <si>
    <t xml:space="preserve">Describe your receiving roadmap for the next quarter. </t>
  </si>
  <si>
    <t>P2P - Receiving Roadmap (Self-Description):
Receiving google sheet with Answers</t>
  </si>
  <si>
    <t>P2P - Receiving Roadmap (Self-Description):
Nothing major planned at this time</t>
  </si>
  <si>
    <t>I2P</t>
  </si>
  <si>
    <t>R 227</t>
  </si>
  <si>
    <t>Default Invoice Configurations</t>
  </si>
  <si>
    <t xml:space="preserve">Describe the invoicing setup options available "out of the box." </t>
  </si>
  <si>
    <t xml:space="preserve">
0 - Not currently supported 
1 - Basic or partial support/features
2 - Core support for standard requirements. Ability to configure capabilities for each customer (via the admin function, portal). These could include: auto-matching method/approach, auto-PO closeout capabilities, voucher tolerance, ability to update received quantity upon approval, send notification to requisitioner when invoice is created, enable price tolerance exceptions, enable receipt quantity exceptions, allow line item description edits, enable do-not-edit payment information, account allocations
3 - Advanced features to support high levels of complexity
4 - Materially differentiated capabilities compared with peers
</t>
  </si>
  <si>
    <t>P2P - Invoicing Setup (Self-Description):
See Invoicing Google sheet for Answers.</t>
  </si>
  <si>
    <t>Describe how you support the invoicing process through guides, templates and prepackaged setups with the goal of faster and more effective implementations.</t>
  </si>
  <si>
    <t xml:space="preserve">0 - Not currently supported 
1 - Basic or partial support/features
2 - Core support for standard requirements. Support of  guides, templates, prepackaged setups, etc. Flat files, batch processes
3 - Advanced features to support high levels of complexity. RPA processes, APIs, out-of-the box connectors, EAI capability 
4 - Materially differentiated capabilities compared with peers
</t>
  </si>
  <si>
    <t xml:space="preserve">Support provided with the User guides, Workshop templates and Detailed configuration guide. Excel templates available for all related data loading. Standard interfaces available for AP entries generation. </t>
  </si>
  <si>
    <t>Unique Invoice Configuration Capabilities
(REVISED)</t>
  </si>
  <si>
    <t xml:space="preserve">Describe what aspects of your invoicing setup capabilities stand out from other vendors. </t>
  </si>
  <si>
    <t xml:space="preserve">As described in 16_Determine_invoicing
Describe what aspects of your invoicing setup capabilities stand out from other vendors:
Automatically AP entries generation (Invoicing and Accruals entries)  allowing to support complex international organisations:
- extended G/L accounts management
- international taxes calculation (supporting VAT, US taxes, Canadian compound taxes..)
</t>
  </si>
  <si>
    <t>DCP Invoice Management detailed PS ENG 18.3
16_Determine_Invoicing (1)</t>
  </si>
  <si>
    <t>Invoicing Creation / Capturing / Submission</t>
  </si>
  <si>
    <t>R 228</t>
  </si>
  <si>
    <t>Supplier eInvoicing Invitation Support
(REVISED)</t>
  </si>
  <si>
    <t>0 - Not currently supported 
1 - Basic or partial support/features
2 - Core support for standard requirements. Mass email campaigns with a message and link to the system (landing pages)
3 - Advanced features to support high levels of complexity.  Personalized e-mail campaigns, workflow support and automatic alerts, reminders/escalations--- Consultants support/services
4 - Materially differentiated capabilities compared with peers</t>
  </si>
  <si>
    <t>P2P - Invoice Creation / Capturing / submission (Self-Description):
See Invoicing Google sheet for Answers.</t>
  </si>
  <si>
    <t>Supplier is integrated to the Catalog loading process with automatically mailing. Supplier can access to different documents of the P2P process with personalized access to the Vendor portal. He can also be informed about different key statuses progress with dedicated alerts.
Roadmap: new easy to load, highly friendly app for the catalog loading will be delivered within Q2 P2P roadmap</t>
  </si>
  <si>
    <t>Supplier e-Invoicing Registration Support
(REVISED)</t>
  </si>
  <si>
    <t>Describe your ability to register and enable suppliers to operate the e-Invoicing solution.</t>
  </si>
  <si>
    <t>0 - Not currently supported 
1 - Basic or partial support/features
2 - Core support for standard requirements. Fixed registration process that collects the same information for all suppliers and pushes them into the same approval process. Generic training and enabling material and support (videos, FAQ, hotline)
3 - Advanced features to support high levels of complexity. Dynamic registration process where suppliers are led down appropriate paths to collect appropriate information based on industry, categories/products, geographies, and other critical questions. Personalized training and enabling support/services by dedicated consultants teams
4 - Materially differentiated capabilities compared with peers</t>
  </si>
  <si>
    <t>Supplier self-registration can be done with the suppleir's direct access to the Portal and with a dedicated secur link template access. 
Requested data are managed with multiple differentiators such as: supplier's country, the list of informaiton and their caracteristics (mandatory/optional/hidden) are managed within dedicated legal forms.
Specific information can be collected with the questionnairies and  certification process</t>
  </si>
  <si>
    <t>Breadth of Invoice Capture
(REVISED)</t>
  </si>
  <si>
    <t xml:space="preserve">Describe your ability to capture and create invoices using multiple methods. </t>
  </si>
  <si>
    <t xml:space="preserve">
0 - Not currently supported 
1 - Basic or partial support/features
2 - Core support for standard requirements. Ability to support multiple invoice capturing/creation methods such as XML, EDI, PO flip, auto file transfer, mobile scan, manual flat file (CSV, MS Excel), PDF OCR emailed or uploaded through the portal
3 - Support of advanced capturing and creation methods. Support high levels of complexity for this requirement 
4 - Materially differentiated capabilities compared with peers
</t>
  </si>
  <si>
    <t xml:space="preserve">Same  as described in 16_Determine_Invoicing:
ANSWER: Invoices may be captured by A) manual entry, B) optical character recognition
 C) PO "flip" by the vendor via our
integrated vendor portal, and/or D) direct acceptance of an XML/EDI invoice feed for high
volume applications.
For each of these methods specific process flows can be enforced via dynamic rules.
</t>
  </si>
  <si>
    <t>Paper Invoice Support
(REVISED)</t>
  </si>
  <si>
    <t>Describe your ability to capture and digitize paper invoices.</t>
  </si>
  <si>
    <t xml:space="preserve">
0 - Not currently supported 
1 - Basic or partial support/features
2 - Core support for standard requirements. Ability to capture and digitize paper invoices with OCR technologies, mailroom services
3 - Advanced technologies (AI/ML capabilities) to digitize paper invoices 
4 - Materially differentiated capabilities compared with peers
</t>
  </si>
  <si>
    <t>Same  as described in 16_Determine_Invoicing:
ANSWER: Invoices may be captured by  B) optical character recognition
(via direct integration with Numen or Lexmark's ReadSoft OCR, scan and convert paper-based documents from suppliers into “OCR friendly” images, then enhance them as
needed for the highest level of data capture accuracy</t>
  </si>
  <si>
    <t>Email Submission Support
(REVISED)</t>
  </si>
  <si>
    <t>Describe your ability to process email invoices in PDF or other formats.</t>
  </si>
  <si>
    <t xml:space="preserve">
0 - Not currently supported 
1 - Basic or partial support/features
2 - Core support for standard requirements. Ability to process email invoices in PDF or other formats
3 - Support of advanced technologies (AI/ML capabilities) and solutions to process email invoices
4 - Materially differentiated capabilities compared with peers
</t>
  </si>
  <si>
    <t>Invoices may be received on customer dedicated email address in PDF format. They are then integrated directly to Determine system with automatically Supplier invoice documents generation, with the related PDF scan document attached. The user can than proceed to the Invoice document details entering manually.</t>
  </si>
  <si>
    <t>Invoice Creation Support
(REVISED)</t>
  </si>
  <si>
    <t>Describe your ability to create invoices "from scratch" (e.g., when no PO exists) and related validation processes.</t>
  </si>
  <si>
    <t xml:space="preserve">
0 - Not currently supported 
1 - Basic or partial support/features
2 - Core support for standard requirements. Ability to create invoices "from scratch" (e.g., when no PO exists) and related validation processes
3 - Support of advanced technologies (AI/ML capabilities) and solutions to create invoices form scratch 
4 - Materially differentiated capabilities compared with peers
</t>
  </si>
  <si>
    <t>No-PO invoice document can be created manually, with Excel template import, with cXML integration, via direct integration with Numen or  ReadSoft OCR. No-PO invoice documents can be created with the line items details information.
Specific approval and discrepancies tolerance rules can be set up for this type of invoices. Detailed analytical coding can be performed on the No-PO invoice documents.</t>
  </si>
  <si>
    <t>Portal Support
(REVISED)</t>
  </si>
  <si>
    <t>Describe your portal support for invoice creation and capture. If applicable, also describe your public or private supplier network invoice creation and capture capabilities.</t>
  </si>
  <si>
    <t xml:space="preserve">
0 - Not currently supported 
1 - Basic or partial support/features
2 - Core support for standard requirements. Ability to support invoice creation and capturing from a Portal (PO Flip, XML templates, invoce uploading). Status visibility, dashboards
3 - Advanced features and technologies (AI/ML) to handle high levels of complexity for this requirement 
4 - Materially differentiated capabilities compared with peers
</t>
  </si>
  <si>
    <t>Each customer manages his own Supplier portal allowing multiple ways of Invoice documents creation by the suppliers: flip PO, XML templates, invoce uploading with excel template. Suppliers benefit from the whole invoice to pay statuses visibility available on the Portal.
Each customer benefits from the core standard support of all these functionalities independently of the number of suppliers using this portal</t>
  </si>
  <si>
    <t>Third Party Management Support
(REVISED)</t>
  </si>
  <si>
    <t xml:space="preserve">Describe your ability to support an internal or third-party managed mailroom approach to invoice capture/submission.   </t>
  </si>
  <si>
    <t xml:space="preserve">
0 - Not currently supported 
1 - Basic or partial support/features
2 - Core support for standard requirements. Ability to support an internal or third-party managed mailroom approach to invoice capture/submission 
3 - Advanced mailroom features and technologies (AI/ML) to handle/process high levels of complexity for this requirement and optimized the process
4 - Materially differentiated capabilities compared with peers
</t>
  </si>
  <si>
    <t>Determine has its own network plateform that allows to support the emails integration with the atached Invoice PDF documents
Determine has also experience working with third-party mailroom services to get
invoicing data into our platform.</t>
  </si>
  <si>
    <t>OCR Support
(REVISED)</t>
  </si>
  <si>
    <t>Describe your OCR capabilities in detail.</t>
  </si>
  <si>
    <t xml:space="preserve">
0 - Not currently supported 
1 - Basic or partial support/features
2 - Core support for standard requirements. Non-propietary OCR solution. Basic OCR capabilities 
3 - Propietary OCR solution. OCR advanced technologies (AI/ML) to handle high levels of complexity for this requirement and optimized the process accuracy
4 - Materially differentiated capabilities compared with peers
</t>
  </si>
  <si>
    <t>Standard integration with Readsoft and Numen OCR solutions.  Real-time synchronization of data repositories (users, suppliers, companies) with direct integration of scanned and convert paper-based documents. Multiple data accurancy controls available.
Roadmap: ongoing work on canadian taxes details integration from Readsoft.</t>
  </si>
  <si>
    <t>Third Party Solution Support
(REVISED)</t>
  </si>
  <si>
    <t xml:space="preserve">Describe your ability to capture invoices from other e-invoicing solutions. </t>
  </si>
  <si>
    <t xml:space="preserve">
0 - Not currently supported 
1 - Basic or partial support/features
2 - Core support for standard requirements. Ability to capture invoices from other e-invoicing solutions (no integrated)
3 - Advanced features to support high levels of complexity. Out-of-the box Integrated solutions/process 
4 - Materially differentiated capabilities compared with peers
</t>
  </si>
  <si>
    <t xml:space="preserve">Describe how you incorporate artificial intelligence (AI) and machine learning (ML) capabilities into invoice creation, capture and submission processes. </t>
  </si>
  <si>
    <t xml:space="preserve">0 - Not currently supported 
1 - Basic or partial process support/features
2 - Core Process support for standard requirements
3 - Advanced support for high levels of process complexities
4 - Materially differentiated capabilities compared with peers
</t>
  </si>
  <si>
    <t>We are using the ML capacities of our OCR partners : Readsoft and Numen.</t>
  </si>
  <si>
    <t>Unique Invoice Capture Capabilities
(REVISED)</t>
  </si>
  <si>
    <t xml:space="preserve">Describe what aspects of your invoicing creation, capture and submission capabilities stand out from other vendors. </t>
  </si>
  <si>
    <t>Multiple automatically processing rules:
- supplier invoice assignment rules (allows to define the right competent person to deal with this invoice based on such criteria as invoicing company, supplier's commodity..)
- automatically processing rule for the No-PO invoices creation 
- discrepancies tolerance rules (specific per invoice type, related data with many available differentiation criteria)
- complexe multi levels approval rules (per nvoice type, with/without discrepancies...)</t>
  </si>
  <si>
    <t>R 229</t>
  </si>
  <si>
    <t>Recurring Invoice Support
(REVISED)</t>
  </si>
  <si>
    <t xml:space="preserve">Describe in detail your ability to create recurring invoices from a contract. </t>
  </si>
  <si>
    <t xml:space="preserve">
0 - Not currently supported 
1 - Basic or partial support/features
2 - Core support for standard requirements. Ability to create recurring invoices from a contract (i.e., in situations where no PO exists)
3 - Advanced unified features (payment plans, AI/ML features) to support high levels of complexity for this requirement 
4 - Materially differentiated capabilities compared with peers
</t>
  </si>
  <si>
    <t>P2P - Services Invoicing &amp; Contract Invoicing (Self-Description):
See Invoicing Google sheet for Answers.</t>
  </si>
  <si>
    <t>Same as described in 16_Determine_invoicing
With the recurring contract feature (mainly used for services), the system is
able to generate recurring POs ready to be matched. As noted earlier, the invoice receipt
process is dynamic and based upon rules that the customer creates to enforce these
processes. Key examples would be by dollar amount, min/max out-of-tolerance, business unit (company, cost center, etc.), commodity, GL code, supplier, etc. Yes, invoice
collaboration could be collaborative based on the rules as defined by the customer as
well as the ability to add “ad-hoc” approvers to a preset approval path.</t>
  </si>
  <si>
    <t>SOW Invoice Support
(REVISED)</t>
  </si>
  <si>
    <t>Describe in detail your ability to create SOW-based (services) invoices.</t>
  </si>
  <si>
    <t xml:space="preserve">
0 - Not currently supported 
1 - Basic or partial support/features
2 - Core support for standard requirements. Ability to create SOW-based (services) invoices
3 - Advanced unified features (collaborative environment, tIme card services, milestones  etc) to support high levels of complexity for this requirement 
4 - Materially differentiated capabilities compared with peers
</t>
  </si>
  <si>
    <t>Same as described in 16_Determine_invoicing
Regarding services, Determine supports the ability for service oriented vendors to upload and match time sheets against an existing PO. The approval path for any deviations of these line items can be defined as well.</t>
  </si>
  <si>
    <t>Unique Service Invoice Support
(REVISED)</t>
  </si>
  <si>
    <t xml:space="preserve">Describe what aspects of your services and contract invoicing stand out from other vendors. </t>
  </si>
  <si>
    <t>Automatically reccurring POs creation, ready to match the recurring invoices based on the payment due dates as defined on the contract.</t>
  </si>
  <si>
    <t>Post-Audit e-Invoicing Compliance
(REVISED)</t>
  </si>
  <si>
    <t xml:space="preserve">Describe your ability to ensure full e-invoicing compliance for post-audit countries (e.g., tax, regulatory, statutory). Is this enabled via a third party? </t>
  </si>
  <si>
    <t xml:space="preserve">
0 - Not currently supported 
1 - Basic or partial support/features
2 - Core support for standard requirements. Ability to insure e-invoicing compliance for post-audit countries (e.g., validated invoices, VAT compliance, digital signatures, archiving)
3 - Advance features/capabilities (templates, AI/ML capabilities) to support high levels of complexity for this requirement and enhance the process efficiencies and effectiviness
4 - Materially differentiated capabilities compared with peers
</t>
  </si>
  <si>
    <t>Specific customers integration with Chorus platform. 
Roadmap for the thir party clearance integration provider.</t>
  </si>
  <si>
    <t>Clearance e-Invoicing Compliance
(REVISED)</t>
  </si>
  <si>
    <t xml:space="preserve">Describe your ability to ensure full e-invoicing compliance (e.g., tax, regulatory, statutory) for clearance countries. Is this enabled via a third party? </t>
  </si>
  <si>
    <t xml:space="preserve">
0 - Not currently supported 
1 - Basic or partial support/features
2 - Core support for standard requirements. Ability to insure e-invoicing compliance for clearance countries (e.g., validated invoices, VAT compliance, digital signatures, electronic documentation and fiscal/accounting reporting, correct calculation and recording of taxes, archiving)
3 - Advance features/capabilities (templates, AI/ML capabilities) to support high levels of complexity for this requirement and enhance the process efficiencies and effectiviness
4 - Materially differentiated capabilities compared with peers
</t>
  </si>
  <si>
    <t>Sames as described in 16_Determine_Invoicing
Determine is compliant with most countries in terms of invoice and tax management
(VAT, Sales Tax and hybrid) as our solution is used in more than 50 countries (North,
Central and South America, Western and Eastern Europe, Asia...). We had to manage
specific invoice compliance in Mexico, Brazil and Russia. Determine solution
generates all fiscal/accounting AP entries including taxes.</t>
  </si>
  <si>
    <t>Full Global e-Invoicing Compliance
(REVISED)</t>
  </si>
  <si>
    <t xml:space="preserve">Describe in detail your assets, partnerships and subcontractors to ensure global e-invoicing compliance (post-audit and clearance countries) if not fully covered by the questions above. </t>
  </si>
  <si>
    <t xml:space="preserve">
0 - Not currently supported 
1 - Basic or partial support/features
2 - Core support for standard requirements. Available assets, partnerships and subcontractors to ensure e-invoicing compliance (post-audit and clearance countries). Not global reach
3 - Available global reach to support global compliance and high levels of complexity of this requirement
4 - Materially differentiated capabilities compared with peers
</t>
  </si>
  <si>
    <t>e-Invoice Archival
(REVISED)</t>
  </si>
  <si>
    <t>Describe your invoice archiving/archival capabilities. In what countries is this offered? In what countries is it fully compliant (audited solution), partially compliant, etc.?</t>
  </si>
  <si>
    <t xml:space="preserve">
0 - Not currently supported 
1 - Basic or partial support/features
2 - Core support for standard requirements. Ability to offer propietary/third-party invoice archiving/archival capabilities. No global reach nor fully compliant
3 - Global offering, fully compliant, auditable. Ability to support complex business scenarios
4 - Materially differentiated capabilities compared with peers
</t>
  </si>
  <si>
    <t>Same as described in 16_Determine_Invoicing
In Europe, we do not manage ourselves the electronic invoice storage as it has very specific requirements on digital signature.</t>
  </si>
  <si>
    <t>Tax Compliance Support
(REVISED)</t>
  </si>
  <si>
    <t>Describe in detail your capabilities and partnerships to support global tax compliance.</t>
  </si>
  <si>
    <t xml:space="preserve">
0 - Not currently supported 
1 - Basic or partial support/features
2 - Core support for standard requirements. Ability to offer tax compliance support (not global), through third-party partnerships
3 - Ability to offer tax global compliance support (real time) to handle complex business scenarios
4 - Materially differentiated capabilities compared with peers
</t>
  </si>
  <si>
    <t xml:space="preserve">Unique tax management model allowing to support the Tax management in the P2P flow for North American, USA, and European tax management schemas. Large configuration possibilities allowing to support complexe taxes scenario
</t>
  </si>
  <si>
    <t>Trade Regulation Support
(REVISED)</t>
  </si>
  <si>
    <t xml:space="preserve">Describe your capabilities and partnerships to comply with trade regulations. In what countries is this capability supported? Fully? Partially? </t>
  </si>
  <si>
    <t xml:space="preserve">
0 - Not currently supported 
1 - Basic or partial support/features
2 - Core support for standard requirements. Ability to comply with trade regulations (e.g., import tariffs, harmonized calculations). No global support
3 - Ability to offer trade compliance global support (real time) to handle complex business scenarios.
4 - Materially differentiated capabilities compared with peers
</t>
  </si>
  <si>
    <t>Sales Tax engine allows to handle complexe taxes regulation business cases between EU and out of EU countries, inter US flows, Cnadian provinces exchanges. Interco details management</t>
  </si>
  <si>
    <t>Specific Country Experience
(REVISED)</t>
  </si>
  <si>
    <t xml:space="preserve">Describe in detail the countries where you currently manage the e-invoicing compliance process based on existing live customers. </t>
  </si>
  <si>
    <t xml:space="preserve">
0 - Not currently supported 
1 - Basic or partial support/features
2 - Core support for standard requirements. Two continents, fewer than 30 countries
3 - Three continents, more than 30 countries
4 - Materially differentiated capabilities compared with peers
</t>
  </si>
  <si>
    <t>Invoicing Audit Support
(REVISED)</t>
  </si>
  <si>
    <t xml:space="preserve">Describe your ability to ensure that internal and external auditing requirements are met. </t>
  </si>
  <si>
    <t xml:space="preserve">
0 - Not currently supported 
1 - Basic or partial support/features
2 - Core support for standard requirements. Ability to insure that internal and external auditing requirements
3 - Advanced processes/tecnologies (AI/ML) to support high levels of complexity for this requirement 
4 - Materially differentiated capabilities compared with peers
</t>
  </si>
  <si>
    <t>Same as described in 16_Determine_Invoicing
Determine generates either directly all AP entries that are interfaced with
the financial system, or invoice information interfaced with the ERP. Our solution
includes full audit trail about every step from requisition to invoice matching, but
does not replace accounting software.</t>
  </si>
  <si>
    <t>Describe how you incorporate artificial intelligence (AI) and machine learning (ML) capabilities into invoicing compliance.</t>
  </si>
  <si>
    <t xml:space="preserve">0 - Not currently supported 
1 - Basic or partial process support/features
2 - Core process support for standard requirements
3 - Advanced support for high levels of process complexities
4 - Materially differentiated capabilities compared with peers
</t>
  </si>
  <si>
    <t>Unique Invoice Compliance Support
(REVISED)</t>
  </si>
  <si>
    <t xml:space="preserve">Describe what aspects of your invoicing compliance capabilities stand out from other vendors. </t>
  </si>
  <si>
    <t>R 231</t>
  </si>
  <si>
    <t>Auto m-way Match
(REVISED)</t>
  </si>
  <si>
    <t>Describe in detail your ability to support the auto-matching of invoices and other document types (e.g., POs, good receipts, contracts).</t>
  </si>
  <si>
    <t xml:space="preserve"> 
0 - Not currently supported 
1 - Basic or partial support/features
2 - Core support for standard requirements. Ability to support the auto-matching of invoices and other document types. Header and line level (POs and good receipts)
3 - Advanced features for n-way auto-matching of invoices at line level (PO, receipts, contracts, budgets) to support high levels of complexity for this requirement. AI/ML features to improve effectiviness of the matching process
4 - Materially differentiated capabilities compared with peers
</t>
  </si>
  <si>
    <t>P2P - Invoice Validation / Approvals (Self-Description):
See Invoicing Google sheet for Answers.</t>
  </si>
  <si>
    <t>Core support for standard requirements. Ability to support the auto-matching of invoices and other document types. Header and line level (POs and good receipts)</t>
  </si>
  <si>
    <t>Payment Plan Support
(REVISED)</t>
  </si>
  <si>
    <t>Describe in detail your ability to support auto-matching of invoices against payment plans.</t>
  </si>
  <si>
    <t xml:space="preserve">
0 - Not currently supported 
1 - Basic or partial support/features
2 - Core support for standard requirements. Ability to support auto-matching of invoices against payment plans (basic features)
3 - Advanced features of auto-matching invoices against payment plans to support high levels of complexity for this requirement (partial payments, percentage and amount-based tolerances). AI/ML features to improve effectiviness of the matching process
4 - Materially differentiated capabilities compared with peers
</t>
  </si>
  <si>
    <t xml:space="preserve">Invoice can be matched against recurring contracts with the periodical payment due details. A particular type of PO (blancket PO) can be used in order to control the owerall payment amount. Supplier has the possibility to perform the regular invoicing against this PO until there is an available amount.
Shceduled POs can be created with the automatically generated multiple lines, that correspond to the payment due periods. </t>
  </si>
  <si>
    <t>Business Rule Validation 
(REVISED)</t>
  </si>
  <si>
    <t>Describe in detail your ability to auto-validate (header/line level) invoices against business rules.</t>
  </si>
  <si>
    <t xml:space="preserve">
0 - Not currently supported 
1 - Basic or partial support/features
2 - Core support for standard requirements. Ability to auto-validate (header/line level) invoices against business rules
3 -  Advanced AI/ML features to auto-validate invoices against business rules and improve effectiviness of the matching process
4 - Materially differentiated capabilities compared with peers
</t>
  </si>
  <si>
    <t>Same as described in 16_Determine_Invoicing</t>
  </si>
  <si>
    <t>Tax Rule Validation
(REVISED)</t>
  </si>
  <si>
    <t>Describe in detail your ability to auto-validate (header/line level) invoices against tax rules.</t>
  </si>
  <si>
    <t xml:space="preserve">
0 - Not currently supported 
1 - Basic or partial support/features
2 - Core support for standard requirements. Ability to auto-validate (header/line level) invoices against tax rules.
3 -  Advanced AI/ML features to auto-validate invoices against tax rules (header/line level), single and multi-authority tax calculations, and improve effectiviness of the matching process
4 - Materially differentiated capabilities compared with peers
</t>
  </si>
  <si>
    <t xml:space="preserve">Determine inetrnational tax management module allows to calculate the applied tax rates (including such particularities as recoverable tax %, intra-community and compound taxes schemes). This allows to auto validate invoices against tax related tax rules.
</t>
  </si>
  <si>
    <t>Commercial Rule Validation
(REVISED)</t>
  </si>
  <si>
    <t>Describe in detail your capabilities to auto-validate (header/line level) invoices against commercial rules.</t>
  </si>
  <si>
    <t xml:space="preserve">
0 - Not currently supported 
1 - Basic or partial support/features
2 - Core support for standard requirements. Ability to auto-validate (header/line level) invoices against commercial rules (e.g. currency conversions, rounding rules)
3 -  Advanced AI/ML features to auto-validate invoices against commercial rules (header/line level) and improve effectiviness of the matching process.
4 - Materially differentiated capabilities compared with peers
</t>
  </si>
  <si>
    <t xml:space="preserve">Same as described in 16_Determine_Invoicing
Ability to manage multiple currencies (purchasing, invoicing company, reference currencies) with the possibility to setup or automate the conversation rates.
Multiple possibilities for the decimal precisions configurations allowing the right rounding </t>
  </si>
  <si>
    <t>Regulatory Rule Validation
(REVISED)</t>
  </si>
  <si>
    <t>Describe in detail your capabilities to auto-validate (header/line level) invoices against compliance rules.</t>
  </si>
  <si>
    <t xml:space="preserve">
0 - Not currently supported 
1 - Basic or partial support/features
2 - Core support for standard requirements. Ability to auto-validate (header/line level) invoices against compliance rules(e.g., VAT, digital signature, mandatory fields)
3 -  Advanced AI/ML features to auto-validate invoices against compliance rules (header/line level) and improve effectiviness of the matching process
4 - Materially differentiated capabilities compared with peers
</t>
  </si>
  <si>
    <t>Automated Approval Capability
(REVISED)</t>
  </si>
  <si>
    <t>Describe your e-invoicing approval capabilities, especially methods to expedite/automate approvals.</t>
  </si>
  <si>
    <t xml:space="preserve">
0 - Not currently supported 
1 - Basic or partial support/features
2 - Core support for standard requirements. Ability to automate e-invoicing approvals based on business rules (e.g., auto-approved based on tolerances, escalations, approval benchmarks) 
3 - Advanced features (AI/ML) to improve approval effectiviness and support high levels of approval complexity 
4 - Materially differentiated capabilities compared with peers
</t>
  </si>
  <si>
    <t xml:space="preserve">Describe how you incorporate artificial intelligence (AI) and machine learning (ML) capabilities to support "touchless" validation and approval invoices processing. </t>
  </si>
  <si>
    <t>Approval Archiving
(REVISED)</t>
  </si>
  <si>
    <t>Describe your ability to support the secure, unauditable archiving/archival of all validations and approval steps (full audit trail) that take place during the invoicing process (inclusive for AI/ML purposes).</t>
  </si>
  <si>
    <t xml:space="preserve">
0 - Not currently supported 
1 - Basic or partial support/features
2 - Core support for standard requirements. Ability to support the secure, unauditable archiving/archival of all validations and approval steps (full audit trail) 
3 - Advanced features to support high levels of complexity for this requirement 
4 - Materially differentiated capabilities compared with peers
</t>
  </si>
  <si>
    <t>Ability to store any document with the possibility to activate e-signature. No cutomers currently supported for the archiving within legacy requirement in EU or other ocuntries.</t>
  </si>
  <si>
    <t>Unique Validation Capabilities
(REVISED)</t>
  </si>
  <si>
    <t xml:space="preserve">Describe what aspects of your invoicing validation/approvals capabilities stand out from other vendors. </t>
  </si>
  <si>
    <t>R 230</t>
  </si>
  <si>
    <t>Invoice Collaboration Capabilities
(REVISED)</t>
  </si>
  <si>
    <t>Describe both your portal (supplier network) and non-portal collaboration capabilities for invoicing processes.</t>
  </si>
  <si>
    <t xml:space="preserve">
0 - Not currently supported 
1 - Basic or partial support/features
2 - Core support for standard requirements. Ability to support portal (supplier network) and non-portal, "one-to-one" collaboration capabilities for invoicing processes. Asynchronous collaboration
3 - Advanced collaboration features to support complex invoicing process scenarios ("one-to-many" collaboration capabilities, real time)
4 - Materially differentiated capabilities compared with peers
</t>
  </si>
  <si>
    <t>P2P - Invoice Collaboration (Self-Description):
See Invoicing Google sheet for Answers.</t>
  </si>
  <si>
    <t>Determine supports both portal (supplier network) and non-portal collaboration capabilities for invoicing processes. With it reprocessing and dispute management processes multiple cators can be involved at the same time into the work on the same document. Approval workflow provides large capacities to control invoicing, payment and AP entries calculation.</t>
  </si>
  <si>
    <t>Dispute Resolution Capabilities
(REVISED)</t>
  </si>
  <si>
    <t>Describe your dispute resolution capabilities in detail.</t>
  </si>
  <si>
    <t xml:space="preserve">
0 - Not currently supported 
1 - Basic or partial support/features
2 - Core support for standard requirements. Ability to support dispute resolutions. Asynchronous messaging (email, text fiels, portal)
3 - Advanced features to manage disputes in real time with stakeholders collaborations, documents exchange, use of AI/ML and conversational technologies
4 - Materially differentiated capabilities compared with peers
</t>
  </si>
  <si>
    <t>Asynchronous Messaging Support
(REVISED)</t>
  </si>
  <si>
    <t>Describe your ability to support real-time collaboration in addition to asynchronous messaging.</t>
  </si>
  <si>
    <t xml:space="preserve">
0 - Not currently supported 
1 - Basic or partial support/features
2 - Core support for standard requirements. Ability to support real-time collaboration. Basic collaboration features
3 - Ability to support advance real time collaboration capabilities (social environment), including the ability to add people to a discussion/collaboration. Full audit trails
4 - Materially differentiated capabilities compared with peers
</t>
  </si>
  <si>
    <t>Communication Archival and Auditing
(REVISED)</t>
  </si>
  <si>
    <t>Describe your ability to support secure, unauditable archival of all communications that take place in a collaboration.</t>
  </si>
  <si>
    <t xml:space="preserve">
0 - Not currently supported 
1 - Basic or partial support/features
2 - Core support for standard requirements. Ability to support secure, unauditable archival of all communications that take place in a collaboration
3 - Advanced audit capabilities to support high levels of complexity for this requirement (analytics support)
4 - Materially differentiated capabilities compared with peers
</t>
  </si>
  <si>
    <t>Same as described in 16_Determine_Invoicing
In terms of compliance we have not yet any country we could not manage.
We do not manage directly legal archiving.</t>
  </si>
  <si>
    <t>Invoicing Integrations</t>
  </si>
  <si>
    <t>R 232</t>
  </si>
  <si>
    <t>Out-of-the-Box Third Party Order System Support
(REVISED)</t>
  </si>
  <si>
    <t xml:space="preserve">Describe your current (out-of-the box) integrations with third-party or native ordering systems (e.g., e-procurement/P2P/ERP). Please specify certified integrations, if applicable. </t>
  </si>
  <si>
    <t xml:space="preserve">
0 - Not currently supported 
1 - Basic or partial support/features
2 - Core support for standard requirements. Out-of-the box integrations (batch syncrhonization) with third-party or native ordering systems (e.g., e-procurement/P2P/ERP)
3 - Advanced features to support high levels of complexity. Certified integrations. Real-time syncrhonization out-of-the box with third-party or native ordering systems (e.g., e-procurement/P2P/ERP)
4 - Materially differentiated capabilities compared with peers
</t>
  </si>
  <si>
    <t>P2P - Invoice Integrations (Self-Description):
See Invoicing Google sheet for Answers.</t>
  </si>
  <si>
    <t>Determine provides an open architecture to integrate with customers' various back-end, legacy, and business applications and systems. Our application architecture supports a complete family of Web Services APIs that can manage all aspects of the contract lifecycle as well as directory updates and administration. The application event management provides a rich family of API’s (integration points) during such system “events” such as: Save, Approve, Navigate, Default or Validate, giving customers maximum flexibility in triggering application events from Internal &amp; external systems.  Determine also offers the ability to export data into native formats such as XLS, CSV, PDF and Word. The system offers a robust import utility to load invoicing, directory or application data.</t>
  </si>
  <si>
    <t>AP Integration Support
(REVISED)</t>
  </si>
  <si>
    <t xml:space="preserve">Describe your current (out-of-the box) integrations with AP Systems (Specialized / ERP). Please specify certified integrations, if applicable. </t>
  </si>
  <si>
    <t xml:space="preserve">
0 - Not currently supported 
1 - Basic or partial support/features
2 - Core support for standard requirements. Out-of-the box integrations (batch syncrhonization) with AP Systems (ERP)
3 - Advanced features to support high levels of complexity. Certified integrations. Real-time syncrhonization (out-of-the box) with AP Systems (ERP)
4 - Materially differentiated capabilities compared with peers
</t>
  </si>
  <si>
    <t xml:space="preserve">Determine provides an open architecture to integrate with customers' various back-end, legacy, and business applications and systems.
See supporting doc for full details </t>
  </si>
  <si>
    <t>E-Invoicing &amp; Supplier Network Support
(REVISED)</t>
  </si>
  <si>
    <t xml:space="preserve">Describe your current (out-of-the box) integrations with other e-invoicing and supplier networks. Please specify certified integrations, if applicable. </t>
  </si>
  <si>
    <t xml:space="preserve">
0 - Not currently supported 
1 - Basic or partial support/features
2 - Core support for standard requirements.  Out-of-the box integrations (Batch syncrhonization) with other e-invoicing and supplier networks
3 - Advanced features to support high levels of complexity. Certified integrations. Real-time syncrhonization (out-of-the box) with other e-invoicing and supplier networks
4 - Materially differentiated capabilities compared with peers
</t>
  </si>
  <si>
    <t>Through seamless integration with ERP and other accounting systems, AP Automation generates accruals and A/P entries during the purchasing process. This real-time reporting creates enormous time savings, as well as accuracy in the invoice-payment reconciliation process.</t>
  </si>
  <si>
    <t>Value Add Platform Integration Support
(REVISED)</t>
  </si>
  <si>
    <t xml:space="preserve">Describe your current (out-of-the-box) integrations with value-added solutions (e.g., tax engines, compliance intelligence, tariff intelligence, risk management). Please specify certified integrations, if applicable. </t>
  </si>
  <si>
    <t xml:space="preserve">
0 - Not currently supported 
1 - Basic or partial support/features
2 - Core support for standard requirements. Out-of-the box integrations (batch syncrhonization) with value-added solutions (tax engines, compliance intelligence, tariff intelligence, risk management) 
3 - Advanced features to support high levels of complexity. Certified integrations. Real-time syncrhonization (out of the box) with value-added solutions (tax engines, compliance intelligence, tariff intelligence, risk management, etc.) 
4 - Materially differentiated capabilities compared with peers
</t>
  </si>
  <si>
    <t xml:space="preserve">We don’t have the capability yet and that’s not a current customer priority </t>
  </si>
  <si>
    <t>AR Integration Support
(REVISED)</t>
  </si>
  <si>
    <t xml:space="preserve">Describe your current certified integrations with AR systems. </t>
  </si>
  <si>
    <t xml:space="preserve">
0 - Not currently supported 
1 - Basic or partial support/features
2 - Core support for standard requirements. Out-of-the box integration with AR systems
3 - Advanced features to support high levels of complexity. Certified (real time) integrations with AR systems 
4 - Materially differentiated capabilities compared with peers
</t>
  </si>
  <si>
    <t>Unique Integration Capabilities
(REVISED)</t>
  </si>
  <si>
    <t xml:space="preserve">Describe what aspects of your invoicing integration capabilities stand out from other vendors. </t>
  </si>
  <si>
    <t xml:space="preserve"> Strong experience in both import and export of procurement documents at any step of the P2P flow</t>
  </si>
  <si>
    <t>Invoicing Mobility</t>
  </si>
  <si>
    <t>R 234</t>
  </si>
  <si>
    <t>Mobility Support</t>
  </si>
  <si>
    <t xml:space="preserve">Describe the mobility features (i.e., what can be enabled via a mobile environment) of your invoicing functionality. Please specify both app and non-app capability. </t>
  </si>
  <si>
    <t xml:space="preserve">
0 - Not currently supported 
1 - Basic or partial support/features
2 - Core support for standard requirements. Core support for standard requirements
3 - Support for high levels of complexity for this requirement 
4 - Materially differentiated capabilities compared with peers
</t>
  </si>
  <si>
    <t>P2P - Invoice Mobility (Self-Description):
See Invoicing Google sheet for Answers.</t>
  </si>
  <si>
    <t>R 235</t>
  </si>
  <si>
    <t>Describe the analytical/reporting capability of your invoicing functionality and how it benefits administrators, buyers, suppliers and other users.</t>
  </si>
  <si>
    <t xml:space="preserve">0 - Not currently supported 
1 - Basic or partial support/features. Reporting capabilities
2 - Core support for standard requirements. Descriptive invoicing analytIcs (comparative analysis)
3 - Advanced invoicing analytics (actionable, benchmarks, process KPI, user KPIs). AI/ML capabilities to optimize processes, costs
4 - Materially differentiated capabilities compared with peers
</t>
  </si>
  <si>
    <t>P2P - Invoicing Analytics (Self-Description):
See Invoicing Google sheet for Answers.</t>
  </si>
  <si>
    <t>R 236</t>
  </si>
  <si>
    <t>Invoice Processing Roadmap</t>
  </si>
  <si>
    <t xml:space="preserve">Describe your invoicing roadmap for the next quarter. </t>
  </si>
  <si>
    <t>P2P - Invoicing Roadmap (Self-Description):
See Invoicing Google sheet for Answers.</t>
  </si>
  <si>
    <t xml:space="preserve">Corcentric announcement </t>
  </si>
  <si>
    <t>Payment &amp; Financing</t>
  </si>
  <si>
    <t>Payment Solution &amp; Methods</t>
  </si>
  <si>
    <t>R 237</t>
  </si>
  <si>
    <t>Range of Payment System Integrations
(REVISED)</t>
  </si>
  <si>
    <t>Describe your payment solution capabilities in detail, including payment engines, AP/ERP integration, third-party e-payment solutions and bank integrations.</t>
  </si>
  <si>
    <t xml:space="preserve">P2P - Payment Methods (Self-Description):
Use the Payment google sheet to answer </t>
  </si>
  <si>
    <t xml:space="preserve">VICTOR? </t>
  </si>
  <si>
    <t>Supported Payment Solutions</t>
  </si>
  <si>
    <t xml:space="preserve">Describe the payment methods that your solution is compatible with (e.g., check, electronic check, ACH, wire). </t>
  </si>
  <si>
    <t xml:space="preserve">
0 - Not currently supported 
1 - Basic or partial support/features
2 - Core support for standard requirements. Support of multiple payment methods (check, electronic check, ACH, wire) 
3 - Advanced payment methods capabilities to advanced features to support high levels of complexity for this requirement and improve process efficiencies and effectiviness (payment hub)
4 - Materially differentiated capabilities compared with peers
</t>
  </si>
  <si>
    <t>Payment Partnerships
(REVISED)</t>
  </si>
  <si>
    <t xml:space="preserve">Describe the partnerships you have in place to enable payments (please list all partnerships by name and type). </t>
  </si>
  <si>
    <t xml:space="preserve">
0 - Not currently supported 
1 - Basic or partial support/features
2 - Core support for standard requirements. Payment engine partnership
3 - Multiple payments partnerships to support high levels of complexity for this requirement 
4 - Materially differentiated capabilities compared with peers
</t>
  </si>
  <si>
    <t>Payment Status Visibility
(REVISED)</t>
  </si>
  <si>
    <t>Describe your ability to provide suppliers with self-service, constant visibility into payment status.</t>
  </si>
  <si>
    <t xml:space="preserve">
0 - Not currently supported 
1 - Basic or partial support/features
2 - Core support for standard requirements. Ability to  provide suppliers with self-service, constant visibility into payment status.
3 - Advances features to support suppliers with self-service and visibility capabilities (portal and no portal based). Visibility advanced reports (potential late payments)
4 - Materially differentiated capabilities compared with peers
</t>
  </si>
  <si>
    <t>Multi-Currency Support
(REVISED)</t>
  </si>
  <si>
    <t>Describe your ability to support cross-border scenarios involving payment in different currencies. Mention if this is a third-party or proprietary capability.</t>
  </si>
  <si>
    <t xml:space="preserve">
0 - Not currently supported 
1 - Basic or partial support/features
2 - Core support for standard requirements. Ability to support cross-border scenarios involving payment in different currencies. Limited countries
3 - Global cross-border payments support. Multibank payment engine. Advanced features/partnerships to support complex payment scenarios
4 - Materially differentiated capabilities compared with peers
</t>
  </si>
  <si>
    <t>Payment Play Support
(REVISED)</t>
  </si>
  <si>
    <t>Describe your ability to enable and manage payment plans.</t>
  </si>
  <si>
    <t xml:space="preserve">
0 - Not currently supported 
1 - Basic or partial support/features
2 - Core support for standard requirements. Abilty to create and manage basic/scehdule payment plans
3 - Advanced payment plans creation and management (schedule-based, budget-based, self-billing)
4 - Materially differentiated capabilities compared with peers
</t>
  </si>
  <si>
    <t>Advance Payment Support
(REVISED)</t>
  </si>
  <si>
    <t>Describe your support to advance payments.</t>
  </si>
  <si>
    <t xml:space="preserve">
0 - Not currently supported 
1 - Basic or partial support/features
2 - Core support for standard requirements. Ability to support advance payments (basic features)
3 - Advanced features to manage advance payments within complex business scenarios 
4 - Materially differentiated capabilities compared with peers
</t>
  </si>
  <si>
    <t>AML/KYC Standard Support
(REVISED)</t>
  </si>
  <si>
    <t xml:space="preserve">Describe your support to comply with AML/KYC standards in multiple jurisdictions. </t>
  </si>
  <si>
    <t xml:space="preserve">
0 - Not currently supported 
1 - Basic or partial support/features
2 - Core support for standard requirements. Ability to comply with AML/KYC standards in mutliple jurisdictions
3 - Advanced AML/KYC capabilities to support high levels of complexity for this requirement (certifications, background checks, regulatory and reporting requirements, localized requirements, requirements for new suppliers in high-risk countries)
4 - Materially differentiated capabilities compared with peers
</t>
  </si>
  <si>
    <t>Unique Payment Capabilities
(REVISED)</t>
  </si>
  <si>
    <t xml:space="preserve">Describe what aspects of your payment processing capabilities stand out from other vendors. </t>
  </si>
  <si>
    <t xml:space="preserve">Key features only - Refer to 18_Determine_Payment.pdf for  detailed payment capabilities </t>
  </si>
  <si>
    <t>R 239</t>
  </si>
  <si>
    <t>P-Card Payment Support
(REVISED)</t>
  </si>
  <si>
    <t>Describe your ability to support p-card payments.</t>
  </si>
  <si>
    <t xml:space="preserve">
0 - Not currently supported 
1 - Basic or partial support/features
2 - Core support for standard requirements. Ability to support p-card payments (including card issuer, card networks, card partnerships)
3 - Advanced capabilities to improve p-card payments (ability to issue v-cards, one-time use or multiple use with a spend limits)
4 - Materially differentiated capabilities compared with peers
</t>
  </si>
  <si>
    <t xml:space="preserve">P2P - Payment Cards (Self-Description):
Use the Payment google sheet to answer </t>
  </si>
  <si>
    <t>P-Card Program Support
(REVISED)</t>
  </si>
  <si>
    <t xml:space="preserve">Describe your available p-card programs and program partners. </t>
  </si>
  <si>
    <t xml:space="preserve">
0 - Not currently supported 
1 - Basic or partial support/features
2 - Core support for standard requirements. Limited localized programs/partners. Limited program benefits
3 - Advanced features to support high levels of complexity. Global programs/partners to choose from. Multiple program benefits
4 - Materially differentiated capabilities compared with peers
</t>
  </si>
  <si>
    <t>P-Card Reconciliation Capability
(REVISED)</t>
  </si>
  <si>
    <t xml:space="preserve">Describe your integrated p-card reconciliation, reporting and visibility capabilities. </t>
  </si>
  <si>
    <t xml:space="preserve">
0 - Not currently supported 
1 - Basic or partial support/features
2 - Core support for standard requirements. Basic capabilities of p-card reconciliation, reporting and visibility
3 - Advanced capabilities for high levels of p-card reconciliation complexities. Support of advanced reconciliation analytics (fraud detection). Rebates advanced analytics. Ability to enrich card data to improve card transaction data
4 - Materially differentiated capabilities compared with peers
</t>
  </si>
  <si>
    <t>Unique P-Card Capabilities
(REVISED)</t>
  </si>
  <si>
    <t xml:space="preserve">Describe what aspects of your p-card capabilities stand out from other vendors. </t>
  </si>
  <si>
    <t>Early Payment Financing - Core</t>
  </si>
  <si>
    <t>R 241</t>
  </si>
  <si>
    <t>On-Demand Financing Programs
(REVISED)</t>
  </si>
  <si>
    <t>Describe your available opt-in and on-demand financing programs (and associated on-boarding processes).</t>
  </si>
  <si>
    <t xml:space="preserve">
0 - Not currently supported 
1 - Basic or partial support/features
2 - Core support for standard requirements. Ability to offer opt-in and on-demand financing programs (limited options)
3 - Advanced features to support high levels of complexity. Multiple  opt-in and on-demand financing programs options, including on-boarding process. Advanced capabilities 
4 - Materially differentiated capabilities compared with peers
</t>
  </si>
  <si>
    <t xml:space="preserve">P2P - Trade Financing (Receivables and Payables Financing) (Self-Description):
Use the Payment google sheet to answer </t>
  </si>
  <si>
    <t>P2P - Trade Financing (Receivables and Payables Financing) (Self-Description):
18_Determine_Payment</t>
  </si>
  <si>
    <t xml:space="preserve">Corcentric integration to come </t>
  </si>
  <si>
    <t>Dynamic Discounting Program
(REVISED)</t>
  </si>
  <si>
    <t>Does your platform offer e-invoicing-based financing? If so, explain the solution components.</t>
  </si>
  <si>
    <t xml:space="preserve">
0 - Not currently supported 
1 - Basic or partial support/features
2 - Core support for standard requirements. Ability to offer e-invoicing-based financing (basic features)
3 - Advanced features to support for high levels of complexity for this requirement 
4 - Materially differentiated capabilities compared with peers
</t>
  </si>
  <si>
    <t>Document Visibility
(REVISED)</t>
  </si>
  <si>
    <t>Does your platform offer visibility and insight into purchase orders, unapproved invoices, credit notes and other documents (please name and describe all documents and the granularity of visibility).</t>
  </si>
  <si>
    <t xml:space="preserve">
0 - Not currently supported 
1 - Basic or partial support/features
2 - Core support for standard requirements. Ability to offer visibility and insight into purchase orders, unapproved invoices, credit notes and other documents
3 - Advanced features to support granular visibility and high levels of complexity for this requirement 
4 - Materially differentiated capabilities compared with peers
</t>
  </si>
  <si>
    <t xml:space="preserve">DCP module integration </t>
  </si>
  <si>
    <t>Discount Schemes
(REVISED)</t>
  </si>
  <si>
    <t>Explain how your solution configures and change discount schemes at various levels. Describe your sliding scale discount methodology.</t>
  </si>
  <si>
    <t xml:space="preserve">
0 - Not currently supported 
1 - Basic or partial support/features
2 - Core support for standard requirements. Ability to configures and change discount schemes at various levels (examples include for specific supplier tiers, individual supplier level, by commodity category)
3 - Advanced features to support for high levels of complexity for this requirement 
4 - Materially differentiated capabilities compared with peers
</t>
  </si>
  <si>
    <t>Payee Information
(REVISED)</t>
  </si>
  <si>
    <t>Explain how your system is able to change the payee information if suppliers opt in to receive early payment.</t>
  </si>
  <si>
    <t xml:space="preserve">
0 - Not currently supported 
1 - Basic or partial support/features
2 - Core support for standard requirements. Ability to change the payee information if suppliers opt-in to receive early payment
3 - Advanced features to support for  high levels of complexity for this requirement 
4 - Materially differentiated capabilities compared with peers
</t>
  </si>
  <si>
    <t>Collaboration Capabilities
(REVISED)</t>
  </si>
  <si>
    <t>Describe your ability to provide audits, alerts, reports and other messaging between and to individual participants within each SCF, DD or trade financing program.</t>
  </si>
  <si>
    <t xml:space="preserve">
0 - Not currently supported 
1 - Basic or partial support/features
2 - Core support for standard requirements. Ability to provide audits, alerts, reports and other messaging between and to individual participants within each SCF, DD or trade financing program
3 - Advanced features to support for high levels of complexity for this requirement 
4 - Materially differentiated capabilities compared with peers
</t>
  </si>
  <si>
    <t>Credit &amp; Debit Processes
(REVISED)</t>
  </si>
  <si>
    <t>Explain how credit and debit memo processes work in the system. How do you affect a company's deductions/chargebacks accounting?</t>
  </si>
  <si>
    <t xml:space="preserve">
0 - Not currently supported 
1 - Basic or partial support/features
2 - Core support for standard requirements. Support for credit and debit memo processes
3 - Ability to positively impact company's deductions/chargebacks accounting. Advanced features to support for  high levels of complexity for this requirement 
4 - Materially differentiated capabilities compared with peers
</t>
  </si>
  <si>
    <t>Geographic Coverage
(REVISED)</t>
  </si>
  <si>
    <t>Describe your geographic coverage (countries) where your financing programs are available.</t>
  </si>
  <si>
    <t xml:space="preserve">
0 - Not currently supported 
1 - Basic or partial support/features
2 - Core support for standard requirements. Limited coverage
3 - Advanced features to support high levels of complexity. Global coverage
4 - Materially differentiated capabilities compared with peers
</t>
  </si>
  <si>
    <t>Information Collection
(REVISED)</t>
  </si>
  <si>
    <t>For suppliers with multiple legal entities, do you collect information on the group or just the subsidiary using early pay service?</t>
  </si>
  <si>
    <t xml:space="preserve">
0 - Not currently supported 
1 - Basic or partial support/features
2 - Core support for standard requirements. Ability to collect information of multiple legal entities
3 - Advanced features to support high levels of complexity for this requirement 
4 - Materially differentiated capabilities compared with peers
</t>
  </si>
  <si>
    <t>Funding Partnerships
(REVISED)</t>
  </si>
  <si>
    <t>Describe your funding partnerships to support your programs (global, regional and local).</t>
  </si>
  <si>
    <t xml:space="preserve">
0 - Not currently supported 
1 - Basic or partial support/features
2 - Core support for standard requirements. Limited partneship (no global support)
3 - Advanced features to support high levels of complexity. Extensive partnerships, global support
4 - Materially differentiated capabilities compared with peers
</t>
  </si>
  <si>
    <t>Integrated VAT Support
(REVISED)</t>
  </si>
  <si>
    <t>Explain how your solution handles VAT when invoice discounting and how many countries your solution is approved for.</t>
  </si>
  <si>
    <t xml:space="preserve">
0 - Not currently supported 
1 - Basic or partial support/features
2 - Core support for standard requirements. Ability to handle VAT when invoice discounting. Limited geographic support
3 - Global geographic support advance capabilities to support high levels of complexity for this requirement 
4 - Materially differentiated capabilities compared with peers
</t>
  </si>
  <si>
    <t>We have a global tax engine that support VAT, sales tax and compound taxes, with recoverable rates depending on many criteria. This allows to manage all VAT situations, including EU intra-community.</t>
  </si>
  <si>
    <t>Third Party Technology
(REVISED)</t>
  </si>
  <si>
    <t>Describe your third-party technology support to enhance available early payment and financing options provided by others (e.g., banks, non-banks).</t>
  </si>
  <si>
    <t xml:space="preserve">
0 - Not currently supported 
1 - Basic or partial support/features
2 - Core support for standard requirements. Third-party technology support to enhance available early payment and financing options provided by others (e.g., banks, non-banks)
3 - Advanced capabiltiies to support high levels of complexity for this requirement
4 - Materially differentiated capabilities compared with peers
</t>
  </si>
  <si>
    <t>Cash Planning Support
(REVISED)</t>
  </si>
  <si>
    <t>Describe your supplier cash planner tool. Can suppliers only see invoices from multiple buyers who use your platform? Can suppliers see invoices from multiple networks using APIs or screen-scraping technology? Can they enable automated early payments via supplier settings? Can they request early payments on individual invoice(s)? Or can they use the cash planning tool to request early payments en masse?</t>
  </si>
  <si>
    <t xml:space="preserve">
0 - Not currently supported 
1 - Basic or partial support/features
2 - Core support for standard requirements. Ability to provide a supplier cash planner tool
3 - Advanced cash planning capabilities to support high levels of complexity for this requirement
4 - Materially differentiated capabilities compared with peers
</t>
  </si>
  <si>
    <t>Working Capital Support
(REVISED)</t>
  </si>
  <si>
    <t>Do you have a working capital tool to help companies assess their spend file and the likelihood for early payment financing, including payment term benchmarking?</t>
  </si>
  <si>
    <t xml:space="preserve">
0 - Not currently supported 
1 - Basic or partial support/features
2 - Core support for standard requirements. Ability to provide working capital tool to help companies assess their spend file and the likelihood for early payment financing, including payment term benchmarking
3 - Advance working capital support to manage high levels of complexity for this requirement 
4 - Materially differentiated capabilities compared with peers
</t>
  </si>
  <si>
    <t>AI/ML Capabilities
(REVISED)</t>
  </si>
  <si>
    <t>Describe in detail your AI/ML capabilities or other emerging technology that enhances your payment or financing processes/programs.</t>
  </si>
  <si>
    <t>Unique Financing Capabilities
(REVISED)</t>
  </si>
  <si>
    <t>Describe what aspects of your financing/early payment support stand out from other vendors.</t>
  </si>
  <si>
    <t>R 243</t>
  </si>
  <si>
    <t>Describe the analytical/reporting capability of your financing/early payment functionality and how it benefits administrators, buyers, suppliers and other users.</t>
  </si>
  <si>
    <t xml:space="preserve">0 - Not currently supported 
1 - Basic or partial support/features. Reporting capabilities
2 - Core support for standard requirements. Descriptive financing analytIcs (comparative analysis)
3 - Advanced financing analytics (actionable, benchmarks, process KPI, user KPIs). AI/ML capabilities to optimize processes, costs
4 - Materially differentiated capabilities compared with peers
</t>
  </si>
  <si>
    <t xml:space="preserve">P2P - Financing Analytics (Self-Description):
Use the Payment google sheet to answer </t>
  </si>
  <si>
    <t>P2P - Financing Analytics (Self-Description):
18_Determine_Payment</t>
  </si>
  <si>
    <t>Payment &amp; Financing Roadmap</t>
  </si>
  <si>
    <t>Financing Roadmap
(NEW)</t>
  </si>
  <si>
    <t xml:space="preserve">Describe your payment and financing roadmap for the next quarter. </t>
  </si>
  <si>
    <t>OPTIONAL For Specialized Personas (Additional coverage in SolutionMap)</t>
  </si>
  <si>
    <t>Early Payment Financing - Specialized</t>
  </si>
  <si>
    <t>Variable Fund Source Support
(NEW)</t>
  </si>
  <si>
    <t>Can your solution combine direct funders of different kinds (e.g., banks and investors)?</t>
  </si>
  <si>
    <t xml:space="preserve">
0 - Not currently supported 
1 - Basic or partial support/features
2 - Core support for standard requirements. Ability to support combine direct funders of different kinds (i.e. banks and investors)
3 - Advanced features to support high levels of complexity for this requirement 
4 - Materially differentiated capabilities compared with peers
</t>
  </si>
  <si>
    <t>Automated Funder Selection
(NEW)</t>
  </si>
  <si>
    <t>If you support multiple funders, can the selection of the funder of a particular invoice be automated through eligibility criteria?</t>
  </si>
  <si>
    <t xml:space="preserve">
0 - Not currently supported 
1 - Basic or partial support/features
2 - Core support for standard requirements. Ability to automated funder selection
3 -  Advanced features to support high levels of complexity for this requirement 
4 - Materially differentiated capabilities compared with peers
</t>
  </si>
  <si>
    <t>SPV Support
(NEW)</t>
  </si>
  <si>
    <t>Can your solution work through an SPV instead of direct funding? If so, is this SPV created by the vendor or is it created by a third party?</t>
  </si>
  <si>
    <t xml:space="preserve">
0 - Not currently supported 
1 - Basic or partial support/features
2 - Core support for standard requirements. Ability to work through an SPV instead of direct funding
3 -  Advanced features to support high levels of complexity for this requirement 
4 - Materially differentiated capabilities compared with peers
</t>
  </si>
  <si>
    <t>Dual Method Support
(NEW)</t>
  </si>
  <si>
    <t>Does your platform support a combination of SCF with DD for the same program? If so, explain a use case based on a live customer today.</t>
  </si>
  <si>
    <t xml:space="preserve">
0 - Not currently supported 
1 - Basic or partial support/features
2 - Core support for standard requirements. Ability to support a combination of SCF with DD for the same program (e.g., a buyer selects online when to use one or multiple funders to fund, and when to use its own cash)
3 -  Advanced features to support high levels of complexity for this requirement 
4 - Materially differentiated capabilities compared with peers
</t>
  </si>
  <si>
    <t>Variable Rule-Based Offers
(NEW)</t>
  </si>
  <si>
    <t>If you do support a combination of buyer and SCF funding, can the platform, using a rules engine, automatically offer dynamic discounting after quarter end and either not offer DD or use external bank SCF if an invoice matures after quarter end?</t>
  </si>
  <si>
    <t xml:space="preserve">
0 - Not currently supported 
1 - Basic or partial support/features
2 - Core support for standard requirements. Ability to support rule-based dynamic discounting offers
3 -  Advanced features to support high levels of complexity for this requirement 
4 - Materially differentiated capabilities compared with peers
</t>
  </si>
  <si>
    <t>Purchase Order Financing
(NEW)</t>
  </si>
  <si>
    <t>Does your platform offer purchase order or unapproved invoice finance? If so, please explain the solution components.</t>
  </si>
  <si>
    <t xml:space="preserve">
0 - Not currently supported 
1 - Basic or partial support/features
2 - Core support for standard requirements. Ability to offer purchase order or unapproved invoice finance
3 -  Advanced features to support high levels of complexity for this requirement 
4 - Materially differentiated capabilities compared with peers
</t>
  </si>
  <si>
    <t>Working Capital Approach
(NEW)</t>
  </si>
  <si>
    <t>Does your platform support different combinations of working capital and early payment approaches (e.g., discount capture and payment extension)?</t>
  </si>
  <si>
    <t xml:space="preserve">
0 - Not currently supported 
1 - Basic or partial support/features
2 - Core support for standard requirements. Ability to  support different combinations of working capital and early payment approaches
3 -  Advanced features to support high levels of complexity for this requirement 
4 - Materially differentiated capabilities compared with peers
</t>
  </si>
  <si>
    <t>Dynamic Discounting (Specialized)</t>
  </si>
  <si>
    <t>Dynamic Discuonting Programs
(NEW)</t>
  </si>
  <si>
    <t>Describe in detail your dynamic discounting program and capabilities if not covered above. Please be as specific as possible.</t>
  </si>
  <si>
    <t xml:space="preserve">
0 - Not currently supported 
1 - Basic or partial support/features
2 - Core support for standard requirements. Ability to offer specialized  dynamic discounting programs
3 -  Advanced features to support high levels of complexity for this requirement 
4 - Materially differentiated capabilities compared with peers
</t>
  </si>
  <si>
    <t xml:space="preserve">We currently do not offer this and are working with partners in this area - on roadmap. 
Dynamic Discounting solution offered by Corcentric 'that allows AP departments to set rules to make discount offers based on certain requirements, or allow suppliers to offer a dynamic discount based upon payment timing', will be part of the Determine offer when acquisition is concretized 
</t>
  </si>
  <si>
    <t>https://www.determine.com/press-release/corcentric-to-acquire-determine</t>
  </si>
  <si>
    <t>Dynamic Discounting Structures
(NEW)</t>
  </si>
  <si>
    <t>Does your platform support flexible dynamic discounting structures (e.g., a buyer acting as a funder)? If so, please describe the structure(s).</t>
  </si>
  <si>
    <t xml:space="preserve">
0 - Not currently supported 
1 - Basic or partial support/features
2 - Core support for standard requirements. Ability to support flexible dynamic discounting structures
3 -  Advanced features to support high levels of complexity for this requirement 
4 - Materially differentiated capabilities compared with peers
</t>
  </si>
  <si>
    <t>Dynamic Discounting Operation
(NEW)</t>
  </si>
  <si>
    <t>Is dynamic discounting operated through direct quotation to suppliers (one-to-one) or through a marketplace environment (one-to-many)?</t>
  </si>
  <si>
    <t xml:space="preserve">
0 - Not currently supported 
1 - Basic or partial support/features
2 - Core support for standard requirements. Ability to operate DD programs through direct quotation to suppliers (one-to-one) 
3 - Ability to operate DD programs through direct quotation to suppliers (one-to-one) and marketplace environment (one to many). Advanced features to support high levels of complexity for this requirement 
4 - Materially differentiated capabilities compared with peers
</t>
  </si>
  <si>
    <t>Discount Calculations
(NEW)</t>
  </si>
  <si>
    <t>Explain how the discount amount is calculated and all of the options available.</t>
  </si>
  <si>
    <t xml:space="preserve">
0 - Not currently supported 
1 - Basic or partial support/features
2 - Core support for standard requirements. Ability to support multiple options of discount amount calculation (e.g., dynamically based on the number of days remaining until the due date)
3 -  Advanced features to support high levels of complexity for this requirement 
4 - Materially differentiated capabilities compared with peers
</t>
  </si>
  <si>
    <t>Buyer Discounting Control
(NEW)</t>
  </si>
  <si>
    <t>Explain how buyers control which invoices are available for discounting. Can this be turned on and off?</t>
  </si>
  <si>
    <t xml:space="preserve">
0 - Not currently supported 
1 - Basic or partial support/features
2 - Core support for standard requirements. Ability to support buyers control of which invoices are available for discounting
3 -  Advanced features to support high levels of complexity for this requirement 
4 - Materially differentiated capabilities compared with peers
</t>
  </si>
  <si>
    <t>Global VAT Compliance
(NEW)</t>
  </si>
  <si>
    <t>Explain how your solution handles VAT as part of invoice discounting considerations and how many countries your solution is approved for.</t>
  </si>
  <si>
    <t xml:space="preserve">
0 - Not currently supported 
1 - Basic or partial support/features
2 - Core support for standard requirements.  Ability to handle VAT as part of invoice discounting. Limited Geographic support
3 - Ability to handle VAT as part of invoice discounting. Glboal Geographic support. Advanced features to support high levels of complexity for this requirement 
4 - Materially differentiated capabilities compared with peers
</t>
  </si>
  <si>
    <t>Supply Chain Finance (Specialized)</t>
  </si>
  <si>
    <t>Supply Chain Financing Programs
(NEW)</t>
  </si>
  <si>
    <t>Describe in detail your supply chain financing program and capabilities if not covered above. Please be as specific as possible.</t>
  </si>
  <si>
    <t xml:space="preserve">
0 - Not currently supported 
1 - Basic or partial support/features
2 - Core support for standard requirements. Ability to support specialized supply chain financing programs
3 -  Advanced features to support high levels of complexity for this requirement 
4 - Materially differentiated capabilities compared with peers
</t>
  </si>
  <si>
    <t>Supply Chain Finance Structures
(NEW)</t>
  </si>
  <si>
    <t>Does your platform support flexible supply chain finance structures? If so, please describe structure(s).</t>
  </si>
  <si>
    <t xml:space="preserve">
0 - Not currently supported 
1 - Basic or partial support/features
2 - Core support for standard requirements. Ability to support flexible supply chain finance structures  (e.g., a bank acts as a funder)
3 -  Advanced features to support high levels of complexity for this requirement 
4 - Materially differentiated capabilities compared with peers
</t>
  </si>
  <si>
    <t>Multiple Fund Source Support
(NEW)</t>
  </si>
  <si>
    <t>Does your platform support supply chain finance structures with multiple funders with a direct funding structure? How many funders can participate for the same program?</t>
  </si>
  <si>
    <t xml:space="preserve">
0 - Not currently supported 
1 - Basic or partial support/features
2 - Core support for standard requirements. Ability to support supply chain finance structures with multiple funders with a direct funding structure
3 -  Advanced features to support high levels of complexity for this requirement 
4 - Materially differentiated capabilities compared with peers
</t>
  </si>
  <si>
    <t>Supplier's Fund Source Visibility
(NEW)</t>
  </si>
  <si>
    <t>If the answer to the previous question is yes, and in the event that both the buyer and a bank fund the same supplier for different invoices, is the supplier informed of who is providing the funding?</t>
  </si>
  <si>
    <t xml:space="preserve">
0 - Not currently supported 
1 - Basic or partial support/features
2 - Core support for standard requirements. Ability to informe the supplier who is providing the funding
3 -  Advanced features to support high levels of complexity for this requirement 
4 - Materially differentiated capabilities compared with peers
</t>
  </si>
  <si>
    <t>Inter-Subsidiary Financing Support
(NEW)</t>
  </si>
  <si>
    <t>Does your platform support inter-subsidiary supply chain finance? If so, please explain the process methodology and solution capabilities.</t>
  </si>
  <si>
    <t xml:space="preserve">
0 - Not currently supported 
1 - Basic or partial support/features
2 - Core support for standard requirements. Ability to support inter-subsidiary supply chain finance
3 -  Advanced features to support high levels of complexity for this requirement 
4 - Materially differentiated capabilities compared with peers
</t>
  </si>
  <si>
    <t>Syndication Support
(NEW)</t>
  </si>
  <si>
    <t>Does your platform support participations and syndications? If so, please explain its extensibility to support different scenarios.</t>
  </si>
  <si>
    <t xml:space="preserve">
0 - Not currently supported 
1 - Basic or partial support/features
2 - Core support for standard requirements. Ability to support participations and syndications
3 -  Advanced features to support high levels of complexity for this requirement 
4 - Materially differentiated capabilities compared with peers
</t>
  </si>
  <si>
    <t>AML/KYC Facilitation Support
(NEW)</t>
  </si>
  <si>
    <t>For supply chain finance structures (not dynamic discounting), do you facilitate the KYC/AML processes through your platform? How does it work?</t>
  </si>
  <si>
    <t xml:space="preserve">
0 - Not currently supported 
1 - Basic or partial support/features
2 - Core support for standard requirements. Ability to facilitate the KYC/AML processes through the platform
3 -  Advanced features to support high levels of complexity for this requirement 
4 - Materially differentiated capabilities compared with peers
</t>
  </si>
  <si>
    <t>KYC Process Depth
(NEW)</t>
  </si>
  <si>
    <t>Describe your KYC process with suppliers, and how the platform enables verification and compliance to KYC standards in multiple jurisdictions.</t>
  </si>
  <si>
    <t xml:space="preserve">
0 - Not currently supported 
1 - Basic or partial support/features
2 - Core support for standard requirements. Ability to enable verification and compliance to KYC standards in multiple jurisdictions, including requirements and certifications, background checks, regulatory and reporting requirements, localized requirements, requirements for new suppliers in high-risk countries
3 -  Advanced features to support high levels of complexity for this requirement 
4 - Materially differentiated capabilities compared with peers
</t>
  </si>
  <si>
    <t>Repository Support
(NEW)</t>
  </si>
  <si>
    <t>What repository services do you offer for KYC support?</t>
  </si>
  <si>
    <t xml:space="preserve">
0 - Not currently supported 
1 - Basic or partial support/features
2 - Core support for standard requirements. Ability to offer repository services for KYC support
3 -  Advanced features to support high levels of complexity for this requirement 
4 - Materially differentiated capabilities compared with peers
</t>
  </si>
  <si>
    <t xml:space="preserve">not covered </t>
  </si>
  <si>
    <t>Third Party Data Source Integration
(NEW)</t>
  </si>
  <si>
    <t xml:space="preserve">Does the platform integrate with one or more government/third-party data sources (eg. FEIN, OFAC, SIM/SL)? </t>
  </si>
  <si>
    <t xml:space="preserve">
0 - Not currently supported 
1 - Basic or partial support/features
2 - Core support for standard requirements. Ability to integrate with  one or more government/third-party data sources (eg. FEIN, OFAC, SIM/SL) that can be used to verify the data being provided by suppliers, including registry numbers, non-appearance on denied party lists and third-party evaluations
3 -  Advanced features to support high levels of complexity for this requirement 
4 - Materially differentiated capabilities compared with peers
</t>
  </si>
  <si>
    <t>Spend Analytics subcategories</t>
  </si>
  <si>
    <t>Data Layer</t>
  </si>
  <si>
    <t>Average Score</t>
  </si>
  <si>
    <t>Schema Support (general)</t>
  </si>
  <si>
    <t>How extensive is the schema support? Is it fixed, or can it be customer defined? Are there any limits on size? Can multiple schemas be supported? Simultaneously?</t>
  </si>
  <si>
    <t>Schema Support (out-of-the-box)</t>
  </si>
  <si>
    <t xml:space="preserve">description deleted </t>
  </si>
  <si>
    <t>What schemas are supported out of the box? How many are standard? How many are built on industry / category expertise? Are they customizable?</t>
  </si>
  <si>
    <t xml:space="preserve">We provide UNSPSC or client defined - out of the box.  However, these can also be customizable based on client preferences.  </t>
  </si>
  <si>
    <t>RFI SXM Evaluation - Summary</t>
  </si>
  <si>
    <t>Schema Support (custom)</t>
  </si>
  <si>
    <t>What is the extent of custom schema creation and how easy is it for the customer to define their own schemas? Is there a suite of templates to start from? Are validation rules supported?</t>
  </si>
  <si>
    <t>We support client provided schemas as well as 'standard' options (UNSPSC, NAICS).  We also support 'override' or validation rules based on client's needs</t>
  </si>
  <si>
    <t>MDM</t>
  </si>
  <si>
    <t>Schema Support (multi)</t>
  </si>
  <si>
    <t>To what extent can the solution support multiple schemas simultaneously, supporting multiple views and multiple cubes?</t>
  </si>
  <si>
    <t>We can support multiple schemas simultaneously. We can also support multiple cubes, based on client's needs.  While there cannot be multiple views - an end user can modify their own instance without affective other's views</t>
  </si>
  <si>
    <t>With opportunity analysis in Determine SmartAnalytics high level benchmark by category is available.</t>
  </si>
  <si>
    <t>Cube Capability</t>
  </si>
  <si>
    <t>Portal</t>
  </si>
  <si>
    <t>Determine SmartAnalytics offers trend analysis insights against a customers historical spend data. Demand forecasting is not a product offer from Determine.</t>
  </si>
  <si>
    <t>Familying/Normalization</t>
  </si>
  <si>
    <t>To what extent does the solution support familying of suppliers, products, and other entities that need to be familied and related in the solution? To what extent can multiple instances of the same entity be normalized to one?</t>
  </si>
  <si>
    <t>We bring in proprietary industry knowledge, capture information for 3rd party sources (GoogleMaps, Hoovers, D&amp;B) to unify/harmonize supplier information.  We also allow our clients to correct or to submit requests for adjustments as needed</t>
  </si>
  <si>
    <t>At the moment -- Determine SmartAnalytics offers trend analysis insights against a customers historical spend data. Demand forecasting is not a product offer from Determine.
 On roadmap : Determine is working on Predictive Analytics use-cases to apply it to pricing / purchase prescription (see video in 05)</t>
  </si>
  <si>
    <t>need to plot against market data and predict pricing for a 2</t>
  </si>
  <si>
    <t xml:space="preserve">can plat against market data … </t>
  </si>
  <si>
    <t>Determine will be able to store Category sourcing plans against the sourcing event in the solution. These plans will be templates created and owned by our customers.</t>
  </si>
  <si>
    <t>How extensive is the formula support for creating ranged and derived dimensions, creating (roll-up) reports, and creating classification/cleansing rules?</t>
  </si>
  <si>
    <t>We can create and perform client specific formulas and metric calculations based on their needs for classifications</t>
  </si>
  <si>
    <r>
      <t xml:space="preserve">Determine is allowing users to create and store Category sourcing plans via a sourcing event. These plans are “templates” created and owned by our customers.
</t>
    </r>
    <r>
      <rPr>
        <b/>
        <sz val="12"/>
        <color rgb="FFFF0000"/>
        <rFont val="Calibri"/>
        <family val="2"/>
      </rPr>
      <t xml:space="preserve">On this one - we are scored "2" this is a new feature  available for our customers. There's no "supporting doc" at this point, but we can demo this. </t>
    </r>
  </si>
  <si>
    <t>please demo</t>
  </si>
  <si>
    <t>Rule/Knowledge Model Editor</t>
  </si>
  <si>
    <t>Supplier Management</t>
  </si>
  <si>
    <t>This is not currently offered.</t>
  </si>
  <si>
    <t>ETL (Extract / Transform / Load)</t>
  </si>
  <si>
    <t>How extensive is the extract-transform-load functionality in the tool?</t>
  </si>
  <si>
    <t>We accept standard flat file, delimited formats, but ETL process is a manual effort to populate it in the system</t>
  </si>
  <si>
    <t>Schema Support</t>
  </si>
  <si>
    <t>The Determine Cloud Platform contains a powerful, condition based reporting tool that spans all modules. Customers will be able to design and specify reports against any peice of metadata in the solution. As such this type of reporting can be configured for customers.</t>
  </si>
  <si>
    <t>Please describe the depth of supplier information management schema support in the application, including out-of-the-box schemas, schema creation capability, a multitude of data formats, verification rules, etc.</t>
  </si>
  <si>
    <t>Determine Cloud Platform supports dynamic forms for verification rules are supported.</t>
  </si>
  <si>
    <t>Out of the box ERP integrations</t>
  </si>
  <si>
    <t>How many ERP integrations are available out-of-the-box? How extensive are these integrations? How easy is it to add more ERPs through the API?</t>
  </si>
  <si>
    <t>ERP integration is currently possible with utilization of SQL connectors</t>
  </si>
  <si>
    <t xml:space="preserve">Determine comes with built-in dashboards and a report generator to build reprts and scorecards on virtually any data stored in the plateform. It can be used to track sourcing plans successes ( e.g. anticipated savings vs. Actual savings). The reoierability to populate them automatically from KPIs, surveys, and imported data; 
</t>
  </si>
  <si>
    <t>Source-to-Pay Integrations (out-of-the-box )</t>
  </si>
  <si>
    <t>How many S2P integrations are available out-of-the-box? How extensive are these integrations? How easy is it to add more S2Ps through the API?</t>
  </si>
  <si>
    <t>The Spend Analtyics (SmartAnalytics) tool utilizes multiple data sources as opposed to strict intergration processes.  There is integration via internal flat file FTP drop-off processes.  This process has been used to manage several ERP integrations and back end systems.</t>
  </si>
  <si>
    <t>Rules Set</t>
  </si>
  <si>
    <t>To what extent can rule sets be defined that do automatic cleansing, enrichment, and even classification during load? How powerful are the rules? Can they be ordered (uniquely or in groups) to prevent conflicts? Can conflicts be detected (and reordering suggestions offered to prevent conflicts)?</t>
  </si>
  <si>
    <t>We can define rules to automatically cleanse and enrich based on predefined parameters - as well as being ordered.  However, at this time, conflicts cannot be detected</t>
  </si>
  <si>
    <t>Rule Groups (including reg-ex / formula support)</t>
  </si>
  <si>
    <t>Can these rules be organized into groups? Can the groups be selected as needed? Can alternate groups be created and selected for what-if analysis on temporary/throwaway cubes? Can the rules be ordered and prioritized within the group?</t>
  </si>
  <si>
    <t xml:space="preserve">Rules can be grouped and selected as needed. Throw away cubes can be created </t>
  </si>
  <si>
    <t>Enrich</t>
  </si>
  <si>
    <t>How extensive are the enrichment options available out of the box? Does the solution come with a large database of known, clean, and enriched supplier and product records? What about services? What about support for bill of materials?</t>
  </si>
  <si>
    <t>We leverage our partners and their proprietery resources, from a standpoint of data enrichment and product records.</t>
  </si>
  <si>
    <t>can you define alerts against trends and automatically update them over time and trigger alerts auto?</t>
  </si>
  <si>
    <t>Supplier Information (industry codes)</t>
  </si>
  <si>
    <t xml:space="preserve">DCP supports a variety of industry codes out of the box such as DUNS and NAICs.  Others can be configured based on customer requirements. </t>
  </si>
  <si>
    <t>3rd Party Data Feed Integrations (out-of-the-box)</t>
  </si>
  <si>
    <t>Does the solution integrate with 3rd party data feeds out of the box? Can additional 3rd party data feeds be added easily through an API? How extensible are the rules to make sure the right data is selected for the right records?</t>
  </si>
  <si>
    <t>Since our analytics platform is so flexible, we can work with the client in order to suit and 3rd party integration needs</t>
  </si>
  <si>
    <t xml:space="preserve">This feature is not currently offered but on roadmap
</t>
  </si>
  <si>
    <t>Multi-Source Cross-Joins</t>
  </si>
  <si>
    <t>We can cross join data based on and required parameters</t>
  </si>
  <si>
    <t>Product / Service Information (e.g., UNSPSC)</t>
  </si>
  <si>
    <t>UNSPSC and client classification (matched to UNSPSC if needed) are available</t>
  </si>
  <si>
    <t>Classification / Categorization</t>
  </si>
  <si>
    <t>How extensive, and useable, are the classification and categorization capability? Can rules be defined and map data in real-time? Can they be modified quickly and easily? Can their impact be analyzed before they are committed?</t>
  </si>
  <si>
    <t>Classification can be based on client defined or standard schemas.  Updates can be real-time - based on size of client data</t>
  </si>
  <si>
    <t>Multi-Source Integration</t>
  </si>
  <si>
    <t>Please describe the depth of multi-data-source integration including, but not limited to, ERPs, other MDM systems, other Supply Management systems, etc.</t>
  </si>
  <si>
    <t xml:space="preserve">Standard APIs available for integration with ERP and other systems </t>
  </si>
  <si>
    <t>Determine can support this through integration with excel templates in the sourcing module. This means cost models can be created by customers and the tool will extract the total cost for population into the sourcing event.</t>
  </si>
  <si>
    <t>Determine platform has been designed to handle complex integration scenarios, including the capability to manage several instances of ERP on a single eprocurement platform. The use of an internal middleware associated with a data model that has been built to be fully compatible with global ERP implementation (SAP, Oracle…) allows determine to configure any integration point using any data mapping and data filtering at any time. Our strategy is to deploy single instance of our platform to handle global deployment and to help organization centralizing their data and process even when they have multiple ERP instances (even from different vendors).</t>
  </si>
  <si>
    <t>19_Determine Core Integration_ERP</t>
  </si>
  <si>
    <t>Manual Support</t>
  </si>
  <si>
    <r>
      <t xml:space="preserve">Determine can support this through integration with excel templates in the sourcing module. This means cost models can be created by customers and the tool will extract the total cost for population into the sourcing event.
</t>
    </r>
    <r>
      <rPr>
        <sz val="12"/>
        <color rgb="FFFF0000"/>
        <rFont val="Calibri"/>
        <family val="2"/>
      </rPr>
      <t xml:space="preserve">
We definitly score 2 on this one (question was not answered correctly on Q4 2017) 
1 is the ability to define a simple should cost model; 2 is the ability to populate from corporate or market data;  YES 
2 is the ability to populate from corporate or market data; YES
There's no "supporting doc" at this point, but we can demo this. 
 </t>
    </r>
  </si>
  <si>
    <t>Manual classifications are easily accomplished by Determine through a process of internally built products.  These products can incorporate user-defined metrics, but cannot be modified via a template.</t>
  </si>
  <si>
    <t>Multi-Source Federation Control</t>
  </si>
  <si>
    <t>Please describe the depth of distributed MDM capabilities. Can the MDM system control other MDM systems for distributed master data management across the systems for each type of data (corporate information, product information, operational information, etc.)</t>
  </si>
  <si>
    <t>DCP is not meant to be a standalone MDM system; howevr DCP can handle master data from outside sources such as corporate, operational, financial, procurement and supplier related information.</t>
  </si>
  <si>
    <t>Arbitrary Dimensions in Rules</t>
  </si>
  <si>
    <t>Mappings can be provided based on value sets, keywords, or any other client defined metric</t>
  </si>
  <si>
    <t>The Determine platform is built on top of a master data management (MDM) capability that supports a range of reference data in a push/pull manner (within the system, but outside of it as well ex: to o/from ERP).</t>
  </si>
  <si>
    <t>Market data feeds can be integrated into the Determine Cloud Platform and the Determine SmartAnalytics software.  Historical connections have included risk, exchange rate and common material index information.</t>
  </si>
  <si>
    <r>
      <t>Market data feeds can be integrated into the Determine Cloud Platform and the Determine SmartAnalytics software. Historical connections have included risk, exchange rate and common material index information.</t>
    </r>
    <r>
      <rPr>
        <b/>
        <sz val="12"/>
        <color rgb="FFFF0000"/>
        <rFont val="Calibri"/>
        <family val="2"/>
      </rPr>
      <t xml:space="preserve">
We definitly score 2 on this one (question was not answered correctly on Q4 2017) 
1 would be the ability to import data from flat files; YES
 2 from real-time from data sources; YES 
There's no "supporting doc" at this point, but we can demo this. </t>
    </r>
  </si>
  <si>
    <t>Fine Grained Access / Permission Control</t>
  </si>
  <si>
    <t>collaboration for classification can not be completed in tandem, but requests for classification changes can completed in tandem.  multiple users can share the same view and work on the data at the same time</t>
  </si>
  <si>
    <t>Please describe the level of fine-grained access control implemented by the MDM system. Is it table level, record level, or field level - and how many roles can be defined? Can permissions be defined by queries?</t>
  </si>
  <si>
    <t>Fine-grained access control is supported at both the table and field level.</t>
  </si>
  <si>
    <t>The solution will allow for the integration of 3rd party data feeds or the upload of benchmark information.</t>
  </si>
  <si>
    <t>At the core of the Determine system is a permission and authentication system that allows client to specify their authorized users and to grant each user access to those functions and data views that are appropriate for their needs. Administrative privileges are controlled at a very granular level based on Group affiliation and Role Based Access Control (RBAC). 
Users of the system are assigned permissions based on their anticipated use of the system. Each component of the system can be separately controlled by the Account Administrator and made available to a user. Users can be given limited access within each component; for example, a user may be allowed to view, but not edit, a particular type of contract.</t>
  </si>
  <si>
    <r>
      <t xml:space="preserve">The solution allows the integration of 3rd party data feeds or the upload of benchmark information.
</t>
    </r>
    <r>
      <rPr>
        <b/>
        <sz val="12"/>
        <color rgb="FFFF0000"/>
        <rFont val="Calibri"/>
        <family val="2"/>
      </rPr>
      <t xml:space="preserve">
We definitly score 2 on this one (question was not answered correctly on Q4 2017) 
1 is support for benchmarks; YES
2 is integration with benchmarks; YES 
There's no "supporting doc" at this point, but we can demo this. </t>
    </r>
  </si>
  <si>
    <t>Query Capability</t>
  </si>
  <si>
    <t xml:space="preserve">classifications can be used based on a subset of data and filters to specify subsets of data </t>
  </si>
  <si>
    <t>Form Support</t>
  </si>
  <si>
    <t>What level of form, and form construction, support is included in the solution? Can users create any form, and conditional workflow, that they need to capture all of the necessary data?</t>
  </si>
  <si>
    <t>Any form and conditional workflows are available.</t>
  </si>
  <si>
    <t>Does the solution support AI / AR algorithms and techniques for automated classification and categorization? If so, what types? How advanced? What is the typical accuracy on a first pass before extensive training takes place on the client's data set? How large of a training set is required and how long does it take to get to 90%? 95%? 98%+ for auto classification. How easy is it to do manual overrides and fix mapping errors?</t>
  </si>
  <si>
    <t>We utilize machine learning, rules-based classifications, and 'web crawlers' to pick up tail end spend. Rules based classification: The first stage is Rules Based Classifier to ensure that all customer specific requirements are accorded the highest priority. It typically classifies 20%-30% of the total transaction lines but accounts for Top 60%-70% of the spend. For example, most customers have few strategic suppliers providing critical categories and it is important to get highest accuracy (close to 100%) for this spend. Rules Engine is the best solution for the strategic spend classification since the data volumes are less. b) Statistical classification (Machine Learning based) : The statistical classifier is a machine learning based classifier and is used to classify huge volumes of data. It typically classifies 40%-70% of the total transaction lines and accounts for 20%-40% of the spend. Our statistical approach is a self-learning methodology where-in the tool uses a pre classified training set to create multiple inference models for classification. ‘Training Set’ (typically 10%-15%) is generated statistically from historical spend data and classified by our subject matter experts. Integrated Web spider: This classification concept is unique to us and one of our key differentiators. Typically for most customers, ‘3%-6% tail-spend’ is of poor data quality due to maverick buying. Hence most classification solutions available in the marketplace are unable to classify the ‘tail spend’. Our integrated web spider can aggregate supplier information automatically from the internet which is classified by the statistical classifier. It also helps in enhancing the quality of spend data available for classification. For example, when Dell introduces a new series of Laptop with a different brand name; other approaches will fail to classify the line item since the static knowledgebase needs up gradation; whereas our classification solution can easily classify since the related information will be available on the web.  Quality Assurance: Our subject matter experts follow an Iterative process to measure Data Accuracy, re-tuning of engine intelligence and re-categorization till agreed Service Level accuracy is reached. We measure Data Accuracy through statistical techniques. We have developed and tested different models for cross-validation and error rate estimation. We simulate these models across the classified data and generate samples which are then cross-validated by our team of subject matter experts. The tool uses this input from subject matter experts to extrapolate the accuracies across the entire set as well as direct to erroneous data sets with highest error rate ; identify data patterns which require more training ; etc. These inputs are utilized by Subject Matter Experts to re-train the tool and ensure a high out-of-the-box accuracy.  To get to 90% is based strictly on the data set, but at 1MM lines, it takes us 6 wks.    manual overrides are very easy to accomplish</t>
  </si>
  <si>
    <t>Data Archival and Auditing</t>
  </si>
  <si>
    <t>Can the solution maintain the complete edit history of every data element in the system, including who made the change, when, and what their role was at the time?</t>
  </si>
  <si>
    <t>Archival and audit trail is available; modifications are also visible on field level. Review the DCP Architecture components doc.</t>
  </si>
  <si>
    <r>
      <t xml:space="preserve">BoM can be imported and exported from the Determine Cloud Platform. The Determine Cloud Platform would not typically be the creation point of BoM's but can handle direct spend.
</t>
    </r>
    <r>
      <rPr>
        <b/>
        <sz val="12"/>
        <color rgb="FFFF0000"/>
        <rFont val="Calibri"/>
        <family val="2"/>
      </rPr>
      <t xml:space="preserve">We definitly score 2 on this one (question was not answered correctly on Q4 2017) 
1 is basic support for the definition of a bill of materials; YES
2 is importation from ERP/MRP; YES 
There's no "supporting doc" at this point, but we can demo this. </t>
    </r>
  </si>
  <si>
    <t>Hybrid</t>
  </si>
  <si>
    <t>Document and Version Management</t>
  </si>
  <si>
    <t>Can the solution also serve as an advanced document management solution and maintain a detailed document and version history with complete and customizable metadata (history)?</t>
  </si>
  <si>
    <t>Yes. Document storage and versioning available with complete and customizable metadata history across the entire platform.  Review the DCP Architecture components doc.</t>
  </si>
  <si>
    <t>Data Integrity Analytics</t>
  </si>
  <si>
    <t>Does the solution support data integrity analytics that can analyze the quality and completeness and likely correctness of the data being loaded?</t>
  </si>
  <si>
    <t>The tool does not support data integrity analytics, but can test the completness of the data</t>
  </si>
  <si>
    <t>This is not currently offered as part of the Determine Cloud Platform set.</t>
  </si>
  <si>
    <t>OCR and Automatic (meta-data) Indexing</t>
  </si>
  <si>
    <t>Does the solution include, or integrate with, an OCR solution to automatically convert scanned and image documents into text for complete in-document searching and indexing?</t>
  </si>
  <si>
    <t>We have currently on the Determine platform four different uses of OCR technology: Readsoft online fully embedded as an app used to receive and process scanned Invoices; Numen (specific to French market) used to scan invoices; Automatic embedded OCR to index scanned documents used by our global search engine; Automatic embedded OCR to index scanned documents used by our global search engine; OCR technology  is also used in other parts of the platform, to ingest contracts for example. Review the DCP Architecture components doc.</t>
  </si>
  <si>
    <t>Outlier Identification</t>
  </si>
  <si>
    <t>The solution will allow the customer to create the templates they need to support the activities in the solution.</t>
  </si>
  <si>
    <t>Statistical Analysis / Frequency Mapping</t>
  </si>
  <si>
    <t>We simulate models across the classified data and generate samples which are then cross-validated by our team of subject matter experts. The tool uses this input from subject matter experts to extrapolate the accuracies across the entire set as well as direct to erroneous data sets with highest error rate ; identify data patterns which require more training ; etc. These inputs are utilized by Subject Matter Experts to re-train the tool and ensure a high out-of-the-box accuracy.</t>
  </si>
  <si>
    <t>Supplier (Pre) Registration</t>
  </si>
  <si>
    <t>Sliding Time-Scale</t>
  </si>
  <si>
    <t>data can be defined to a set range in real-time upon client request and required metrics.  In isolated events, cubes must be reloaded.</t>
  </si>
  <si>
    <t>VAR: Visualize, Analyze, Report</t>
  </si>
  <si>
    <t>What is the extent of the visualization, analysis, and reporting capability in the tool?</t>
  </si>
  <si>
    <t>Reports or visualization options can be modified based on client's requests and needs</t>
  </si>
  <si>
    <t xml:space="preserve">Customized onboarding process to decide precisely who to work with
Customize onboarding questionnaires and workflows with customers’ own criteria to select relevant suppliers and rejects others. The questionnaires can then be used as a certification rule that is pushed when the supplier does the on-boarding process.
 There can be:
*Standard questionnaires for general information stored in a profile
*Organization specific questionnaires -i.e. Depending on defined information such as the supplier commodity or country, the process requires different levels of information. 
*Location specific questionnaires
*Customized questionnaires (financial situation, production capacities, what services and product offered etc. according to the segment (criteria are different).
Supplier Self-Service: 
*Supplier can self-register through a predefined onboarding process
*Ability to invite suppliers as a bulk action
*Buyers own the process and receive the onboarding data to approve or reject
</t>
  </si>
  <si>
    <t>08_Determine_Suppliers Registration &amp; Onboarding
09_Determine Supplier Management_Datasheet
12_Determine_Supplier onboarding video demo</t>
  </si>
  <si>
    <t>The sourcing tool enables documentation about the sourcing strategy to be attached. The strategy can also be defined in terms of the phases the sourcing project will follow.</t>
  </si>
  <si>
    <t>Filter Support</t>
  </si>
  <si>
    <t xml:space="preserve">can use program management to build step by step strategies </t>
  </si>
  <si>
    <t>Invitation management can handle invitations over multiple channels and reminders can automatically be resent as well as buyer notification.  Furthermore, mass supplier import is possible.</t>
  </si>
  <si>
    <t>Project phases can be created with a deadline and assigned individual responsible.</t>
  </si>
  <si>
    <r>
      <t xml:space="preserve">NEW  – “Determine Program management” feature allows to manage a project, its phases and tasks in the platform (incl. Sourcing Module). Customers have the ability to: * Create task templates, phase types and project types to be used in repeatable processes * Create tasks and phases to be included in a project as well as set the associated deadlines Once a “program” is live users can follow the progress of the project using a Gantt chart
</t>
    </r>
    <r>
      <rPr>
        <sz val="12"/>
        <color rgb="FFFF0000"/>
        <rFont val="Calibri"/>
        <family val="2"/>
      </rPr>
      <t>Don't understand why this line is yellow ! We raised our self-score from 2 to 4 because we released the  “Determine Program management” feature. You can review the feature and its capabilities in the supporting doc : 07_Determine Program Management</t>
    </r>
  </si>
  <si>
    <t>Formula / Derived Dimension Support</t>
  </si>
  <si>
    <t>demo and discuss, 4 requires capability beyod peers</t>
  </si>
  <si>
    <t>program configuration can go beyond peers, but Determine still has a base workflow that users configure to</t>
  </si>
  <si>
    <t>SIC Support</t>
  </si>
  <si>
    <t>How exstensible is the support for standard industry codes and the identification and collection of data relevant to those industry codes?</t>
  </si>
  <si>
    <t>SIC are freely configurable per customer, country and legal form.</t>
  </si>
  <si>
    <t>Supplier On-Boarding</t>
  </si>
  <si>
    <t>To what degree does the platform support full supplier onboarding (once a supplier, already registered, has been selected for participation in an RFX or been given an award)? How far does it go beyond (integrated) reach-out, supplier network integration, and auto data verification?</t>
  </si>
  <si>
    <t>Extent of Charting / Graphing Capability</t>
  </si>
  <si>
    <t xml:space="preserve">Supplier on-boarding can be started from any place where supplier can be assigned.  For instance, DCP offers a supplier prospect capability where suppliers that have not been fully approved or have been not fully vetted in the past from an RFx can be asked to start the onboarding process. </t>
  </si>
  <si>
    <t>How extensive is the charting and graphing capability? Is it basic pie charts, bar charts, and other standard Excel fare, or does it support treemaps, scheniderman diagrams, extensive, modern, 3D graph capabilities, and so on?</t>
  </si>
  <si>
    <t>Roles can be defined at a system and project level for each individual involved in the project.</t>
  </si>
  <si>
    <t>The graphing functionality is standard options with some more complex options (funnel chart, mekko chart, radar chart); based on Qlikview capability 11.20 SR15</t>
  </si>
  <si>
    <r>
      <t xml:space="preserve">Roles can be defined at a system and project level for each individual involved in the project. Ad-hoc roles (manager, contributor, viewer..) are used to define a project team.
</t>
    </r>
    <r>
      <rPr>
        <sz val="12"/>
        <color rgb="FFFF0000"/>
        <rFont val="Calibri"/>
        <family val="2"/>
      </rPr>
      <t>Don't understand why this line is orange  ! We raised our self-score from 1 to 2  because we released the  “Determine Program management” feature. You can review the feature and its capabilities in the supporting doc : 07_Determine Program Management</t>
    </r>
  </si>
  <si>
    <t>Extent of Report Definition / Building</t>
  </si>
  <si>
    <t>How extensive and powerful is the report building and definition capability? Is it limited to just modification of templates or can new templates be built? Are the reports limited to pre-defined dimensions, or can they be defined on any dimensions? Is the full range of formulaic support provided?</t>
  </si>
  <si>
    <t xml:space="preserve">new templates can be built based on any created or pre-defined dimension.  </t>
  </si>
  <si>
    <t>ETD (extract / transform / dump)</t>
  </si>
  <si>
    <t>How extensive is the extract / transform / dump capability for exporting data (and pushing it into other systems)?</t>
  </si>
  <si>
    <t>CSV or XLS options are provided</t>
  </si>
  <si>
    <t>On-Boarding Templates</t>
  </si>
  <si>
    <t>What templates are provided with the application? For example, supplier diversity, anti-corruption, anti-slavery, conflict minerals, etc.</t>
  </si>
  <si>
    <t>Only supported with Operational Sourcing components on Determine Cloud Platform.</t>
  </si>
  <si>
    <r>
      <t xml:space="preserve">Yes Project Management is deeply integrated with most of business objects of the suite
</t>
    </r>
    <r>
      <rPr>
        <sz val="12"/>
        <color rgb="FFFF0000"/>
        <rFont val="Calibri"/>
        <family val="2"/>
      </rPr>
      <t>Don't understand why this line is yellow ! We raised our self-score from 0 to 2 because we released the  “Determine Program management” feature. You can review the feature and its capabilities in the supporting doc : 07_Determine Program Management</t>
    </r>
  </si>
  <si>
    <t>workflow has improved, actions and states can trigge specific actions on data change</t>
  </si>
  <si>
    <t>Flat File / FTP</t>
  </si>
  <si>
    <t>Does the system support flat-file exports in necessary formats and auto-push to FTP sites where other systems can upload the files from the FTP to import?</t>
  </si>
  <si>
    <t>platform can auto-push to FTP sites for flat file file options</t>
  </si>
  <si>
    <t>Integrated Off-Line Reach Out (phone, fax)</t>
  </si>
  <si>
    <t>This is only limited to emails.</t>
  </si>
  <si>
    <t>Real-Time Integration</t>
  </si>
  <si>
    <t>To what extent does it support integration to third party systems that it needs to push raw / cleansed / summarized data too? Is there a full-featured API? How difficult is it to configure?</t>
  </si>
  <si>
    <t xml:space="preserve">While we do not provide 'real time', we do allow for nightly updates in relation to cleansing and summarizing data in Smart Analytics.  </t>
  </si>
  <si>
    <t>The solution allows project gates to allow the project to flow between RFX phases and into Auctions. Approvals and workflows are available in the wider Determine Cloud Platform.</t>
  </si>
  <si>
    <t>Supplier Network Integration</t>
  </si>
  <si>
    <t>Does the platform integrate with one or more supplier networks, and, if so, to what degree? Simple profile integration? Full profile integration?</t>
  </si>
  <si>
    <t>In theory, our platform can integrate with one or more supplier networks.  At the moment we are working with Tradeshift on simple profile integration.</t>
  </si>
  <si>
    <t>Advanced Analytics</t>
  </si>
  <si>
    <t>Auto Data Verification</t>
  </si>
  <si>
    <t>Does the platform integrate with one or more government/third party data sources that can be used to verify the data being provided by suppliers, including, but not limited to, registry numbers, non-appearance on denied party lists, third party evaluations, etc.?</t>
  </si>
  <si>
    <t xml:space="preserve">At the moment we are developing this capability with other third party vendors including: Bureau Van Djik, D&amp;B, Experian, EcoVadis, OpenData, Provigis, and Tilaajavastuu. </t>
  </si>
  <si>
    <t>Budget can be created within the Determine Cloud Platform.</t>
  </si>
  <si>
    <t>Supplier Qualification</t>
  </si>
  <si>
    <t>To what degree can the product be used to qualify suppliers for the organization? And what capabilities does it have beyond data collection, delegation of control, and auto document verification?</t>
  </si>
  <si>
    <t>Suppliers can be qualified in a number of ways including usage of meta-data tags, supplier and certification status, and supplier classification.</t>
  </si>
  <si>
    <t xml:space="preserve">Budget can be created within the Determine Cloud Platform. All spend can be compared to the budgeted amount.
</t>
  </si>
  <si>
    <t xml:space="preserve">unless there is more to describ and demo … </t>
  </si>
  <si>
    <t>did not see heavy projection capabilities demo'd</t>
  </si>
  <si>
    <t>The solution provides both integrated emails and Q&amp;A functionality in the project. Documents can be uploaded and stored against the project record.</t>
  </si>
  <si>
    <t>Data Collection / Branching Workflow</t>
  </si>
  <si>
    <t>How powerful is the data collection capability? Does the workflow branch based on each data element to allow for the appropriate collection of supplier, product, and/or service information?</t>
  </si>
  <si>
    <t xml:space="preserve">Data collection is powerful based on the workflow capabilities of DCP. Yes.  </t>
  </si>
  <si>
    <t>workflow definition and Word support</t>
  </si>
  <si>
    <t>Predictive Analytics</t>
  </si>
  <si>
    <t>Delegation of Control</t>
  </si>
  <si>
    <t>To what degree does the product support delegation of control? Can the supplier add their own delegates and specify the roles and authorities that each person they authorize on their behalf has, or is user creation and privilege control limited to the lead buyer?</t>
  </si>
  <si>
    <t>Delegation of control can be managed by both buyers and suppliers. Suppliers have some capability of adding their own users to 3 different user profiles.</t>
  </si>
  <si>
    <t>The supplier has platform access for all their activity in the Determine Cloud Platform. This is via a single log in and they will be able to chose the customer instance they wish to access from within their portal.</t>
  </si>
  <si>
    <t>Auto Document Identification &amp; Verification</t>
  </si>
  <si>
    <t>To what degree can documents be automatically identified and validated by the platform? For example, can insurance documents be automatically detected, verified for validity, inspected for inclusion of mandatory clauses, etc?</t>
  </si>
  <si>
    <t>Document workflow is more where the strength of the platform is.  At the moment documents can be scanned for data inclusion, but there is no capability to verify validity of documentation.</t>
  </si>
  <si>
    <t>Permissive Analytics</t>
  </si>
  <si>
    <t>Does the platform support scorecards? If so, to what extent? Is the creation mechanism as complete and extensible as it is for reports? Is the full range of formula definition supported? Can scorecards be filtered and drilled-down to the same extent as a report dashboard?</t>
  </si>
  <si>
    <t>The system ties into the Scorecard reporting module, allowing for extensive analysis and drill-down functionality with regard to the scorecard data</t>
  </si>
  <si>
    <t>Users within the supplier with administrative privileges can manage the rights and the contacts for his company.</t>
  </si>
  <si>
    <t>Supplier Data Management</t>
  </si>
  <si>
    <t>To what degree of detail is supplier data supported in the SIM portion of the SXM solution, either out-of-the-box, through schema-extensibility, or through custom definition on the client's part?</t>
  </si>
  <si>
    <t>Out-of-the-box.</t>
  </si>
  <si>
    <t>The system allows for 'cloning' of current KPI formulas as well as saved variable definitions</t>
  </si>
  <si>
    <t>KPI Library</t>
  </si>
  <si>
    <t>Does the platform come with a library of KPIs that can be used in the construction of scorecards?</t>
  </si>
  <si>
    <t>Each KPI needs to be created based on required calculations, there is no library of standard KPIs to utilize .  All KPIs are constructed to meet the client's needs</t>
  </si>
  <si>
    <r>
      <t xml:space="preserve">Users within the supplier with administrative privileges can manage the rights and the contacts for his company. New contacts can be created by the supplier administrator if needed.
</t>
    </r>
    <r>
      <rPr>
        <b/>
        <sz val="12"/>
        <color rgb="FFFF0000"/>
        <rFont val="Calibri"/>
        <family val="2"/>
      </rPr>
      <t xml:space="preserve">
Score did not change on this one - there's no supporting doc but can be demoed </t>
    </r>
  </si>
  <si>
    <t>Entity Core Data</t>
  </si>
  <si>
    <t>hits half the expectations for 3</t>
  </si>
  <si>
    <t>Awards within the system are conducted in the award tool. There are no automated distribution of result details. This is managed by the project owner who can use the inbuilt email tool to communicate with the suppliers (successful and unsuccessful) about the result and next steps. The emails can be created from templates.</t>
  </si>
  <si>
    <t>Internal</t>
  </si>
  <si>
    <t>Describe the extent of internal benchmarks supported by the platform. What is the extent of out of the box support for internal benchmarks? Are they dynamically updated over time?</t>
  </si>
  <si>
    <t>internal benchmarks can be created and implemented based on provided client information and dynamically update based on created mapping tables</t>
  </si>
  <si>
    <t>Financial Data / ACH Integration</t>
  </si>
  <si>
    <t>Financial data tracking is limited to the data that is captured in the system.</t>
  </si>
  <si>
    <t>External</t>
  </si>
  <si>
    <t>Describe the extent of external benchmarks supported by the platform. What 3rd party feeds are integrated and how often are the external benchmarks updated?</t>
  </si>
  <si>
    <t>While we have the ability to benchmark based on client expressed values, we do not have the ability to utilize 3rd party for bench mark feeds</t>
  </si>
  <si>
    <t>Cost Avoidance / Opportunity Program Management</t>
  </si>
  <si>
    <t>The solution provides access to contract versions, this will show whether it has been created from a template or not. All negotiation whether with internal stakeholders or with the counterparty is tracked in these different versions and the system will allow side by side comparisons of the different versions.</t>
  </si>
  <si>
    <t>3P Data Integration (scores/audits/etc.)</t>
  </si>
  <si>
    <t>How extensive is the built in support for third party data feed integration for external risk scores, audits, data enrichment, etc?</t>
  </si>
  <si>
    <t>any cost avoidance strategies or opportunity assessment programs are no inherently tied into the system and will need to be created from provided mapping tables.  The system can address problems areas - which then can be used for better sourcing opportunities</t>
  </si>
  <si>
    <t>In theory it is possible to pull data into the supplier record, but currently no customer requests have gone live with thie type of feature.</t>
  </si>
  <si>
    <r>
      <t xml:space="preserve">Determine Contract management solution automates contract authoring capabilities using Determine’s advanced workflow capabilities and controls for sending and version tracking. The module offers advanced contract redlining for managing new and renegotiated contracts using advanced contract management workflow.
 The Determine solution offers comprehensive audit trails throughout the solution in both log and flow chart format. Both parties will be able to track the changes to the actual contract document either in the system or in MS Word. Audit trails remain on the internal side only.
</t>
    </r>
    <r>
      <rPr>
        <b/>
        <sz val="12"/>
        <color rgb="FFFF0000"/>
        <rFont val="Calibri"/>
        <family val="2"/>
      </rPr>
      <t xml:space="preserve">
The system allows for document version control including check-in and check-out. Each new version will display redline changes in the built-in document viewer, similar display to MS Word document redlines but in the browser directly. Optional module supports collaborating with counterparties over external portal. Attachments can be shared in the redlining process and external users can be invited to upload new attachments. Accept / reject version capability included.  Document viewer allows for in-document commenting and note taking</t>
    </r>
  </si>
  <si>
    <t>4 requires beyond peers; if Pierre scores CLM beyond peers, score will increase to a 4</t>
  </si>
  <si>
    <t>How deep is the document management compared to a best-in-class document management platforms? Is there word integration for collaborative creation, editing, mark-up, and indexing? Is there support for comments and markup? Is there complete version tracking?</t>
  </si>
  <si>
    <t xml:space="preserve">Document storage and versionning available. Document management capability is part of the platform; generally it is most heavily leveraged for Contract Management at the moment. Common documents are shared across the platform and can be executed in a similar way through internal sharing, workflow or third party apps like DocuSign. </t>
  </si>
  <si>
    <t>Out-of-the-Box Sourcing Support</t>
  </si>
  <si>
    <t>automatic rules can be added, approval rules are recommended though</t>
  </si>
  <si>
    <t>the current outlay of the system allows for static opportunity analysis/ bid analysis based on set and 'hard coded' variables.  however, the system does not currently 'flag' or notify the client of any opportunities</t>
  </si>
  <si>
    <t>Certificates / Insurance</t>
  </si>
  <si>
    <t>Certification management available and is completely configurable by the customer based on various attributes of suppliers including category, location or other risk factors such as performance.</t>
  </si>
  <si>
    <t>Out-of-the-Box Procurement Support</t>
  </si>
  <si>
    <t>the system allows for PO data analysis with regard to supplier familyifying, schema classifications, normalization - and building BI reports (scorecards, trend lines,benchmarks) around the normalized datasets</t>
  </si>
  <si>
    <t>Supplier scorecard is available with possibility to evaluate the supplier for all his activities on the platform</t>
  </si>
  <si>
    <t>Product / Catalog Management</t>
  </si>
  <si>
    <t>Is there extensive catalog management? To what degree can the supplier update, and to what degree does the buyer have to update? Can complete price history be maintained? Can similar SKUs be associated? Can product history be maintained?</t>
  </si>
  <si>
    <t>Out-of-the-Box Travel &amp; Expense Support</t>
  </si>
  <si>
    <t>Yes. Complete price history can be maitained as part of the Procurement / Catalog Management features. The supplier can update the information before submitting into an approval workflow by the customer before going live.</t>
  </si>
  <si>
    <t>Supplier Scorecards contain 2 core tabs 
 1) Trends &amp; View Metrics: * Consolidated graphic of supplier performance metrics custom to each organization on number of customizable metrics provided * Scorecards displaying color coded categories, category metrics, average score, performance rating, in progress transactions, and the general trend of supplier performance based on a list of customizable scorecard categories and weighting criteria 2) The View Metrics page: • Additional details on collected metrics provide a detail graphic of changes in overall scores based on the scorecard categories and the date and time stamp of the these changes. • Complete Historical notation is displayed that is filterable based on any of the searchable fields.</t>
  </si>
  <si>
    <t>Out-of-the-Box Finance Support</t>
  </si>
  <si>
    <t>Ratings, Approvals, &amp; Preferred Suppliers</t>
  </si>
  <si>
    <t>While this is supported; this process is not currently supported 'out of the box'.  This is based on client needs</t>
  </si>
  <si>
    <t>How extensive is the rating and approval system? Can the ratings be defined as group-based weightings? Can approvals be defined as bifurcating workflows with overrides? And what about preferred status -- does it have to be supplier level, or can it be product/service level and can it be limited to certain locales and even production locations?</t>
  </si>
  <si>
    <t>Corrective Action plans are available as standalone functionality or via supplier information management where documents can be passed to the supplier for completion ahead of the acceptance of the plan internally.</t>
  </si>
  <si>
    <t>The rating and approval system is quite extensive as part of the SIM and SPM capabilties.  Approvals are currently linear; preferred status is at the supplier level.</t>
  </si>
  <si>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Disputes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t>
    </r>
  </si>
  <si>
    <t>Out-of-the-Box Product (Lifecycle) Support</t>
  </si>
  <si>
    <t>Supplier Collaboration</t>
  </si>
  <si>
    <t>How extensive is the built-in supplier collaboration capability?</t>
  </si>
  <si>
    <t>Suppliers can interact with buyers via the supplier portal. This is for main activities such as Sourcing, CLM, SIM and P2P activities and also sub activities such as notes, tasks and obligations as notifications by email and to do in the system.</t>
  </si>
  <si>
    <t>The solution supports 3 approaches to supplier onboarding
Single or mass invitation to suppliers
Manual creation or import by buyers
Supplier self-registration via specific URL</t>
  </si>
  <si>
    <t>Out-of-the-Box Services Support</t>
  </si>
  <si>
    <t>This is not an available feature at this time.</t>
  </si>
  <si>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The solution supports 3 approaches to supplier onboarding Single or mass invitation to suppliers Manual creation or import by buyers Supplier self-registration via specific URL Pre-qualification of suppliers is carried out during the onboarding process. A supplier can be onboarded both as a prospect and supplier. Clients can send the complete on-boarding process to new suppliers only after a prior validation of the supplier registration request. These new suppliers that have not been through supplier registration are called “prospects”. Regardless of which, a supplier must meet certain customer defined requirements to allow them to be added to our business network, such as NDA's, Regulatory requirements for different geographic locations, certifications and any other checks they require. This requires an approval based on the supplier responses, without which a supplier can not be part of the network. Collaboration is enabled via the supplier portal on the Determine Business Network. Some onboarding features include: - Provide the ability to invite reviewers who will validate (score) the supplier’s answers to an on-boarding questionnaire. The questionnaires can be scored using manual or automatic scoring. - When the on-boarding process has been updated with new certification rules, you now have the ability to apply and send the new rules to existing suppliers. The supplier side will also have a clear action list within the portal and they will also be able to access all their details for RFX's, contracts, certifications, invoices, catalogues directly from their secure portal.</t>
    </r>
  </si>
  <si>
    <t>Out-of-the-Box CWM Support</t>
  </si>
  <si>
    <t>Collaborative Whiteboards</t>
  </si>
  <si>
    <t>Does the platform contain collaborative white-boards that allow both parties to co-develop plans, work on innovations, and other collaborative projects?</t>
  </si>
  <si>
    <t>Out-of-the-Box Logistics Support</t>
  </si>
  <si>
    <t>As above, mass invitation and supplier self-registration are possible. This can then be tracked during the supplier onboarding process.</t>
  </si>
  <si>
    <t>Conflict Resolution (Average)</t>
  </si>
  <si>
    <t>Out-of-the-Box Inventory/MRO Support</t>
  </si>
  <si>
    <t xml:space="preserve">The supplier on-boarding process can be configured freely by each client and it is adapted according the supplier profile and the way in which the supplier's answers question about category, risk, region etc. </t>
  </si>
  <si>
    <t>SPM (Average)</t>
  </si>
  <si>
    <t>score increases require justification; and scoere increases to 4 require demo beyond peers</t>
  </si>
  <si>
    <t>Out-of-the-Box Supplier Analysis Support</t>
  </si>
  <si>
    <t xml:space="preserve">the system can provide many tools to provide and analyze suppliers - from geolocation information, preferred supplier status information, and supplier consolidation or pareto information </t>
  </si>
  <si>
    <t>Innovation Magament &amp; NPD (Average)</t>
  </si>
  <si>
    <t xml:space="preserve">See Spend Analysis RFI </t>
  </si>
  <si>
    <t>Risk Management (Average)</t>
  </si>
  <si>
    <t>Out-of-the-Box Risk Management Support</t>
  </si>
  <si>
    <t>See Spend Analysis RFI</t>
  </si>
  <si>
    <t>Conflict Resolution CAR/CAM</t>
  </si>
  <si>
    <t>How deep is the corrective action management / corrective action resolution capability in the product? How deep is the collaborative dispute resolution functionality?</t>
  </si>
  <si>
    <t xml:space="preserve">Conflict Resolution CAR/CAM is available and integrated as part of the wider supplier management and wider task management configuration and setup within the Determine Cloud Platform.  </t>
  </si>
  <si>
    <t>3rd Party BI Integration</t>
  </si>
  <si>
    <t>What is the extent of integration with 3rd Party BI tools? Is there an API? Is there out-of-the-box integration with market leading tools like Tableau or QlikView? Is the integration bi-directional allowing for easy push-and-pull of data?</t>
  </si>
  <si>
    <t>System utilizes Qlikview as a back and frontend user interface.   The import/ export of data is easy for the end user</t>
  </si>
  <si>
    <t>Disputes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t>
  </si>
  <si>
    <t>09_Determine Supplier Management_Datasheet</t>
  </si>
  <si>
    <t>Qlik has details on the architecture and cloud requirements.</t>
  </si>
  <si>
    <t>http://www.qlik.com/us/products/qlikview/system-requirements</t>
  </si>
  <si>
    <t>Issue Identification and Tracking</t>
  </si>
  <si>
    <t>What is the capability provided to identify issues, from whichever view the user is in and associated with whatever data the issues relate to, in the product, track them over time, and use the history and data as the basis for an issue and a corrective action plan?</t>
  </si>
  <si>
    <t xml:space="preserve">This is part of the wider master data, meta data and document management capability within the Determine Cloud Platform.  The capability can be configured based on specific requirements related to the supplier or supplier information where an issue needs to be identified and tracked. </t>
  </si>
  <si>
    <t>Plan Development &amp; Milestone Definition</t>
  </si>
  <si>
    <t>How easy is it to create detailed project plans built around milestones, tasks, and team members? And how powerful is the capability?</t>
  </si>
  <si>
    <t xml:space="preserve">This is not offerred for SmartAnalytics </t>
  </si>
  <si>
    <t>Action plans can be created within a project plan around tasks and team members (internal and external)</t>
  </si>
  <si>
    <t>AI / Machine Learning</t>
  </si>
  <si>
    <t>Please describe the degree of AI / Machine Learning with a focus on capabilities outside of cleansing and categorization, predictive, and prescriptive analytics (as this should have been covered in detail in previous tabs). Focus on the ability to integrate with arbitrary data streams and/or other business / supply management applications to apply the AI capabilities to non out-of-the-box functions.</t>
  </si>
  <si>
    <t xml:space="preserve">This is supported with partners </t>
  </si>
  <si>
    <t>Status Updates</t>
  </si>
  <si>
    <t xml:space="preserve">Action plan and collaboration available as part of the platform - On “Event”, if “Condition”, then decide to “Act” (IFTTT, Microsoft Flow); Build any rule to manage all types of decisions in your application; Detect any input, change of state, external event; Change workflow of any document, assign value, send alerts, trig external action
</t>
  </si>
  <si>
    <t>To what extent does the platform support "big data"? How scalable is it? How much control over separation and data store mapping does the buyer have?</t>
  </si>
  <si>
    <t>The system is currently very scalable with regard to Big data applications/ we are able to meet any client data demands</t>
  </si>
  <si>
    <t>Resolution Mechanisms</t>
  </si>
  <si>
    <t>What does the platform support in the way of resolution mechanisms? How are these tied to issue tracking, milestones, and statuses, and how effective are they in closing corrective actions?</t>
  </si>
  <si>
    <t xml:space="preserve">Task management features accommodate the resolution mechanisms necessary for issue tracking, milestones and status management.  This is also part of a wider Program Management effort which provides very custom life-cycle like features for all areas within Source to Pay including Supplier management. This is currently available in the latest release 17.6 (June 2017) and is being developed further for future use cases beyond CLM and Supplier Management. </t>
  </si>
  <si>
    <t>Block Chain</t>
  </si>
  <si>
    <t>We are looking at Blockchain as part of the Determine Cloud Platform not the SmartAnalytics solution.</t>
  </si>
  <si>
    <t>Measurement</t>
  </si>
  <si>
    <t>At this time we have mobile capability on the Determine Cloud Platform (DCP) for the Analytics.  However there are no plans to develop it on the SmartAnalytics solution.</t>
  </si>
  <si>
    <t>What degree of measurement, and metric, support is included in the platform?</t>
  </si>
  <si>
    <t xml:space="preserve">Out-of-the-Box KPIs and metrics are available including compliance dashboards and supplier dashboards.  Custom measurements can be created with the Report Configurator. </t>
  </si>
  <si>
    <t>Semi-Structured / Unstructured Data</t>
  </si>
  <si>
    <t>What is the extent of support for semi-structured and unstructured data in the platform, especially from an analytics standpoint? Please describe in detail!</t>
  </si>
  <si>
    <t>We have the ability to search and organize based on key words and filters/ and associate with pertinent data streams</t>
  </si>
  <si>
    <t xml:space="preserve">Determine comes with built-in dashboards and a report generator to build reports and scorecards on virtually any data stored in the platform. It can be used to report on supplier data 
+  50 out-of-the-box KPIs &amp; Reports covering both operational and strategic data / area .
</t>
  </si>
  <si>
    <t>02_Determine_SmartAnalytics_Product Sheet</t>
  </si>
  <si>
    <t>OCR</t>
  </si>
  <si>
    <t>Explain the use of OCR/Scanning technology within your solutions (if used) and roadmap plans. Focus on the ability to covert data to semi-structured and structured data that can be normalized, cleansed, categorized, enriched, and used for workflow management and/or new types of analytics previously unavailable to the business.</t>
  </si>
  <si>
    <t>There are no plans to develop it on SmartAnalytics solution but have OCR capabilities on DCP with partners.</t>
  </si>
  <si>
    <t>Survey Integration</t>
  </si>
  <si>
    <t>Does the platform integrate with, or provide, leading survey functionality that can gather all of the subjective rankings required for complete supplier performance analysis?</t>
  </si>
  <si>
    <t>Survey campaigns available within Supplier Management.</t>
  </si>
  <si>
    <t>Explain the use of "intelligent apps" within your solutions. Examples include: Siri, Alexa, Google, etc. Do you work with partners in this area? By this, we don't mean AI/AR for cleansing / categorization / enrichment or predictive / prescriptive analytics, but AI that can guide a user down a meaningful analytics path, simplify the user experience while enhancing it, or other non-standard applications of AI/AR in spend analysis.</t>
  </si>
  <si>
    <t>At this time we are looking to develop Intelligent Apps on DCP. However there are no plans to develop it on SmartAnalytics solution.</t>
  </si>
  <si>
    <t>Formulaic Metric Definition on Raw Data</t>
  </si>
  <si>
    <t>How advanced is the formulaic support, necessary for KPI calculations for effective 360-degree scorecards? Is it limited to simple algebraic operators, or statistical functions, or advanced mathematical formula defined over multiple levels of data?</t>
  </si>
  <si>
    <t>Algebraic operators and statistical functions are available.</t>
  </si>
  <si>
    <t>We have the abilitity to change and custom the system terminology to match what the client requires</t>
  </si>
  <si>
    <t>Standard APIs  are available, these are built into the Determine Cloud Platform.</t>
  </si>
  <si>
    <t>Scorecards w/ Automatic Updates</t>
  </si>
  <si>
    <t>How deep is the scorecard functionality, how extensive is the KPI functionality, and what is the ability to update the scorecards in real time, compute trends, detect changes, and alert key personnel?</t>
  </si>
  <si>
    <t>Scorecard are defined as part of the KPIs and updating the scorecards in real time, history of ratings is kept for reporting purposes, trends are detected.</t>
  </si>
  <si>
    <t>As a web platform and a SaaS product, our system easily integrates into multiple applications and instances</t>
  </si>
  <si>
    <t>The user will be able to define the RFX requirements specific to their sourcing activity. Templates for questions and project phases can be added dependent upon the type of event they are running.</t>
  </si>
  <si>
    <t>Fine-Grained Role/Data/Action Based Security</t>
  </si>
  <si>
    <t>The Determine Cloud Platform is based on an innovative framework that is intended to be highly configurable.</t>
  </si>
  <si>
    <t>The user is able to add the the required information in the relevant formats to the RFX / Survey.</t>
  </si>
  <si>
    <t>Company/Function/Group Configuration</t>
  </si>
  <si>
    <t>The current view is set a the company level, but each individual user can modify their own visualization and not impact other users</t>
  </si>
  <si>
    <t xml:space="preserve">(question was not understood correctly in Q4 2017) </t>
  </si>
  <si>
    <t>Multiple templates, sections or regional / category specific can be added to the RFX. New questionnaires created can be saved and reused in the solution promoting knowledge sharing and best practise between users.</t>
  </si>
  <si>
    <t>Private vs. Public Workspaces</t>
  </si>
  <si>
    <t>What is the capability to create private vs. public read-only vs. public shared workspaces. The key to a successful analysis is being able to go off the rails, follow instincts, build throw-away cubes, views, and reports, and explore the unexplored. This requires private workspaces. Or, if the team is trying to look cross-category to find raw materials it could buy cheaper on behalf of the supply base, collaborative semi-private public workspaces limited to a small group. If great results are found, then you want to flip those workspaces into public read-only to share results and findings as part of a presentation on why you want to change standard procedures, categorizations, or application views. Flexibility here is key.</t>
  </si>
  <si>
    <t>The current view is set a the company level, but each individual user can modify their own visualization and not impact other users.  This individual view can be shared across multiple users, using a screen share native application.  likewise, any created bookmarks or 'notes' can be shared as needed across the company</t>
  </si>
  <si>
    <t>Challenge Definition</t>
  </si>
  <si>
    <t>What kind of support is included for the definition, and management, of innovation challenges? Is it just push a request, pull some responses? A collaborative forum? The ability to break it up and possibly award different steps of a challenge to multiple parties?</t>
  </si>
  <si>
    <t>This is in development and is designed to be a collaborative forum.</t>
  </si>
  <si>
    <t>Templates can be defined by category, regional variations and individual sections. There is no limit to the number of templates and multiple templates can be added to a single RFX.</t>
  </si>
  <si>
    <t>Built in vs. External Visualization</t>
  </si>
  <si>
    <t>Is the visualization capability native, built on a third party tool (like QlikView or Tableau), or hybrid? If hybrid, what's the split? How does it compare to the standard offerings and typical customer expectations? Any new, innovative, capabilities like 3D terrain maps, solar system plots, etc.?</t>
  </si>
  <si>
    <t>The buyer can create templates specific to their industry.</t>
  </si>
  <si>
    <t>The visualization capabilities are tied innately to Qlikview</t>
  </si>
  <si>
    <t>Unsolicited Idea Management</t>
  </si>
  <si>
    <t>Can suppliers contribute ideas unsolicited? How are they managed to make sure no good idea slips through the cracks? Can they be turned into challenges if they are the start, but not the end, of a need, possibly as a three-way collaboration project (that could result in a joint award)?</t>
  </si>
  <si>
    <t>Supplier can contribute ideas unsolicited through the portal. This would be via the certification / information exchange of documents. Based on the configurability of the platform unsolicited ideas could be managed into a collaborative project.</t>
  </si>
  <si>
    <t>Scoring is done at an individual question level and the weighting applied to the section the question is part of. Evaluator (job role) weighting is also provided meaning the individuals can only view or score the sections that are relevant to them.</t>
  </si>
  <si>
    <t>Please describe the ability for users to create rule-driven analytics workflows (as opposed to rule-driven cleansing, classification, enrichment, and report)? I.e., standard processes to follow when importing, analyzing for integrity, checksum balancing, and initially reporting on, and analyzing, a new data set? Processes for creating custom cubes and views? Cost avoidance program creation and maintenance? Etc.</t>
  </si>
  <si>
    <t>While users can create their own visualizations and modifications around the cube, their ability to 'program' rules/ processes is not currently supported</t>
  </si>
  <si>
    <t>Review and Decision Support</t>
  </si>
  <si>
    <t xml:space="preserve">Action plan and collaboration are available as part of the platform - On “Event”, if “Condition”, then decide to “Act” (IFTTT, Microsoft Flow); Build any rule to manage all types of decisions in your application; Detect any input, change of state, external event; Change workflow of any document, assign value, send alerts, trig external action
</t>
  </si>
  <si>
    <t>Output of weighting is a standard formula which cannot be changed.</t>
  </si>
  <si>
    <t xml:space="preserve">While there cannot be JIT currency exchange/ multilingual support - currencies can be displayed and converted into any currency based on client's requirements.  Likewise, the system can be translated into any language (but only at the company level) </t>
  </si>
  <si>
    <t>Monitoring</t>
  </si>
  <si>
    <t>What level of data monitoring is included in the SXM application and how is it integrated with the scorecards and benchmarking?</t>
  </si>
  <si>
    <t>Monitoring is done through action plan management, dashboards and KPIs that are available.</t>
  </si>
  <si>
    <t>The constraints in the optimisation tool do not take into account the weightings.</t>
  </si>
  <si>
    <t>We use both third party APIs for currency conversions, but also manual efforts and automated based on client's requirements.   We also have the ability to use master tables if a client has a set exchange to utilize</t>
  </si>
  <si>
    <t>Evaluation is available by multiple parties who can be assigned variable weights for each section.</t>
  </si>
  <si>
    <t>We use third parties to translate into multiple languages from system - to individual lines (if necessary).  the system can only be translated at the company level.</t>
  </si>
  <si>
    <t>The solution supports basic scoring in either manual or automated form.</t>
  </si>
  <si>
    <t>There is a document repository by project</t>
  </si>
  <si>
    <t>Automatic Data / Scorecard Updates</t>
  </si>
  <si>
    <r>
      <t xml:space="preserve">There is a document repository by project. Doc can be classified by type.
</t>
    </r>
    <r>
      <rPr>
        <b/>
        <sz val="12"/>
        <color rgb="FFFF0000"/>
        <rFont val="Calibri"/>
        <family val="2"/>
      </rPr>
      <t>There's no supporting doc for this but it can be demoed</t>
    </r>
  </si>
  <si>
    <t>Can the scorecards be automatically updated with relevant data? How often? What level of application and feed integration is supported?</t>
  </si>
  <si>
    <t>Scores are defined as part of the KPIs that are updating the scorecards in real time, history of ratings is kept for reporting purposes, trends are detected.</t>
  </si>
  <si>
    <t>Implementation / Integration / Maintenance Services</t>
  </si>
  <si>
    <t>To what extent do you offer basic platform implementation / integration / maintenance services?</t>
  </si>
  <si>
    <t>We offer a variety of platform options, broken by classification depth, refresh cadence, and client-requested modifications.  We tailor our services and integrations based on the client's requirements</t>
  </si>
  <si>
    <t>There are no limits for attachments</t>
  </si>
  <si>
    <t>Alerts &amp; Notification</t>
  </si>
  <si>
    <t>Can alerts be defined that notify an individual when scorecards drop below a threshold, trends change, changes happen faster or slower than expected, or other relevant factors that need to be monitored?</t>
  </si>
  <si>
    <t>The solution supports bulk upload via excel and cut and paste templates.</t>
  </si>
  <si>
    <t>Flexible and custom alert management is available as part of the platform.  See the DCP Architecture doc.</t>
  </si>
  <si>
    <t>ETL / Cleansing / Classification / Categorization</t>
  </si>
  <si>
    <t xml:space="preserve">We utilize machine learning, rules-based classifications, and 'web crawlers' to pick up tail end spend. Rules based classification: The first stage is ‘Rules based Classifier’ to ensure that all customer specific requirements are accorded the highest priority. It typically classifies 20%-30% of the total transaction lines but accounts for Top 60%-70% of the spend. For example, most customers have few strategic suppliers providing critical categories and it is important to get highest accuracy (close to 100%) for this spend. Rules Engine is the best solution for the strategic spend classification since the data volumes are less. b) Statistical classification (Machine Learning based) : The statistical classifier is a machine learning based classifier and is used to classify huge volumes of data. It typically classifies 40%-70% of the total transaction lines and accounts for 20%-40% of the spend. Our statistical approach is a self-learning methodology where-in the tool uses a pre classified Training set to create multiple inference models for classification. ‘Training Set’ (typically 10%-15%) is generated statistically from historical spend data and classified by our subject matter experts. Integrated Web spider: This classification concept is unique to us and one of our key differentiator. Typically for most customers, ‘3%-6% tail-spend’ is of poor data quality due to maverick buying. Hence most classification solutions available in the marketplace are unable to classify the ‘tail spend’. Our integrated web spider can aggregate supplier information automatically from the internet which is classified by the statistical classifier. It also helps in enhancing the quality of spend data available for classification. For example, when Dell introduces a new series of Laptop with a different brand name; other approaches will fail to classify the line item since the static knowledgebase needs up gradation; whereas our classification solution can easily classify since the related information will be available on the web. d) Quality Assurance: Our subject matter experts follow an Iterative process to measure Data Accuracy, re-tuning of engine intelligence and re-categorization till agreed Service Level accuracy is reached. We measure Data Accuracy through statistical techniques. We have developed and tested different models for cross-validation and error rate estimation. We simulate these models across the classified data and generate samples which are then cross-validated by our team of subject matter experts. The tool uses this input from subject matter experts to extrapolate the accuracies across the entire set as well as direct to erroneous data sets with highest error rate ; identify data patterns which require more training ; etc. These inputs are utilized by Subject Matter Experts to re-train the tool and ensure a high out-of-the-box accuracy.  To get to 90% is based strictly on the data set, but at 1MM lines, it takes us 6 wks.  </t>
  </si>
  <si>
    <t>This is not on our roadmap.</t>
  </si>
  <si>
    <t>Integration with CAR/CAM</t>
  </si>
  <si>
    <t>Does it integrate with the CAR/CAM functionality and allow the buying organization to be notified when statuses change, input is provided, or milestone deadlines are not met?</t>
  </si>
  <si>
    <t>This is not out of the box but can be developed as part of unique requirements through the API framework on the Determine Cloud Platform.</t>
  </si>
  <si>
    <t>The solution provides internal messaging and Q&amp;A for RFX and auctions along with chat for auctions.</t>
  </si>
  <si>
    <t>Describe your on-going data management services -- including refresh, regular cleansing and enrichment, ongoing familying and normalization, etc.</t>
  </si>
  <si>
    <t>We provide refreshes at a set cadence and 'cleansing' and enrichment based on client's requests.  The client has the ability to normalize and reclassify their data with a built in tool or via self-management options</t>
  </si>
  <si>
    <t>To what extent does the platform support risk identification, management, and monitoring?</t>
  </si>
  <si>
    <t>KPIs definition and third-party integration provide the framework for the risk management piece.</t>
  </si>
  <si>
    <t>Not currently in our roadmap</t>
  </si>
  <si>
    <t>Analytics / Data Science</t>
  </si>
  <si>
    <t>Describe your analytics and data science services. Do you offer opportunity identification, deep category analytics, risk analytics, performance analytics, etc.? How specialized are you in each area? What are your typical successes. Please attach at least one case study per specialized area.</t>
  </si>
  <si>
    <t xml:space="preserve">We offer opportunity identification and category analytics based on general industry information and economic norms.  We do not delve deep in each industry for specific opportunity improvement initiatives </t>
  </si>
  <si>
    <t xml:space="preserve">The buyer will have access to the event preview mode </t>
  </si>
  <si>
    <t>There's no supporting document for this but it can be demoed</t>
  </si>
  <si>
    <t>Risk Identification</t>
  </si>
  <si>
    <t>Category / Project Management</t>
  </si>
  <si>
    <t>What is the extent of risk identification? Is it limited to manual identification, definition and data entry or does it come with the capability to identify risks based on key supplier data, scorecards, trends, and/ or an appropriate cross-section of such data?</t>
  </si>
  <si>
    <t>Describe your offer ongoing category project / program management and related sourcing / supplier management services on the category for your clients? How deep? Average cost avoidance / value generation? What categories do you excel at? Typical cost avoidance / value generation related to market average?</t>
  </si>
  <si>
    <t xml:space="preserve">Risk identification can be configured as part of the alerts and task management that is required per the customer needs.  </t>
  </si>
  <si>
    <t>We provide standard cost avoidance strategies based on client provided data (such as preferred supplier BI) but we do not currently perform ad hoc cost avoid 'executive summary'/ strategy requests.  While we provide our clients with average costs per classifications and a variety of variance analysis information - the client is left to generate any perceived value from those reports.  For clients that desire this service, we partner with 3rd party consulting organizations with SME in order to expand our platform offerings</t>
  </si>
  <si>
    <t>Multiple parties can see the information but only those with administrative privileges can edit.</t>
  </si>
  <si>
    <t>Mitigation Plan</t>
  </si>
  <si>
    <t>Does the system support the creation of mitigation plans? And are they completely manual, or can they be automatically generated from templates based on key risk identifiers?</t>
  </si>
  <si>
    <t>Yes mitigation plans can be created which are manual.  Automated template generation is not currently available.</t>
  </si>
  <si>
    <t>BoM can by used via the groups / lots in the solution.</t>
  </si>
  <si>
    <t>Trend Monitoring</t>
  </si>
  <si>
    <t xml:space="preserve">We provide our clients standard usability and navigational training, as well as 'best practice' discussions.  We also provide QF guides and training videos to demonstrate basic and advanced usability.  </t>
  </si>
  <si>
    <t>What is the extent of trend definition and monitoring in the system? Can the trends be mapped to, and monitored against, different distributions? Can advanced forecasting algorithms be applied? Are the included and integrated?</t>
  </si>
  <si>
    <t>Scores are defined as part of the KPIs that are updating the scorecards in real time, history of ratings is kept for reporting purposes, trends are detected.  Advaned forecasting algorithims are currently not supported.</t>
  </si>
  <si>
    <t>Currently event monitoring is reliant on third party data that is fed into the system.</t>
  </si>
  <si>
    <t>Customer specific ERP integration is possible via customisation</t>
  </si>
  <si>
    <t xml:space="preserve">
 The Determine Core on the Determine Cloud Platformprovides built-in application integration capabilities designed to easily integrate with any combination of Cloud or On-Premise systems like ERP, CRM or home-grown solutions, without additional third-party middleware. 
</t>
  </si>
  <si>
    <t>This does not currently form part of the Determine roadmap</t>
  </si>
  <si>
    <t>Project Management is available for configuring product development and/new product introductions.  This would be a viable as part of the Program Management module that is available in prototype in the 17.6 (June 2017)</t>
  </si>
  <si>
    <t>NEW  – NPI and NPD and related tasks can be managed through the “Determine Program management” feature. The “Determine Program management” allows to manage a project, its phases and tasks in the platform (incl. Sourcing and SIM Module). Customers have the ability to: * Create task templates, phase types and project types to be used in repeatable processes * Create tasks and phases to be included in a project as well as set the associated deadlines Once a “program” is live users can follow the progress of the project using a Gantt chart</t>
  </si>
  <si>
    <t>Supplier search possible across the Determine Cloud Platform</t>
  </si>
  <si>
    <t>07_Determine Program Management</t>
  </si>
  <si>
    <t>Product Management</t>
  </si>
  <si>
    <t>Product management is currently limted to BOM.</t>
  </si>
  <si>
    <t>Suppliers can be searched and filtered against, name, classification(taxonomy or customer specific classes) supplier tag, supplier status.</t>
  </si>
  <si>
    <t>Suppliers can be searched and filtered against, name, classification(taxonomy or customer specific classes) supplier tag, supplier status.
SIM / Sourcing module share the same supplier repository</t>
  </si>
  <si>
    <t>Integration to 3rd party supplier networks is possible through the solution.</t>
  </si>
  <si>
    <t>BoM Management</t>
  </si>
  <si>
    <t>DCP can support Basic BOM.</t>
  </si>
  <si>
    <t>The solution provides transformative bidding  where factors can be used to penalise or reward certain suppliers in the process.</t>
  </si>
  <si>
    <t>Innovation Integration</t>
  </si>
  <si>
    <t>Project Management functionality is available</t>
  </si>
  <si>
    <t>Process Management</t>
  </si>
  <si>
    <t>The RFX can be issued as a sealed or unsealed event.</t>
  </si>
  <si>
    <t>Project and Task Management is available</t>
  </si>
  <si>
    <t>The solution allows one offer but can capture comments from the supplier to capture alternative bids.</t>
  </si>
  <si>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The solution allows one offer but can capture comments from the supplier to capture alternative bids. The supplier can add prices for new item or create a copy of the sourcing event.</t>
    </r>
  </si>
  <si>
    <t>To what extent is analytics integrated in the platform?</t>
  </si>
  <si>
    <t>Standard analytics features based on all metadata is available on the Determine Platform.</t>
  </si>
  <si>
    <t>Evaluation can be done by multiple parties. Parties can be asked to evaluate the entire RFX or be limited to specific sections. Sections can be viewed, scored or hidden dependent upon the evaluators job role.</t>
  </si>
  <si>
    <t>The Report Builder is very extensive and configurable for all data elements in DCP.</t>
  </si>
  <si>
    <t>By default the weighting will be split by the number of sections or the number of evaluators. The defaults can be overwritten to be adjusted for each internal participant.</t>
  </si>
  <si>
    <t>1 yes, but each field is equally weighed across participants; YES
2 yes, and each field can be differently weighted for each participant; YES
3, yes, and complex scorings (including statistical, net promoter, etc.) can be used; YES
See demo video on  03_Determine Sourcing video demo</t>
  </si>
  <si>
    <t xml:space="preserve">DCP Report Generator
Create your own report and leverage the master data elements like suppliers, contracts, purchase orders, etc..  Data is aggregated everywhere for you to get the right information you need for your role. 
*  Custom type (data listing, data listing with subtotals, cross report or cross monitoring) 
*   Custom display (bargraph, lines, pie chart, 3D, donut, funnel etc.)
*  Custom data selection (i.e. data group: contracts, inventory, workflows) 
*  Predefined and custom filters 
*  Schedule automatic sending
</t>
  </si>
  <si>
    <t>01_Determine_SpendAnalysis</t>
  </si>
  <si>
    <t>Out-of-the-Box Scorecards are available.</t>
  </si>
  <si>
    <t>The solution provides an evaluation comparison report where the evaluator scores are consolidated into a report with the supplier responses.</t>
  </si>
  <si>
    <t xml:space="preserve">DCP Built-in Dashboards
Best-practice pre-configured dashboards are available for all the solutions of our Source-to-Pay suite so each member of your organization (procurement, finance, legal, accounting) can view their activity and take actions. 
•  Certification dashboard  
•  Supplier Compliance  
• User Analytics  
•  Finance Analytics 
•  Supplier Analytics  
•  Supplier dashboard  
•  Tax dashboard  
•  Requisition Analytics   
•  PO Analytics  
•  Invoice Analytics  
•  Spend Analysis  
•  eSourcing Analytics  
•  CLM dashboard   
•  Contract request dashboard  
•  Contract Analytics  
•  General KPIs  
•  eProc KPIs   
</t>
  </si>
  <si>
    <t>The solution allows the RFx to be unpublished, edited and re-released back to the vendors.</t>
  </si>
  <si>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The solution allows the RFx to be unpublished, edited and re-released back to the vendors. Emails are sent so that the supplier is informed about the changes.</t>
    </r>
  </si>
  <si>
    <t>Out-of-the-Box Metric Reports</t>
  </si>
  <si>
    <t>Out-of-the-Box Metrics are available.</t>
  </si>
  <si>
    <t>The solution allows multiple RFX's per project with a gated process between RFI/RFP/RFQ. Users can also copy a project for regular sourcing activities.</t>
  </si>
  <si>
    <t>Out-of-the-Box Trend Reports</t>
  </si>
  <si>
    <t>Out-of-the-Box Metrics are possible.</t>
  </si>
  <si>
    <t>The solution supports forward and reverse English and Dutch auctions.</t>
  </si>
  <si>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The solution supports forward and reverse English, Dynamic, Dutch and Japanese auctions. Reverse price and additional notification were added.</t>
    </r>
  </si>
  <si>
    <t>Out-of-the-Box Risk Reports</t>
  </si>
  <si>
    <t>Out-of-the-Box Risk Reports are not available, but Risk Reports can be configured based on specific needs.</t>
  </si>
  <si>
    <r>
      <t xml:space="preserve">The solution allows settings (Floors, ceiling, minimum increments, blind, ranked, open, and timing options) to be defined at auction level.
</t>
    </r>
    <r>
      <rPr>
        <sz val="12"/>
        <color rgb="FFFF0000"/>
        <rFont val="Calibri"/>
        <family val="2"/>
      </rPr>
      <t>Score is 2 question was misunderstood in Q4 2017</t>
    </r>
  </si>
  <si>
    <t>Single View &amp; Sign-On</t>
  </si>
  <si>
    <t>Does the portal support single view and sign on? Can a supplier manage their data, surveys, RFXs, innovation requests, etc. for all customers through one sign-on? How integrated is the portal? Is data organized by customer, request type, or can the supplier representative filter in to what they want to see when they want to see it?</t>
  </si>
  <si>
    <t>SSO is support and the data is organized per client</t>
  </si>
  <si>
    <t>Determine Supplier portal enables suppliers to interact with their Determine clients. From this platform, a supplier can send invoices to clients, respond to RFx like quote requests. With Determine, operations related to procurement processes are simplified and standardized for both suppliers and Determine customers.</t>
  </si>
  <si>
    <t>03_Determine Supplier Portal datasheet</t>
  </si>
  <si>
    <t>Where an RFX has been concluded prior to the auction pre-bids in the form of RFX pricing can be pulled from RFx.</t>
  </si>
  <si>
    <t>Deep Onboarding Support</t>
  </si>
  <si>
    <t>How much on-boarding support is available from the supplier's point of view? Can they define additional users with limited access to complete different data requests?</t>
  </si>
  <si>
    <t>Supplier Admin can manage the company's accounts and users and were necessary the Determine Support team can support the suppliers during onboarding.</t>
  </si>
  <si>
    <t>The event can be manually paused and restarted by the event owner or designated administrative users.</t>
  </si>
  <si>
    <t>How powerful and customizable are the collaboration features from the supplier's viewpoint?</t>
  </si>
  <si>
    <t>Notes (in the form of Tasks, obligations, information) are possible for use on each piece of transactional data.</t>
  </si>
  <si>
    <t>Proxy bidding can be made on behalf of suppliers by the customer event team or the Determine support team during an event.</t>
  </si>
  <si>
    <t>SPM/SRM Data Review</t>
  </si>
  <si>
    <t>To what extent can the supplier review, and request corrections of, not only data they provide but also data created, and collected, on the supplier by the buyer?</t>
  </si>
  <si>
    <t>Not currently supported.</t>
  </si>
  <si>
    <t>The solution supports real time messaging from the vendors and also an event announcements tool which enables a second communication channel during an event.</t>
  </si>
  <si>
    <t>360-Degree Scorecards</t>
  </si>
  <si>
    <t>To what extent are 360-degree scorecards supported? Is the supplier limited to providing survey responses to populate them? Can they define formulas to summarize data to populate them? Can they pull that data in through imports? Can they collaboratively modify the scorecards?</t>
  </si>
  <si>
    <t>Scorecard scores are possible from each module from the platform, suppliers can evauate also themselves.</t>
  </si>
  <si>
    <t xml:space="preserve">The system provides an event control panel which allow visibility as to which suppliers are online. </t>
  </si>
  <si>
    <t>Document Management &amp; Updates</t>
  </si>
  <si>
    <t>Does the portal contain extensive document management and update capability that will not only allow a supplier to attach documents, but remind them of when updates are required, process documents against minimal acceptance and completion criteria during upload, and auto-extract key meta data on the supplier's behalf?</t>
  </si>
  <si>
    <t>Document versioning is available as part of the Determine Cloud Platform.</t>
  </si>
  <si>
    <t>The solution allows auction results to be pulled into the Determine optimization tool which supports capacity constraints and award limits.</t>
  </si>
  <si>
    <t>Document versioning is available accross the Determine Cloud Platform.</t>
  </si>
  <si>
    <t>If the auction is created from the RFX the user will be able to choose which suppliers progress forward. If a standalone auction, suppliers can be searched and filtered against; name, category, tag, classifications, status.</t>
  </si>
  <si>
    <t>VMI</t>
  </si>
  <si>
    <t>Does the platform include vendor managed inventory functionality that will allow the supplier to manage MRO / other inventory on behalf of the buyer?</t>
  </si>
  <si>
    <t>Not at this time.</t>
  </si>
  <si>
    <t xml:space="preserve">The Determine Sourcing solution offers 6 fixed constraints to allow the creation of scenarios. These are based on quantity, supplier, item constraints at a total event level or specific line item level.
</t>
  </si>
  <si>
    <t>PO/Invoice/Payment Support</t>
  </si>
  <si>
    <t>Does the platform support the distribution and archival of purchase orders on behalf of the buyers and/or invoices on behalf of the suppliers, correlation, or payment support through ACH integration?</t>
  </si>
  <si>
    <t>Yes this is all available as part of the P2P features available on DCP.</t>
  </si>
  <si>
    <t>The Determine Sourcing solution offers 6 fixed constraints to allow the creation of scenarios. These are based on quantity, supplier, item constraints at a total event level or specific line item level. These constraints are non configurable.</t>
  </si>
  <si>
    <r>
      <t xml:space="preserve">The Determine Sourcing solution offers 6 fixed constraints to allow the creation of scenarios. These are based on quantity, supplier, item constraints at a total event level or specific line item level.
</t>
    </r>
    <r>
      <rPr>
        <sz val="12"/>
        <color rgb="FFFF0000"/>
        <rFont val="Calibri"/>
        <family val="2"/>
      </rPr>
      <t xml:space="preserve">1 basic, fixed, capacity limit by supplier-product, or supplier-product-location; YES 
 2 fixed capacity limits sell side and fixed capacity limits buy-side; YES </t>
    </r>
  </si>
  <si>
    <t xml:space="preserve">We use AWS stack in multiple regions (US, Ireland, Germany, Singapore, Brazil) with a proprietary cloud  management solution that centralize all application management and single code software delivery. We use the private cloud capabilities of AWS to share a global infrastructure with all our customers (no dedicated instances). Since 2009 all new customers have been deployed on this platform (public cloud with private cloud capabilities). We have also migrated many on premise historic customers to our cloud platform.  For SOA standards we currently use Web Services - a native Enterprise Application Integration (EAI)  and RESTful. Determine’s EAI is to replace the need for an ETL. It comes as a toolbox of driver to handle the most common requirements in terms of transmission protocols, data formatting, and performs data mapping work.  
</t>
  </si>
  <si>
    <t>We do not offer an on-premise option for Determine Cloud Platform</t>
  </si>
  <si>
    <t xml:space="preserve">On premise not possible </t>
  </si>
  <si>
    <t xml:space="preserve">no supporting document but can be demoed </t>
  </si>
  <si>
    <t>AR/Auto Detection of Missing / Needed / Erroneous Data</t>
  </si>
  <si>
    <t>To what extent can the platform support the auto-detection of missing or needed data? Erroneous data? Outlier data that needs to be reviewed? How advanced are the algorithms? Is this capability extensible?</t>
  </si>
  <si>
    <t xml:space="preserve">We currently do not offer this capability </t>
  </si>
  <si>
    <t xml:space="preserve">Unique on the market, The Determine Cloud Platform offers a “Big Data” for the Procurement function where our competitors only offer analysis and reporting systems. 
Big Data allows you to associate your structured purchasing information (reference, price, volume, date, requestor ...) with unstructured, complex and dynamic information flows such as the price of one or several raw materials, The average price of this reference on the web, the financial health indices ...
The analytical tools embedded with Determine Cloud's Big Data offer will allow you to:
Correlation of complex events to find the correlation points of several curves, allowing you to know more deeply the nature of the consumption of its goods and the complex interactions giving rise to prices and therefore to your costs.
Determine is actually collecting a lot of public available data to complement data from the platform as well.
</t>
  </si>
  <si>
    <t>No supporting document on this but can be demoed</t>
  </si>
  <si>
    <t>Determine has already evaluated the Blockchain available platforms and potential implementation mainly to secure supplier relationship around PO, Invoices and Contracts. We are working with a specific customer on this topic.</t>
  </si>
  <si>
    <t xml:space="preserve">Available on Android (Google Play) and IOS (Apple Store), our native mobile application is designed to access the entire platform, optimizing user experience on small screens and ease the access on the move  for processes such as approvals, notifications, status updates, and important tasks.
The particularity of this application is its ability to provide all available information, including specific customer requirements and all applications on demand. Beyond the operational departments, it is the individuals who are in demand for solutions adapted to their increasing mobility (travel, home office, etc.) and usable on all device (smartphones, tablets, computers). Responsive design or adaptation of the display to the size of the screen available
Determine Cloud was written for mobile use. The display of the information available on the screen rearrange automatically according to the available space and without losing the usage quality. Our mobile and UI roadmap includes the following:
Collaboration Tools / Features 
Integral mobile + desktop experience 
UI Framework components to complete UX 
Contextual Help 
Dialogs Framework Improvements 
Global Search with Keywords 
Push notifications on both Browser and Mobile 
“Wow!” Signature graphical views 
Embedding with third party
</t>
  </si>
  <si>
    <t>We have currently on the Determine Cloud Platform four different uses of OCR technology: Automatic embedded OCR to index scanned documents used by our global search engine. OCR technology  is also used in other parts of the platform, to ingest contracts for example</t>
  </si>
  <si>
    <t>See contract Management RFI for more details</t>
  </si>
  <si>
    <t xml:space="preserve">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
</t>
  </si>
  <si>
    <r>
      <t xml:space="preserve">Contract Authoring &amp; Negotiation: collaborative authoring with internal and external counterparties. Accelerate workflow with advanced contract redlining for managing new and renegotiated contracts.
</t>
    </r>
    <r>
      <rPr>
        <sz val="12"/>
        <color rgb="FFFF0000"/>
        <rFont val="Calibri"/>
        <family val="2"/>
      </rPr>
      <t>Lowered score from 4 to 3</t>
    </r>
  </si>
  <si>
    <r>
      <t xml:space="preserve">The Determine solution offers comprehensive audit trails throughout the solution in both log and flow chart format. Both parties will be able to track the changes to the actual contract document either in the system or in MS Word. Audit trails remain on the internal side only.
</t>
    </r>
    <r>
      <rPr>
        <sz val="12"/>
        <color rgb="FFFF0000"/>
        <rFont val="Calibri"/>
        <family val="2"/>
      </rPr>
      <t xml:space="preserve">
See contract Management RFI for more details</t>
    </r>
  </si>
  <si>
    <t>demo capability beyond peers for 4</t>
  </si>
  <si>
    <t>audit trails extend to word audits</t>
  </si>
  <si>
    <t>Determine Cloud Platform supports SAP/OCI and Ariba/cXML protocols. Our platform has its own API standard using pure restful/oauth2 protocols. We have standard import/exports features using mainly Excel or CSV files to let suppliers get and push financial/accounting information using the supplier network.</t>
  </si>
  <si>
    <r>
      <t xml:space="preserve">Contracts can be directly generated from within an eSourcing event.
 The solution allows contract requesters to initiate the contract process through a request that can be approved and submitted as a contract project.
  Users who are unfamiliar with the request form can use the wizard which will guide them through the contract request workflow.
 Automated contract authoring capabilities improve the time and effort it takes to get both internal and external stakeholders to the dotted line. Our advanced workflow capabilities control sending, version tracking and redlining for new and renegotiated contracts.
</t>
    </r>
    <r>
      <rPr>
        <sz val="12"/>
        <color rgb="FFFF0000"/>
        <rFont val="Calibri"/>
        <family val="2"/>
      </rPr>
      <t xml:space="preserve">
See video 13_Determine_Demo create a contract from Sourcing event</t>
    </r>
  </si>
  <si>
    <t>if Pierre scores CLM above average, will consider higher score</t>
  </si>
  <si>
    <t>DCP is setup with detailed and highly configurable options based on core rights, users and workflow to address the role/data/action based security options.</t>
  </si>
  <si>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Two contract templates creation modes: Online or offline . Online templates are composed of dynamic clauses. Online variables are added to templates. Once contract templates are activated, they can be used in a contract project.</t>
    </r>
  </si>
  <si>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Self-Service &amp; Clause Library: provide the ability to create contracts dynamically and empower users through self-service and clause library access to create and organize contracts
 The solution provides full search capability across the contract metadata and contract document. All clauses, contract types and templates are available in libraries in the solution.</t>
    </r>
  </si>
  <si>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The Determine solution offers comprehensive audit trails throughout the solution in both log and flow chart format. Both parties will be able to track the changes to the actual contract document either in the system or in MS Word. Audit trails remain on the internal side only.</t>
    </r>
  </si>
  <si>
    <t>SIM / SPM / SRM Configurability</t>
  </si>
  <si>
    <t>Describe your approach to customized SIM/SPM/SRM process configuration as well as both basic and advanced workflow configuration (based upon an evaluation of the strategic nature of the relationship, the dollars involved, the industry, and/or regulatory controls that need to be adhered to)? Approaches could be based on users, departments, commodities, roles, content groups, approval steps, delegated approvals, units of measure, custom fields, accounts, chart of accounts, invoice tolerances, receiving tolerances, budget periods, payment terms, etc. Describe if there is a limit to the number of configurations included (e.g., # of fields, forms etc). If so, what is the limit? Describe how your solution supports both single and multiple categorizations and/or accounting structures. Describe the process for configuring custom fields/web forms (What are the limitations/constraints in terms of what can be enabled?)</t>
  </si>
  <si>
    <t>Configuration of process is based on the platform approach.  Custom workflows can be created based on the data in the system including relationship, dollars invoved, the industry and/or regulatroy controls.  Since the system captures information related to users, departments, commodities, roles, content groups, units of measure, custom fields, accounts, chart of accounts, invoice tolerances, budget periods, payment terms, etc) custom workflows can be configured to accomodate these requirements.  In terms of custom fields, we currently try to limit them to five.</t>
  </si>
  <si>
    <r>
      <t xml:space="preserve">The contract templates are created in MS Word. All document exports pre execution are into MS Word. Version control is done within the solution and the user can choose to compare changes between versions in MS word or in the solution.
</t>
    </r>
    <r>
      <rPr>
        <sz val="12"/>
        <color rgb="FFFF0000"/>
        <rFont val="Calibri"/>
        <family val="2"/>
      </rPr>
      <t>Lowered score from 4 to 3</t>
    </r>
  </si>
  <si>
    <t>Network Data Model</t>
  </si>
  <si>
    <t>In theory, yes.  This is the model we are pursuing on the Determine Business Network.  This is of particular interest as it relates to counterparties in contracts.</t>
  </si>
  <si>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The Determine solution offers comprehensive audit trails throughout the solution in both log and flow chart format. Both parties will be able to track the changes to the actual contract document either in the system or in MS Word. Audit trails remain on the internal side only.</t>
    </r>
  </si>
  <si>
    <t>Multi-Tier</t>
  </si>
  <si>
    <t>Yes. The data model natively supports multi-tier data gathering and management requirements.</t>
  </si>
  <si>
    <t>Supplier Portal Configurability</t>
  </si>
  <si>
    <t>Describe the extent to which the supplier portal is configurable and customizable by the buyer (for initial setup) and the supplier (for efficient and effective use and collaboration)</t>
  </si>
  <si>
    <t>Determine can support the import of flat-file and API integration from 3rd party systems.</t>
  </si>
  <si>
    <t>Determine is currently redesigning the supplier performance module. At present scores can be imported.</t>
  </si>
  <si>
    <t>Business Rules and Workflow are a core differentiator for us and are part of the DNA of the platform. The core engine includes different levels of business rules and workflows like: The core engine includes different levels of business rules and workflows like: Document workflow; Approval workflows; Rules based workflows (dynamic adaptation); Document workflows are predefined using our descriptive language, all rules allowing dynamic configuration in the application are managed by the admin.</t>
  </si>
  <si>
    <t>Scorecards are  currently updated with evaluations of the supplier from assigned reviewers in the solution. As per above question Determine is currently redesigning the Supplier performance module with enhanced features to be released at the end of 2017/ beginning of 2018.</t>
  </si>
  <si>
    <r>
      <t xml:space="preserve">Determine comes with built-in dashboards and a report generator to build reprts and scorecards on virtually any data stored in the plateform. It can be used to track sourcing plans successes ( e.g. anticipated savings vs. Actual savings)
</t>
    </r>
    <r>
      <rPr>
        <sz val="12"/>
        <color rgb="FFFF0000"/>
        <rFont val="Calibri"/>
        <family val="2"/>
      </rPr>
      <t xml:space="preserve">1 scorecards can be created and automatically populated from surveys; YES 
 2 scorecards can be augmented with imported data; YES
3 scorecards can be automatically updated on a regular (e.g. quarterly) basis and trends tracked over time (with complete history available YES </t>
    </r>
  </si>
  <si>
    <t>Determine Cloud Platform (DCP) supports many global requirements as it relates to global deployments where we are currently involved.  Some of the feature sets where global capability is clear includes hierarchical setup with unlimted number of levels (location, department, cost center, business units, company, legal entities, region, etc.).  DCP can manage shared service centers with queues and rules, engage life-cycle management when needed, and user/supplier on-boarding management.  These capabilties are being managed in many organizations on a global basis often supported in conjunction with global deployments of ERP solutions like SAP.  In one case we are using our supplier portal / global purchasing solution across five continents.  Some of the global considerations our platform is handling include: tax regime management, auditability across processes, global requisitioning from a master supplier base.</t>
  </si>
  <si>
    <t>DCP supports multi-currency, multy-languages, multi-tax systems
Determine can be hosted in regional data center at client request
eSignatures, notifications can be tailored to fit user geo scope or location
Workflows can be tailored / customized based on geo scope of users 
Determine can cover simple and global deployment thanks to a powerful set of features
 Hierarchical organization setup with unlimited number of levels (location, department, cost center, business unit, company, legal entities, region, …)
Manage as many currencies as needed concurrently (accounting, supplier, contract, budgets…) and specific rules per country or region, including tax management</t>
  </si>
  <si>
    <t>Scorecards are  currently set per supplier / category / BU / Country.</t>
  </si>
  <si>
    <r>
      <t xml:space="preserve">Determine comes with built-in dashboards and a report generator to build reprts and scorecards on virtually any data stored in the plateform. It can be used to track sourcing plans successes ( e.g. anticipated savings vs. Actual savings)
</t>
    </r>
    <r>
      <rPr>
        <sz val="12"/>
        <color rgb="FFFF0000"/>
        <rFont val="Calibri"/>
        <family val="2"/>
      </rPr>
      <t xml:space="preserve">
Determine comes with built-in dashboards and a report generator to build reprts and scorecards on virtually any data stored in the plateform. It can be used to track sourcing plans successes ( e.g. anticipated savings vs. Actual savings) 
 + 50 out-of-the-box KPIs &amp; Reports covering both operational and strategic data / area .</t>
    </r>
  </si>
  <si>
    <t>address the scoring scale specifically in the demo to get 3</t>
  </si>
  <si>
    <t xml:space="preserve">Multi currency is managed in the Determine Core. This allows customers to define which rates are to be used and the duration those rates apply to. </t>
  </si>
  <si>
    <t xml:space="preserve">Standard OTB reports available for each element on the platform - the report configurator allows users to customize reports. </t>
  </si>
  <si>
    <t>Conversion table as a Master Data can be loaded manually or via interface with currency data providers : Xe, BCE, Google … If interface - customers will choose the periodicity of the update in the "scheduled task" tab (admin only) Suppliers can choose its own bidding currency and customer can choose a pivot currency to convert</t>
  </si>
  <si>
    <r>
      <t xml:space="preserve">Determine comes with built-in dashboards and a report generator to build reprts and scorecards on virtually any data stored in the plateform. It can be used to track sourcing plans successes ( e.g. anticipated savings vs. Actual savings)
</t>
    </r>
    <r>
      <rPr>
        <sz val="12"/>
        <color rgb="FFFF0000"/>
        <rFont val="Calibri"/>
        <family val="2"/>
      </rPr>
      <t xml:space="preserve">
Lowered the score fril 3 to 2</t>
    </r>
  </si>
  <si>
    <t>specifically address and demo multi-level KPI</t>
  </si>
  <si>
    <t>The solution currently provides basic spend KPI's. With the redesign the range of KPI reporting will be enhanced.</t>
  </si>
  <si>
    <t xml:space="preserve">We currently support 25 languages on the Determine Cloud Platform. </t>
  </si>
  <si>
    <t>specifically address and demo (multi-level) KPIs that cover 95% of most client needs</t>
  </si>
  <si>
    <t>Standard reports available for each element on the platform</t>
  </si>
  <si>
    <t>Budget Management forms part of the standard Determine Cloud Platform set for the downstream / P2P clients.</t>
  </si>
  <si>
    <t>Determine adopt an empowerment model for implementation of the Determine Cloud Platform. Onboarding of suppliers themselves, is, under our standard implementation approach, managed by the customer organisation themselves. The onboarding process requires internal review and approval of the suppliers and evaluation of their suitability to supply to, and comply with, the organisations own requirements. This task is best handled in house in our experience. This is to ensure that the buying organisation understadns and vets the supplier offering, to the approriate level. Determine implementation consultatns will work with the customer organisation to automate the process as much as posible, to remove significant automation burden associated with task. Email notifications and alerts can make the tasks of reviewing the suppliers' certification as quick and hassle free as possible. However, if needed, we can provide custom scoped onboarding support, in the way of PTE or FTE for the supplier management support tasks assoicated with a large onbaording program. This would comprise of dedicated (or semi-dedicated) support staff for email or phone support to suppliers. This would not be a stadnard offering, but we are always open to understand the customers requirements and offer best practice advice accordingly. We can also work with a number of partners in this area, should the scope of services fall outside of the Determine core focus.</t>
  </si>
  <si>
    <t xml:space="preserve">Budget Management: Real-time budget insights enable smarter purchase decisions. 
 With Determine, customers address the most complex, concrete and evolving situations involving budget management for several budget types operational expense (OPEX) budgets, capital expenditure (CAPEX) budgets, project based budgets, and contract-based budgets. Key functionnalities: Budget Allocation, Budget Monitoring, Multi-level Budgets
</t>
  </si>
  <si>
    <t>Data/Document Management Services</t>
  </si>
  <si>
    <t>Describe your ability to natively (or through partners) aggregate, cleanse, classify, enrich, and harmonize existing data (and document [metadata]) to make it timely and accurate to drive surveys, innovation management and supplier development efforts. Describe existing abilities to also validate data against external sources (tax authorities, prohibited/denied parties lists, certifying ISO authorities, etc.)</t>
  </si>
  <si>
    <t>Aggregation, cleansing and enrichment are done via third-party integrations. Standard services are avialable to execute validation checks when creatiing/updating supplier data.</t>
  </si>
  <si>
    <t>Integration to 3rd party finance applications forms part of the standard Determine Cloud Platform set for the downstream / P2P clients.</t>
  </si>
  <si>
    <t xml:space="preserve">Determine offer Open API integration from budget planning &amp; ERP systems. 
 Determibe Finance App is 100 % integrated with the other Determine modules to extract spend data and make reports. 
 Tracking spend in real time: as soon as a purchase is made or requested using built-in budget trackers on the procurement dashboards.
</t>
  </si>
  <si>
    <t>This is not currently in scope or on the Determine product roadmap.</t>
  </si>
  <si>
    <t>Supplier Management Services</t>
  </si>
  <si>
    <t>Describe your ability to do enable supplier data / profile management and supplier relationship management services on behalf of the buying organization, either natively or through partners</t>
  </si>
  <si>
    <t>Determine adopt an empowerment model for implementation of the Determine Cloud Platform. Onboarding of suppliers themselves, is, under our standard implementation approach, managed by the customer organisation themselves. The onboarding process requires internal review and approval of the suppliers and evaluation of their suitability to supply to, and comply with, the organisations own requirements. This task is best handled in house in our experience. This is to ensure that the buying organisation understadns and vets the supplier offering, to the approriate level. Determine implementation consultatns will work with the customer organisation to automate the process as much as posible, to remove significant automation burden associated with task. Email notifications and alerts can make the tasks of reviewing the suppliers' certification as quick and hassle free as possible. However, if needed, we can provide custom scoped onboarding support, in the way of PTE or FTE for the supplier management support tasks assoicated with a large onboarding program. This would comprise of dedicated (or semi-dedicated) support staff for email or phone support to suppliers. This would not be a standard offering, but we are always open to understand the customers requirements and offer best practice advice accordingly. We can also work with a number of partners in this area, should the scope of services fall outside of the Determine core focus.</t>
  </si>
  <si>
    <t xml:space="preserve">Standard APIs are available to pull 3rd party data into the solution. </t>
  </si>
  <si>
    <t>Supplier Development / Innovation Management</t>
  </si>
  <si>
    <t>Describe your ability to lead and manage supplier development and innovation management projects on behalf of the buying organization, either natively or through partners</t>
  </si>
  <si>
    <t>Supplier development initiaitives are not offered as part of standard implementation services. We have experience in supplier development implementations, mainly in support services for and consulting advice for best practice on system set up. We have a number of partner organsations that we engage with in order to offer customers ancilliary services around supplier development.</t>
  </si>
  <si>
    <r>
      <rPr>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 xml:space="preserve">
Standard APIs are available to pull 3rd party data into the Determine Supplier Performance Management module (SPM)</t>
    </r>
  </si>
  <si>
    <t xml:space="preserve"> Supplier development and innovation management projects can be managed through the new “Determine Program management” feature. The “Determine Program management” allows to manage a project, its phases and tasks in the platform (incl. Sourcing and SIM Module). Customers have the ability to: * Create task templates, phase types and project types to be used in repeatable processes * Create tasks and phases to be included in a project as well as set the associated deadlines Once a “program” is live users can follow the progress of the project using a Gantt chart</t>
  </si>
  <si>
    <t>Notifications and alerts can be created in the system based against various metadata fields. Notifications linked to thresholds can be configured to support customers.</t>
  </si>
  <si>
    <t>The system can detect trends in the reporting.</t>
  </si>
  <si>
    <t>API's can be made available to pull newsfeeds into the supplier module.</t>
  </si>
  <si>
    <t>The solution supports action plans as a specific task. Action plans can also be managed via supplier management with documents been sent to the supplier for them to comment and submit back into the customer ahead of their acceptance or rejection of the plan.</t>
  </si>
  <si>
    <r>
      <rPr>
        <b/>
        <sz val="12"/>
        <color rgb="FFFF0000"/>
        <rFont val="Calibri"/>
        <family val="2"/>
      </rPr>
      <t xml:space="preserve">Delete description - score has not changed </t>
    </r>
    <r>
      <rPr>
        <sz val="12"/>
        <color rgb="FF000000"/>
        <rFont val="Calibri"/>
        <family val="2"/>
      </rPr>
      <t xml:space="preserve">
</t>
    </r>
    <r>
      <rPr>
        <strike/>
        <sz val="12"/>
        <color rgb="FF000000"/>
        <rFont val="Calibri"/>
        <family val="2"/>
      </rPr>
      <t>Disputes (issues) can happen at different of stages of the purchasing process and can apply to the supplier or the process. Several types of dispute management are possible within Determine: Dispute management on suppliers Dispute management on receiving Dispute management on invoicing Users buyer can find under the Suppliers tab the menu "Corrective actions". For each supplier the buyer can then generate a corrective action plan or follow an existing one. A plan consist of 1 or more actions, to each corrective action users can attach documents and notes.</t>
    </r>
  </si>
  <si>
    <t>A key strength of the system is to assign tasks to individuals or route approvals to certain individuals for them to accept the supplier plan.</t>
  </si>
  <si>
    <t>We currently do not offer an On-Premise option.</t>
  </si>
  <si>
    <t xml:space="preserve"> Determine is evaluating Blockchain available platforms and potential implementations. </t>
  </si>
  <si>
    <t>We have currently on the Determine Cloud Platform four differentt uses of OCR technology: Automatic embedded OCR to index scanned documents used by our global search engine. OCR technology  is also used in other parts of the platform, to ingest contracts for example</t>
  </si>
  <si>
    <r>
      <rPr>
        <b/>
        <sz val="12"/>
        <color rgb="FFFF0000"/>
        <rFont val="Calibri"/>
        <family val="2"/>
      </rPr>
      <t>Score has not changed</t>
    </r>
    <r>
      <rPr>
        <sz val="12"/>
        <color rgb="FFFF0000"/>
        <rFont val="Calibri"/>
        <family val="2"/>
      </rPr>
      <t xml:space="preserve">
 We have our own “smart apps” roadmap using a mix of machine learning technology and collaboration channels. We prototyped integration with several collaboration tools (bots like Microsoft team/skype or slack) to allow conversational user interaction. Integration in Google assistant (used in Google home and some android phones) is in the roadmap. No enquiries from our customers to add Alexa skills.
see slide 13 of 04_Determine_Product Strategy &amp; Roadmap 2018 for App list</t>
    </r>
  </si>
  <si>
    <r>
      <rPr>
        <b/>
        <sz val="12"/>
        <color rgb="FFFF0000"/>
        <rFont val="Calibri"/>
        <family val="2"/>
      </rPr>
      <t xml:space="preserve">Score has not changed
</t>
    </r>
    <r>
      <rPr>
        <sz val="12"/>
        <color rgb="FF000000"/>
        <rFont val="Calibri"/>
        <family val="2"/>
      </rPr>
      <t xml:space="preserve">
</t>
    </r>
    <r>
      <rPr>
        <sz val="12"/>
        <color rgb="FFFF0000"/>
        <rFont val="Calibri"/>
        <family val="2"/>
      </rPr>
      <t>Our platform has a unique technology (descriptive language) allowing full personalization for each customer while keeping the multi-tenant SaaS delivery. It is possible to add new fields to any record (modifying data model on the fly), to modify the behavior of any field, even based on contextual information, and to overload standard labels and translations, all of that using a personalization UI inside the application itself. In addition we have the capability to configure and personalize the integration points, including data mapping and communication setup.</t>
    </r>
  </si>
  <si>
    <t>have not addressed multi language personalization capabilities or scores that would go beyond peers</t>
  </si>
  <si>
    <t xml:space="preserve">highly personalizable … by Determine … but certain, almost staple, capabilities like being able to change language in the application are not there … </t>
  </si>
  <si>
    <t>RFI CLM Evaluation - Summary</t>
  </si>
  <si>
    <t>Determine Cloud Platform uses a combination API and flatfile to integrate with ERP systems - Proprietary EAI  module embedded inside the Determine Core. No third-party middleware necessary, save time for most common normalized protocols. Open RESTful API to connect any app and Bulk Import/Export is also available</t>
  </si>
  <si>
    <r>
      <rPr>
        <b/>
        <sz val="12"/>
        <color rgb="FFFF0000"/>
        <rFont val="Calibri"/>
        <family val="2"/>
      </rPr>
      <t xml:space="preserve">Score has not changed </t>
    </r>
    <r>
      <rPr>
        <sz val="12"/>
        <color rgb="FF000000"/>
        <rFont val="Calibri"/>
        <family val="2"/>
      </rPr>
      <t xml:space="preserve">
The Determine Core on the Determine Cloud Platform provides built-in application integration capabilities designed to easily integrate with any combination of Cloud or On-Premise systems like ERP, CRM or home-grown solutions, without additional third-party middleware. 
 Determine EAI is designed over a native Service Oriented Architecture (SOA), so any information available in the Determine Cloud Platform is ready to be interfaced using API and web services. Using SOA allows simultaneous use and easy data exchange between Determine’s solutions and third party systems without any further programming. Ready to use, EAI provides simple and affordable capabilities that speed up the integration process. 
 RESTful API empowers your IT team or third-party service providers to perform the integration. The Determine native Web Service RESTful API protocol has a documented format so your IT can map Determine’s data and build an interface to fit your specific needs.</t>
    </r>
  </si>
  <si>
    <t>While possible on DCP, we typically are not asked to integrate with P2P systems given our capability.  For instance in the past we did work with Ariba, Coupa and Verian.</t>
  </si>
  <si>
    <r>
      <rPr>
        <b/>
        <sz val="12"/>
        <color rgb="FFFF0000"/>
        <rFont val="Calibri"/>
        <family val="2"/>
      </rPr>
      <t xml:space="preserve">Score has not changed 
</t>
    </r>
    <r>
      <rPr>
        <sz val="12"/>
        <color rgb="FF000000"/>
        <rFont val="Calibri"/>
        <family val="2"/>
      </rPr>
      <t xml:space="preserve">
While possible on DCP, we typically are not asked to integrate with P2P systems given our capability. For instance in the past we did work with Ariba, Coupa and Verian.
 Full integration with Determine Procurement &amp; Invoice modules</t>
    </r>
  </si>
  <si>
    <t>Relevance of Best of Breed as part of sourcing can be discussed during the demo/briefing</t>
  </si>
  <si>
    <r>
      <rPr>
        <b/>
        <sz val="12"/>
        <color rgb="FFFF0000"/>
        <rFont val="Calibri"/>
        <family val="2"/>
      </rPr>
      <t xml:space="preserve">Score has not changed </t>
    </r>
    <r>
      <rPr>
        <sz val="12"/>
        <color rgb="FF000000"/>
        <rFont val="Calibri"/>
        <family val="2"/>
      </rPr>
      <t xml:space="preserve">
Determine Sourcing Module is fulling integrared to all Determine modules including: Supplier Management modules, Contract Management modules, Procurement modules and Invoices Management modules. 
 All modules are developped on the same technology and architecture, on the same database. Working seamlessy as one for users (same UI, UX throughout the platform) 
 Meta-data (supplier, sourcing, contract) is shared across the entire platform
 Including data review, life-cycle mngt, rating
 Master Data is set only once
 No multiple entries, consistency, simple integration</t>
    </r>
  </si>
  <si>
    <t xml:space="preserve">Score has not changed </t>
  </si>
  <si>
    <t>The solution allows the user to select the process that they want to use in order to have the required phases in their sourcing project. This can be templated to allow the user to follow commodity or regional specific sourcing phases.</t>
  </si>
  <si>
    <t>Contracts Management</t>
  </si>
  <si>
    <t>highly configurable and customizable, just missing industry and category templates</t>
  </si>
  <si>
    <t>Evaluation Details</t>
  </si>
  <si>
    <t>new scseID</t>
  </si>
  <si>
    <t>The solution allows the user to follow the required process they need. E.g. Project gates or approval steps can be inserted to allow vendors to progress between the various stages of an RFX.</t>
  </si>
  <si>
    <r>
      <t xml:space="preserve">Business Rules and Workflow are a core differentiator for us and are part of the DNA of the platform.
 The core engine includes different levels of business rules and workflows like:
 Document workflow;
 Approval workflows;
 Rules based workflows (dynamic adaptation);
 Many business rules (purchasing, receiving, invoicing, sourcing…)
</t>
    </r>
    <r>
      <rPr>
        <sz val="12"/>
        <color rgb="FFFF0000"/>
        <rFont val="Calibri"/>
        <family val="2"/>
      </rPr>
      <t xml:space="preserve">
1 select or deselect standard modules;  YES 
2 can be defined down to the function level with optional inclusion of steps using simple rules; YES 
3 advanced rule support across functions, data, users, and event status/approvals;  YES </t>
    </r>
  </si>
  <si>
    <t>Approval rules, process rules, notification rules are available and completely customizable within the solution.</t>
  </si>
  <si>
    <t>0 = no intent beyond suppliers. 1 = theoretical ability to handle, but no associated customer facing or employee facing functionality or data model. 2 = specific focus on different enterprise contract types and associated functionality (e.g., tying sales contracts into CRM). 3 = ability to model complex scenarios relating different contract types and counterparty roles in the value chain (e.g., tying purchase contracts to related sales contracts). 4 = focus on all contract types, stakeholders (e.g., legal, outsourced staff, partners), and domain specific enterprise CLM functionality</t>
  </si>
  <si>
    <t>Team management is available and the role team members have in the system is defined by access permissions and adhoc permissions can be granted for team member in a specifc project.</t>
  </si>
  <si>
    <t>Determeine's approach to contract management is not exclusively focused on managing procurement contracts. This is based on the number of contract and contract families that are supported in the system.  This includes contracts for sales, channel partnerships, real estate, executive personnel, confidentiality, corproate, litigation, M&amp;A, R&amp;D, clinical trials, and other custom contract types that can be created.</t>
  </si>
  <si>
    <r>
      <t xml:space="preserve">Team management is available and the role team members have in the system is defined by access permissions and adhoc permissions can be granted for team member in a specifc project. The ad-hoc permissions are limiting the rights of the users added to the sourcing event to viewer or contributor role only. but you can also use the ad-hoc roles in order to replace sourcing event managers.
</t>
    </r>
    <r>
      <rPr>
        <sz val="12"/>
        <color rgb="FFFF0000"/>
        <rFont val="Calibri"/>
        <family val="2"/>
      </rPr>
      <t xml:space="preserve">
1 team members can be defined and system roles assigned; YES
2 team members can be assigned to specific tasks/modules steps; YES
3 specific security can be defined on a team-member/task basis; NO
 4 would include capability beyond which is previously addressed (but including 1-3) NO </t>
    </r>
  </si>
  <si>
    <t>2018: Added support for more contract types, supporting record types and deep-dive into sell-side contracts + CRM integration.</t>
  </si>
  <si>
    <t>The solution allows process step change either the manually or  automatically. Phases are specific to the sourcing process and can be tracked as a project moves from RFX into Auction (eg the moving of RFX pricing as the start point for the Auction).</t>
  </si>
  <si>
    <r>
      <t xml:space="preserve">Determine Program Management module allows users to create their own business projects to easily manage complex procurement over the full source-to-pay suite of module
</t>
    </r>
    <r>
      <rPr>
        <sz val="12"/>
        <color rgb="FFFF0000"/>
        <rFont val="Calibri"/>
        <family val="2"/>
      </rPr>
      <t xml:space="preserve">
See 07_Determine Program Management for description of the NEW DETERMINE PROGRAM MANAGEMENT features </t>
    </r>
  </si>
  <si>
    <t>0 = a contract field in the system, but no contract master. 1 = basic fixed contract level metadata to describe a contract (e.g., ID, supplier name, contract owner; start &amp; expiration/renewal dates) and ability to store a file attachment. 2 = contracts, contract types, addendums (e.g., SOW against MSA), and basic clause structure to handle pricing, payment terms, deliverables, roles, reference-field metadata, etc. 3 = sub-contracting (multi-tier), clause library, clause types, deliverables, obligations/rights, and clause-level metadata (e.g., risk type, rules). 4 = robust/extensible contract level and clause level data models tied into specific domain areas listed below - and ability to link to external knowledge bases and support needs of legal counsel/firms and industry-specific requirements</t>
  </si>
  <si>
    <t xml:space="preserve">DCP is designed to provide granual level of details for any business documents stored in the platform.  For Contract Management, this same approach applies as it relates to relationships that are linked in the contract.  For instance, Determine makes it very easy to drill down to from the contract repository to all relationships associated with the contract such as core contract information, linked counterparties, amendments, signatures, related purchasing agreements, approvals for contracts and requests, notes, attachments, contract tracking, and envelopes. In addition, as part of the platform, information surrounding the counter party in the contract (suppliers, employees, partners, etc) is also linked based on the master data, meta data and document management approach.  </t>
  </si>
  <si>
    <t>The solution can be hosted in regional data centres via our hosting partners. Support is available across all time zones.</t>
  </si>
  <si>
    <t>Templates (From Contracts, Sourcing)</t>
  </si>
  <si>
    <t>The Determine platform is located in 5 AWS regions (US East, US West, EU Ireland, EU Frankfurt, Asia Singapore). Data remains in the geo boundary area (i.e. US within the US, EU within the EU, for privacy). Determine works with the client to define in which AWS region the primary &amp; secondary site will be located. 
eSignatures, notifications can be tailored to fit user geo scope or location
Workflows can be tailored / customized based on geo scope of users 
Determine can cover simple and global deployment thanks to a powerful set of features
Hierarchical organization setup with unlimited number of levels (location, department, cost center, business unit, company, legal entities, region, …)
Manage as many currencies as needed concurrently (accounting, supplier, contract, budgets…) and specific rules per country or region, including tax management</t>
  </si>
  <si>
    <t>As each customer has different obligations and each contract has different obligations so to support this we have the ability to add fields to capture the information which can the be reported and alerted against. This can also be done for linkage to SIM.</t>
  </si>
  <si>
    <t>Full clause library support with conditional sections and clauses based on any metadata</t>
  </si>
  <si>
    <t>Currencies are defined at an event level. The currency display will default to the user profile of the event owner.</t>
  </si>
  <si>
    <t xml:space="preserve">Conversion table as a Master Data can be loaded manually or via interface with currency data providers : Xe, BCE, Google … If interface - customers will choose the periodicity of the update in the "scheduled task" tab (admin only) Suppliers can choose its own bidding currency and customer can choose a pivot currency to convert
</t>
  </si>
  <si>
    <t>Clauses (From Contracts, Sourcing)</t>
  </si>
  <si>
    <t>Obligations can be captured via metadata fields or via document exchange in SIM. Once the information is captured they can be reported / alerted against on both the internal and counterparty side.</t>
  </si>
  <si>
    <t>Multi language is available in the solution.</t>
  </si>
  <si>
    <t>Limited configuration possible (depending on rights) on transactional data.</t>
  </si>
  <si>
    <t>Performance Specifications and Deliverables</t>
  </si>
  <si>
    <t>Performance specifications are the expected form/fit/function of the contracted deliverables - whether products and/or services. For services, they include tasks to be performed, service levels, and acceptance criteria. To what extent does the CLM system support the ability to model tasks/services, service levels, deliverables, milestones, product/service quality, and other determinants of commercial obligations?</t>
  </si>
  <si>
    <t>1 = basic modeling (e.g., rates vs. deliverables/milestones). 2 = performance/service level modeling (similar or integrated to supplier performance dimensions). 3 = linking performance/specs to particular tasks/roles and how those performance levels will be measured and approved. 4 = functionality beyond 1-3</t>
  </si>
  <si>
    <t>This can be done using professional services.  The level of effort will be dependent on the other system.</t>
  </si>
  <si>
    <r>
      <rPr>
        <sz val="12"/>
        <rFont val="Calibri"/>
        <family val="2"/>
      </rPr>
      <t>There are lot of features which can be set-up by the client themselves, starting from the theme of the application (whenever clients are rebranding) to invoice tolerance levels, specific accounts to charge specific types of purchases (shipping, credits, down payment, services etc)
 -&gt; the customer will manage also approval and other rules in application, that means that any change in the process can be easily updated in the application without Determine’s intervention.
 -&gt; There are also many dynamic configuration options allowing to change the data validation and screens of the application based on some locale information. For example, the customer can change the supplier behavior based on the type of supplier (legal form), or adapt data validation, required or displayed fields based on the country or any other criteria. This allows to match any business requirements (like a SAP core model that has been heavily customized) without having to do any customization on Determine side.</t>
    </r>
    <r>
      <rPr>
        <sz val="12"/>
        <color rgb="FFFF0000"/>
        <rFont val="Calibri"/>
        <family val="2"/>
      </rPr>
      <t xml:space="preserve">
</t>
    </r>
    <r>
      <rPr>
        <b/>
        <sz val="12"/>
        <color rgb="FFFF0000"/>
        <rFont val="Calibri"/>
        <family val="2"/>
      </rPr>
      <t xml:space="preserve">
</t>
    </r>
    <r>
      <rPr>
        <b/>
        <sz val="12"/>
        <color rgb="FFFFFFFF"/>
        <rFont val="Calibri"/>
        <family val="2"/>
      </rPr>
      <t>Hard to score this one without rating / scoring scale  - OK to be score 3</t>
    </r>
  </si>
  <si>
    <t xml:space="preserve">Ability to add and assign obligations and tasks to be completed and confirmed to individual contracts. This allows you to track and monitor the status of obligations on these contracts. </t>
  </si>
  <si>
    <t>will give higher score after this is actually available in Nov</t>
  </si>
  <si>
    <t>Obligations</t>
  </si>
  <si>
    <t>Obligations are contractual commitments made within provisions set forth in contract clauses. They reflect not just financial obligations, but also who is responsible for what operational commitments. So, how well does the CLM system model, capture, and monitor these obligations (especially financial)?</t>
  </si>
  <si>
    <t>1= obligations (basic TCV or ACV). 2 = ability to model obligation types and monitor the values. 3 = obligation analysis to determine appropriateness/effectiveness of obligations (e.g., risk scoring; bonus/penalty/termination scoring and monitoring). 4 = functionality beyond 1-3</t>
  </si>
  <si>
    <t>Once a document is signed and executed in the system it moves from .Doc to .PDF to stop additional editing. Once the contract is in this stage editing privileges to the metadata are also controlled to just the authorised users.</t>
  </si>
  <si>
    <t>Limited configuration possible (depending on rights) on transactional data</t>
  </si>
  <si>
    <t>File Attachments</t>
  </si>
  <si>
    <t>1 = yes, but no version control or e-Signature. 2 = yes, with basic version control and e-Signature. 3 = yes, with internal comparison/red-lining functionality, finance/defense level security, and in-line with all regulatory e-Signature requirements. 4 = would include capability beyond which is previously addressed (but including 1-3)</t>
  </si>
  <si>
    <r>
      <t xml:space="preserve">same as business user
</t>
    </r>
    <r>
      <rPr>
        <sz val="12"/>
        <color rgb="FFFFFFFF"/>
        <rFont val="Calibri"/>
        <family val="2"/>
      </rPr>
      <t xml:space="preserve">
</t>
    </r>
    <r>
      <rPr>
        <b/>
        <sz val="12"/>
        <color rgb="FFFFFFFF"/>
        <rFont val="Calibri"/>
        <family val="2"/>
      </rPr>
      <t>Hard to score this one without rating / scoring scale  - OK to be score</t>
    </r>
    <r>
      <rPr>
        <sz val="12"/>
        <color rgb="FFFFFFFF"/>
        <rFont val="Calibri"/>
        <family val="2"/>
      </rPr>
      <t xml:space="preserve"> 3</t>
    </r>
  </si>
  <si>
    <t>The system allows users to attach as many documents as need to the contract. These documents can be made visible to the suppliers or internal only. The Determine systems integrators to provide easy e-signatures of the contract. Documents can be easily viewed within the tool without having to download them.</t>
  </si>
  <si>
    <t>Document Linking and Integration</t>
  </si>
  <si>
    <t>Beyond file attachments, to what extend can the contract be linked to related documents that sits in other systems (e.g., superseded contracts in legacy document management system; MSAs in a contingent labor application; ERP and P2P systems; niche systems in Legal Department, etc.) For example, can system detect changes in those related files/systems?</t>
  </si>
  <si>
    <t>Use generic scoring (per the "Menu" tab). Please describe supporting details in 'comments' field</t>
  </si>
  <si>
    <t>Every change, pre and post execution of the contract is stored in the audit log. Once the contract is executed only those users with the correct permissions will be able to view the document.</t>
  </si>
  <si>
    <r>
      <t xml:space="preserve">same as business user
</t>
    </r>
    <r>
      <rPr>
        <b/>
        <sz val="12"/>
        <color rgb="FFFF0000"/>
        <rFont val="Calibri"/>
        <family val="2"/>
      </rPr>
      <t xml:space="preserve">
</t>
    </r>
    <r>
      <rPr>
        <b/>
        <sz val="12"/>
        <color rgb="FFFFFFFF"/>
        <rFont val="Calibri"/>
        <family val="2"/>
      </rPr>
      <t>Hard to score this one without rating / scoring scale  - OK to be score 3</t>
    </r>
  </si>
  <si>
    <t>Access Control</t>
  </si>
  <si>
    <t>The contract management application should not only secure signed contracts but also limit add/change/delete access to those documents (and underlying data elements) to authorized personnel</t>
  </si>
  <si>
    <t xml:space="preserve">1 = basic role/user-group based access to documents. 2 = access applied to data element level and view/modify control. 3 = additional data access/action capabilities based on custom rules/roles/environment. 4 = anything beyond 1-3  </t>
  </si>
  <si>
    <t>need more info if this truly unique.  This requirement hasn't been given a "4" to any vendor</t>
  </si>
  <si>
    <t>Auditable, Unalterable, Messaging (From Contracts, Sourcing)</t>
  </si>
  <si>
    <r>
      <t xml:space="preserve">The system needs to track who changed what, when and the change that was made in a manner that is easily searchable, reportable and unalterable. The complete history of any document, record or field that was changed should be maintained. </t>
    </r>
    <r>
      <rPr>
        <i/>
        <sz val="11"/>
        <rFont val="Calibri"/>
        <family val="2"/>
      </rPr>
      <t>Can both parties create secure, unalterable, auditable, persistent messages?</t>
    </r>
  </si>
  <si>
    <t>1 = yes, but limited to offers and counter-offers. 2 = yes, all messaging is secure and persistent. 3 = yes, and complete audit trails, with e-Signature verifications, can be tracked and reported on at any time. 4 = would include capability beyond which is previously addressed (but including 1-3)</t>
  </si>
  <si>
    <t>Version Control (From Contracts, Sourcing)</t>
  </si>
  <si>
    <r>
      <t xml:space="preserve">Once a contract has been signed, it should be impossible for anyone to change the terms and conditions of the contract in any representation in the system. This includes the core document, any attachments, the metadata and any e-signature verifiers provided by a third-party e-signature authority. (This does not mean that the contract cannot be amended, but that the original contract will remain untouched and the amendment will be stored as the current, active, version). </t>
    </r>
    <r>
      <rPr>
        <i/>
        <sz val="11"/>
        <rFont val="Calibri"/>
        <family val="2"/>
      </rPr>
      <t>Does the solution have extensive version control capabilities with complete tracking of who did each individual change (if collaborative editing was enabled)?</t>
    </r>
  </si>
  <si>
    <t>1 = basic document level version control. 2 = clause level version control. 3 = change and audit trails by user and version reporting and analysis. 4 = would include capability beyond which is previously addressed (but including 1-3)</t>
  </si>
  <si>
    <r>
      <t xml:space="preserve">same as business user
</t>
    </r>
    <r>
      <rPr>
        <sz val="12"/>
        <color rgb="FFFFFFFF"/>
        <rFont val="Calibri"/>
        <family val="2"/>
      </rPr>
      <t xml:space="preserve">
</t>
    </r>
    <r>
      <rPr>
        <b/>
        <sz val="12"/>
        <color rgb="FFFFFFFF"/>
        <rFont val="Calibri"/>
        <family val="2"/>
      </rPr>
      <t>Hard to score this one without rating / scoring scale  - OK to be score 3</t>
    </r>
  </si>
  <si>
    <t>Pricing</t>
  </si>
  <si>
    <t>Complex pricing. Ability to natively model volume discounts, rebates, penalties, formula-based amounts (e.g., performance based fees), non-price costs, etc.</t>
  </si>
  <si>
    <t>Use generic scoring. Please describe supporting details in 'comments' field</t>
  </si>
  <si>
    <t>Need detail/evidence what type of complex pricing is available.  Scoring is already a 3 (i.e., high)!</t>
  </si>
  <si>
    <t xml:space="preserve">See Analytics RFI </t>
  </si>
  <si>
    <t>"Categories"</t>
  </si>
  <si>
    <r>
      <rPr>
        <b/>
        <sz val="12"/>
        <color rgb="FFFF0000"/>
        <rFont val="Calibri"/>
        <family val="2"/>
      </rPr>
      <t>Delete description</t>
    </r>
    <r>
      <rPr>
        <sz val="12"/>
        <color rgb="FF000000"/>
        <rFont val="Calibri"/>
        <family val="2"/>
      </rPr>
      <t xml:space="preserve">
</t>
    </r>
    <r>
      <rPr>
        <strike/>
        <sz val="12"/>
        <color rgb="FF000000"/>
        <rFont val="Calibri"/>
        <family val="2"/>
      </rPr>
      <t>Determine spend data classification solution is a 4 stage process:
 We use the machine intelligence to reduce the manual efforts, however also use human intelligence to
 boost up the accuracy of the final classified output. This hybrid approach provides optimum results at
 optimum cost.
 a) Rules based classification : The first stage is ‘Rules based Classifier’ to ensure that all customer
 specific requirements are accorded the highest priority. It typically classifies 20%-30% of the
 total transaction lines but accounts for Top 60%-70% of the spend.
 b) Statistical classification (Machine Learning based) : The statistical classifier is a machine learning
 based classifier and is used to classify huge volumes of data. It typically classifies 40%-70% of the
 total transaction lines and accounts for 20%-40% of the spend.
 c) Integrated Web spider : This classification concept is unique to Determine and one of our key
 differentiator. Typically for most customers, ‘3%-6% tail-spend’ is of poor data quality due to
 maverick buying. Hence most classification solutions available in the marketplace are unable to
 classify the ‘tail spend’.
 .
 d) Quality Assurance: Determine and Determine partner subject matter experts follow an
 Iterative process to measure Data Accuracy, re-tuning of engine intelligence and
 re-categorization till agreed Service Level accuracy is reached.</t>
    </r>
  </si>
  <si>
    <t>Contracts are linked to spend via purchasing contracts and the budget management features in the tool. These can be set at contract level or individual line item level.</t>
  </si>
  <si>
    <t>This isn't about tying contracts to budgets via POs, but rather about tailoring contract templates to spend categories</t>
  </si>
  <si>
    <t>General Risk</t>
  </si>
  <si>
    <t>Ability to model risk types/metadata at contract level</t>
  </si>
  <si>
    <t>1 = partial. 2 = clause level. 3 = "cost of risk" modeling. 4 = sophisticated risk modeling/treatment analytics and knowledge/IP</t>
  </si>
  <si>
    <t xml:space="preserve">The user is able to classify the risk level in the contract metadata.  For instance commodities and contracts can be linked in the system, whereby alerts can be setup based on these requirements.  </t>
  </si>
  <si>
    <t>The user is able to classify the risk level in the contract metadata. For instance commodities and contracts can be linked in the system, whereby alerts can be setup based on these requirements.</t>
  </si>
  <si>
    <t xml:space="preserve">We do not offer these services </t>
  </si>
  <si>
    <t>We do not offer these services</t>
  </si>
  <si>
    <t>Commodity Risk</t>
  </si>
  <si>
    <t>Modeling and management of currency risk, capacity risk, commodity price pegging/capture/audit, hedging, etc.</t>
  </si>
  <si>
    <t>Determine Contract Management allows users to configure category contract types to commodities for improved reporting on the commodity risk related to the contract.</t>
  </si>
  <si>
    <t>Modeling of counter-party relationships to you; legal entity structure (parent-child); supplier-customer linkages (i.e., value chain structure and outsourced relationship structure)</t>
  </si>
  <si>
    <t>0 = supplier field in contract header (no lookup table). 1 = supplier lookup to basic supplier master (within CLM module or other) data. 2 = partner master model and parent-child. 3 = sub-contracting / tier modeling. 4 = advanced modeling (e.g., supply chain network modeling)</t>
  </si>
  <si>
    <t xml:space="preserve">The user will has full visibility of the counterparty (parent and child) contracts that are in place against the relevant business units. </t>
  </si>
  <si>
    <t>Ability to model statutory regulations or NGO requirements (by you and/or counterparty) and the contractual commitments that tie to them.</t>
  </si>
  <si>
    <t>"Financials"</t>
  </si>
  <si>
    <t>1 = store TCV and payment terms for single named entity in base currency. 2 = ACV modeling and ability to tie to multiple fiscal entities and in multiple currencies (and support INCOTERMS). 3 = termination clauses/probabilities, renewal % estimates, budget linkages; penalty/bonus accruals. 4 = advanced financial modeling not described (please describe)</t>
  </si>
  <si>
    <t>Via purchasing contracts and budget management the user can track the financial information within a contract.</t>
  </si>
  <si>
    <t>Purchasing against the contract and budget management the user can track the financial information within a contract.</t>
  </si>
  <si>
    <t>This isn't about tying to budgets, but about modeling financial obligations/liabilities in contracts - not just a fixed contract amount</t>
  </si>
  <si>
    <t>Projects</t>
  </si>
  <si>
    <t>Large projects can have many contracts. And large contracts can have many projects. Projects and contracts can have sub-projects and sub-contracts respectively. So, CLM software must help align contracts to projects. So, how robust is the project modeling and management from a CLM standpoint?</t>
  </si>
  <si>
    <t>0 = referencing a project as text in a contract. 1 = associating a contract to specific projects. 2 = modeling project work breakdown structures and deliverables within a contract. 3 = incorporating/integrating project budgeting, costing, and risk monitoring within contracts. 4 = advanced functionality beyond this (please describe)</t>
  </si>
  <si>
    <t>The Determine solution offers visibility and linkages between contracts, projects and counterparties. Multiple contract types linked to master agreements and the ability to have multiple counterparties per contract further enhance the functionality.</t>
  </si>
  <si>
    <t xml:space="preserve">We do not offer risk ID and management as a consultative service </t>
  </si>
  <si>
    <t xml:space="preserve">The Determine solution offers project management where multiple contracts can be attached to single project and or multiple sub-agreements can be link to the parent contract. </t>
  </si>
  <si>
    <t>Will give another 1/2 point, but no program mgmt yet</t>
  </si>
  <si>
    <t>Assets (e.g., software licenses)</t>
  </si>
  <si>
    <t>Ability to model and track the assets (and utilization/performance of those assets) that contractually drive pricing. Could be software licenses, fuel surcharges, physical asset uptimes, etc.</t>
  </si>
  <si>
    <t>The platform includes the ability to link assests back to a purchasing contract through a requisition.  For example, a user requests to buy a laptop.  Through a pre-approved purchasing contract with that supplier the user receives the laptop and it is assigned an asset tag.  That asset is then effectively associated with that purchasing contract.</t>
  </si>
  <si>
    <t xml:space="preserve">We work with partners on these opportunities </t>
  </si>
  <si>
    <t>Contract Action, Renewals</t>
  </si>
  <si>
    <t>1 = visibility by expiry/renewal type and prioritized by contract value. 2 = escalating alerts to kick off an action plan to drive active renewal or re-sourcing/re-contracting. 3 = obligation / risk / performance reporting to drive compliance in remaining contract and plan for renewal/re-negotiation. 4 = advanced functionality beyond 1-3</t>
  </si>
  <si>
    <t xml:space="preserve">The user will be able manage the information within the contract and where appropriate use the action plan functionality or SIM to manage the communication to the 3rd party. </t>
  </si>
  <si>
    <t xml:space="preserve">The Determine system will send alerts for upcoming renewals or expiration and with our obligation management tool the system will send alerts if obligations or tasks assigned to that contract are not completed. </t>
  </si>
  <si>
    <t>This isn't available until Nov release w/ obligations functionality. Will give 1/2 pt though</t>
  </si>
  <si>
    <t>Contract Expiration (non-renewal)</t>
  </si>
  <si>
    <t>0 = nothing happens. 1 = system de-activates and archives the contract. 2 = system drives multiple contract offboarding activities including counterparty system access; final approvals; user communications; etc. 3 = linkage to appropriate other integrated systems (e.g., drive supplier offboarding if supplier only had the one contract). 4 = advanced functionality beyond 1-3</t>
  </si>
  <si>
    <t>Within the contract the user will be able to define alerts and notifications linked to specific peices of metadata. The user will also be able to assign tasks using the notes functionality which will communicate to internal and external users, including adding an item in their to do list. Future functionality will enable bespoke mini projects to be created in the system e.g contract expiration which will allow the definition of a workflow that a user must follow including approvals and task assignments where required.</t>
  </si>
  <si>
    <r>
      <rPr>
        <sz val="12"/>
        <color rgb="FFFF0000"/>
        <rFont val="Calibri"/>
        <family val="2"/>
      </rPr>
      <t>Delete description</t>
    </r>
    <r>
      <rPr>
        <sz val="12"/>
        <color rgb="FF000000"/>
        <rFont val="Calibri"/>
        <family val="2"/>
      </rPr>
      <t xml:space="preserve">
</t>
    </r>
    <r>
      <rPr>
        <strike/>
        <sz val="12"/>
        <color rgb="FF000000"/>
        <rFont val="Calibri"/>
        <family val="2"/>
      </rPr>
      <t xml:space="preserve">
DetermineAlliance Partnerships include top global advisories, system integrators, resellers and technology providers working to deliver optimized value across our platform. Through an immersive and collaborative certification process, Partners qualify at the Silver, Gold or Platinum level based on participation in shared projects in area of expertise.
 Certification process: Product Training and Implementation (5-6 days onsite) &gt;Pass Certification Tests &gt; Shadow Implementation Projects &gt; Certified Gold, Silver, Platinum
 Determine Prof Services team : 20 FTE
 Certified partners : 7 firms, 16 consultants (including KPMG France)</t>
    </r>
  </si>
  <si>
    <t>Within the contract the user will be able to define alerts and notifications linked to specific pieces of metadata. The user will also be able to assign tasks using the notes functionality which will communicate to internal and external users, including adding an item in their to do list. Future functionality will enable bespoke mini projects to be created in the system e.g contract expiration which will allow the definition of a workflow that a user must follow including approvals and task assignments where required.</t>
  </si>
  <si>
    <t>This would typically managed as process within SIM rather than CLM within the Determine solution. Action plans can be created and communicated with the stakeholders for review or specific task assignment.</t>
  </si>
  <si>
    <t>Search / Discovery</t>
  </si>
  <si>
    <t>1 = text and keyword search across contracts. 2 = ability to query contract and clause data and metadata (including user defined). 3 = ability to perform 'where used' analysis on contracts using certain clauses; ability to use fuzzy matching to find similar contracts/clauses. 4 = using AI and ontology/concept based capabilities or other advanced features</t>
  </si>
  <si>
    <t>The solution provides full search capability across the contract metadata and contract document. All clauses, contract types and templates are available in libraries in the solution.</t>
  </si>
  <si>
    <t>Legacy Contract Upload / Conversion</t>
  </si>
  <si>
    <t>Ability to bulk upload contracts and extract contract-level metadata (please discuss if/how you use partner providers)</t>
  </si>
  <si>
    <t>0 = none (assume paper files are scanned). 1 = batch file uploading and import/mapping. 2 = OCR and rule-based training to metadata. 3 = addition of auto-classification with fuzzy matching or basic machine learning. 4 = advanced machine learning and knowledge bases/models</t>
  </si>
  <si>
    <t>The solution provides bulk upload templates. Where data needs to be extracted from legacy documents we partner with Legal Sifter.</t>
  </si>
  <si>
    <t>Clause Extraction, Classification, and Harmonization</t>
  </si>
  <si>
    <t>Use of rule based and machine learning based contract analytics to help classify unstructured text into structured clauses and metadata (please indicate if you use a specialized partner provider)</t>
  </si>
  <si>
    <t>0 = none. 1 = rule based training. 2 = rule based classification combined with provider specific knowledge base. Also, ability to have rule-based to map different clause taxonomies/language (e.g., in case of M&amp;A / holding companies). 3 = addition of fuzzy logic and basic machine learning to improve accuracy. 4 = provider proprietary knowledge bases/models and more advanced machine learning (e.g., also usable within other contract analytics in the solution)</t>
  </si>
  <si>
    <t>This is not functionality that is currently supported.</t>
  </si>
  <si>
    <t>Survey integration</t>
  </si>
  <si>
    <t>All related information gathered on suppliers such as surveys completed, onboarding steps, ratings, are all available at any time on the platform, even within contracts.</t>
  </si>
  <si>
    <t>Contract Import from E-Sourcing</t>
  </si>
  <si>
    <t>To what extent does the platform support contract creation starting from upstream E-Sourcing (eRFx)?</t>
  </si>
  <si>
    <t>1 = award export. 2 = award export and standard legal template directory (in Word files). 3 = integrated editor that can suck in awards and templates. 4 = would include capability beyond which is previously addressed (but including 1-3)</t>
  </si>
  <si>
    <t>Contracts can be directly generated from within an eSourcing event. eSourcing events can also be generated from the content of a purchasing contract.</t>
  </si>
  <si>
    <t>Ability to Manage Counter-Party Originated Contracts</t>
  </si>
  <si>
    <t>1 = create your own contract and develop addendum to supplier paper (attachment). 2 = use you legacy contract conversion capabilities on a supplier PDF to bring into your system and convert to your paper in CLM app. 3 = convert, but auto-classify and analyze using clause level contract analytics (to lessen effort) and then use e-redlining. 4 = Additional innovations (e.g., provider knowledge based trained on frequently used mega provider contracts such as Microsoft licensing)</t>
  </si>
  <si>
    <t>When a document is added at the Document Creation phase it is either generated from a system template or a file upload. Once the 3rd party paper is added to the system it will avail of all of the system functionality regards comparison, approvals, signatures and exectution. Reporting can also be created to show Template v 3rd party paper contracts.</t>
  </si>
  <si>
    <t>Amendment Creation</t>
  </si>
  <si>
    <t>To what extent can the system automatically create amendments, term riders, sub-contracts, etc. easily to simplify changes and not revise entire contract</t>
  </si>
  <si>
    <t>At the appropriate stage of the process amendments can be created and linked to the original contract.</t>
  </si>
  <si>
    <t>The contract templates are created in MS Word. All document exports pre execution are into MS Word. Version control is done within the solution and the user can choose to compare changes between versions in MS word or in the solution.</t>
  </si>
  <si>
    <t>Core Workflow and Approvals</t>
  </si>
  <si>
    <t>Including process modeling; rule-based branching; use of APIs; delegation; use of user groups and roles; standard approval hierarchies and complex/custom approval logic; incorporation of counter-party in flow. Please describe in detail</t>
  </si>
  <si>
    <t>The system uses a rules based approach to generate the process model for approval flows.  This rules approach is based on rule levels which allows the user to generate parallel and serial paths using simple rules based on virtually any metadata of the record itself.  While we do not currently include the counterparty in the approval flow, there is no technical limitation that prevents this.  The approval mechanism is a platform feature and is used by any object that requires approvals.</t>
  </si>
  <si>
    <t>Contract Negotiation</t>
  </si>
  <si>
    <t>Please describe (in detail) the system ability to enable broad-based contract negotiation between two or more parties</t>
  </si>
  <si>
    <t>The solution allows the addition of multiple counterparties per contract record.</t>
  </si>
  <si>
    <t>"Collaboration" Support (which extends across contract lifecycle)</t>
  </si>
  <si>
    <t>Includes going beyond redlining to support more unstructured collaboration and communications internally and with counter parties. Also includes mobile and social methods for e-mail integration, messaging/alerts, collaboration tools (e.g., Slack), threaded discussions, document collaboration, audio/video calls, etc.</t>
  </si>
  <si>
    <t>The primary mechanism for collaboration beyond redlining is called Notes.  Notes are an object that can be attached to documents in the contract record  and they can also be attached to the contract record itself.  Notes can be marked as public or private and can be directed at both internal users or counterparties to solicit responses on information requested.</t>
  </si>
  <si>
    <t>We currently offer the ability to support multiple counterparties on a single contract and also support hierarchies of contracts.  We currently do not offer support for flow downs.</t>
  </si>
  <si>
    <t>0 = none (users need to find closest match template on their own). 1 = form builder and workflow is used to construct workflow that pulls up designated contract template for a certain contract/spend/supplier type. 2 = vanilla functionality is available here to build workflow that builds up contract from clauses (not just template). 3 = use of configurator and even basic machine learning to help design simplest decision tree. 4 = use of AI or other advanced technology to develop a contracting "bot" to guided optimal contracting</t>
  </si>
  <si>
    <t>The solution provides a request process which will then route a contract to the relevant legal party. Within the request process is Guide Me functionality which asks the user a variety of questions to help them find the correct contract in the solution.  This is based on a wizard approach that can then trigger additional workflows - for examples seld-service contracts that trigger additional autorization.</t>
  </si>
  <si>
    <t>The solution provides a request process which will then route a contract to the relevant legal party. Within the request process is Guide Me functionality which asks the user a variety of questions to help them find the correct contract in the solution.  This is based on a wizard approach that can then trigger additional workflows - for examples self-service contracts that trigger additional authorization.</t>
  </si>
  <si>
    <t>0 = nothing. 1 = integration capabilities to export into downstream systems. 2 = bi-directional integration and also workflow to ensure that contract has been implemented properly. 3 = functionality and methodology to set in place all downstream contract monitoring processes, roles, alerts, etc. 4 = Advanced functionality beyond 1-3.</t>
  </si>
  <si>
    <t>Once executed the contract is flipped into a purchasing contract. The link between the negotiated contract and the budget or approved spend in the purchasing contract means that users can track spend whether through a PO or Catalogue and see what is spent, committed or available. This can either be to other Determine modules or standard connections to the likes of Oracle, SAP, Tradeshift.</t>
  </si>
  <si>
    <t>Contracts can have budgets and or approved spend on the them meaning that users can track spend whether through a PO or Catalogue and see what is spent, committed or available. This can either be to other Determine modules or standard connections to the likes of Oracle, SAP, Tradeshift.</t>
  </si>
  <si>
    <t>Being generous here.  Not a reat linkage between SRM scoring on a scorecard to contract that you'd like to tie that scorecard.  Need "meta variables" to be used more to corss functions like CLM</t>
  </si>
  <si>
    <t>To what extent can the system track counter-party compliance to the contract - as well as internal compliance</t>
  </si>
  <si>
    <t>0 = none. 1 = ability to set dates and alerts for deliverables and against SLAs/targets; query capabilities to match payments to contracts; simple scorecard. 2 = robust integration framework for automated performance collection; stakeholder survey collection &amp; scoring; graphical scorecards. 3 = rules-based and predictive analytics to identify/predict non-compliance; integration into corrective action workflows and projects; integration with supplier/partner scorecards. 4 = advanced functionality beyond 1-3</t>
  </si>
  <si>
    <t>Contract compliance is managed through the connections to other Determine modules allowing the consolidation of obligations, spend, budgets, PO's, requisitions back to a specific contract within the system.</t>
  </si>
  <si>
    <t>Financial Management</t>
  </si>
  <si>
    <t>0 = none. 1 = reporting of TCV, ACV, and expended budget. 2 = tracking discounts, penalties, rebates, claims, budget burn rate, performance to market (e.g., commodity pricing), total cost (e.g., insurance costs associated with contract), etc. 3 = ability to estimate/plan contract financials and actions: CV renewals; CV at risk; "cost of risk" analysis, trend analysis of pending non-compliance (weighted by financial impact), etc. 4 = Advanced functionality beyond 1-3</t>
  </si>
  <si>
    <t>Through connections to the previously described Purchasing Contracts and Budget Management modules within the Determine Platform.</t>
  </si>
  <si>
    <t>Corrective Action &amp; Conflict Resolution</t>
  </si>
  <si>
    <t>Use generic scoring (per the "Menu" tab). Please describe supporting details in 'comments' field Note any particular innovations that you feel differentiate you here</t>
  </si>
  <si>
    <t>Corrective action plans can be defined in the solution and linked to either the supplier or contract record. If a contract is in dispute the solution will allow the user to flag this and it will be reflected in the status. Rules can be put in place so that if a contract is dispute it can restrict the transaction capability with that supplier.</t>
  </si>
  <si>
    <t>Contracting Reports and Analytics</t>
  </si>
  <si>
    <t>*Not numerically self-scored. Please list the out-of-the box reporting that you provide for the supported roles in your system with regards to the contracting process. This isn't a list of report names, but rather the types of reporting that you have -- e.g., status (e.g., pending, active, overdue), throughput, cycle time, on-time delivery, pending renewals, rework, etc.</t>
  </si>
  <si>
    <t>Reporting Generator within the Determine solution is a propriety tool which allows any peice of metadata to be compiled into a report. Reports are either individual status type (chart or table) reports that can be rolled up into dashboard reports. The dashboard will be a combination of the status type reports but also processing times by phase, template v 3rd party paper etc. Access to reports is based upon the users roles and permissions meaning that the same report will show different information for different users.</t>
  </si>
  <si>
    <t>Contract / Cmmercial Performance Analysis</t>
  </si>
  <si>
    <t>Contract analytics can be done directly within the platform using the reporting tool mentioned above. Where more detailed analytics are required Determine also offers a broader set of analytics throught the our Spend Analysis module.</t>
  </si>
  <si>
    <t>Knowledge Beyond Technology Applications</t>
  </si>
  <si>
    <t>What content/info/knowledge exists that powers yours solution beyond traditional feature/function? e.g., clause/risk ontology; AI trained knowledge base for contract analytics; automated best practice; etc.</t>
  </si>
  <si>
    <t>AI tools form part of the Determine roadmap but are not available at this time.</t>
  </si>
  <si>
    <t>Community Knowledge</t>
  </si>
  <si>
    <t>How do you capture and systemize the collective knowledge from your installed base of customers using your solution?</t>
  </si>
  <si>
    <t>Customer focus groups and advisory committees</t>
  </si>
  <si>
    <t>Value Creation Methodology and Approach</t>
  </si>
  <si>
    <t>Do you have a unique approach to assessing, delivering, and improving value delivery that we haven't touched upon that you'd like to highlight?</t>
  </si>
  <si>
    <t xml:space="preserve">General Areas (not integration specific) </t>
  </si>
  <si>
    <t>Core Technology Platform</t>
  </si>
  <si>
    <t>1 = PHP code with limited formalized processes, development standards. 2 = standard Java / C# stack with generally acceptable MVC separation. 3 = fully normalized Java / C# stack with multi-database and multi-view layer support for scalability and back up and for extensive desktop and mobile interface support. 4 = would include capability beyond which is previously addressed (but including 1-3)</t>
  </si>
  <si>
    <t>Security</t>
  </si>
  <si>
    <t>Generally, describe your information security approach. Specifically, are you ISO certified (27001) and do you support encryption (including encryption at rest)?</t>
  </si>
  <si>
    <t>NA</t>
  </si>
  <si>
    <t>Yes</t>
  </si>
  <si>
    <t>tbd</t>
  </si>
  <si>
    <t>Fine Grained Role / Data / Action Based Security</t>
  </si>
  <si>
    <t>How fine grained is the role/data/action based security options on the platform and how configurable are they? How fine grained is the role/data/action based security options on the platform and how configurable are they?</t>
  </si>
  <si>
    <t>1 = pre-defined roles. 2 = pre-defined roles with edit options selectable by roles. 3 = role sub-classes which are modifications of basic roles, possibly for a single user. 4 = roles can be defined not just by selections, but on data views or particular workflows</t>
  </si>
  <si>
    <t>User Experience</t>
  </si>
  <si>
    <t>Please describe your user experience (overall) including design approach. Please describe your approach to navigation, menu elements (and ability to hide elements), columns, overall form structure/organization, visual design, product workflow. What other UIs have inspired your design (in the consumer or business world)? When was your overall UI framework last implemented or updated? How many full-time UI designers are on your team?</t>
  </si>
  <si>
    <t>We revamped the entire user interface in 17.3 release of the Determine Cloud Platform.  The approach we've taken has been modeled off of Google Material Design.  Much of the UI/UX is geared toward the elements of usability such as icon design, hidden menus, favorites, workflow versatility, etc.  Here is a blog about the topic https://www.determine.com/blog/part-1-value-material-design</t>
  </si>
  <si>
    <t>IaaS</t>
  </si>
  <si>
    <t>Who hosts your servers and runs your data centers? If third party (assuming so!), who is it? If multiple, can IaaS providers be switched?</t>
  </si>
  <si>
    <t>See above.</t>
  </si>
  <si>
    <t>Do you offer an on premise options? If no, what private cloud capabilities do you offer (e.g., to have data reside locally -- and fully encrypted at rest). If offered, is it legacy software that is separate from the SaaS version -- or is cloud version pushed to end user to run locally? Explain if there is an option for any part of the application or integration software to run on-premise behind the firewall? If you have such on-premise / 'private cloud' capabilities, please describe how it works in conjunction with any 'public cloud' application deployment models you support</t>
  </si>
  <si>
    <t>1 "we install, and when you want an update, you call". 2 = standard patch upgrade support (like previous MS non-forced update strategy). 3 = dynamic pull from master image on an update server that auto detects version and runs all of the update scripts sequentially with each patch application. 4 = would include capability beyond which is previously addressed (but including 1-3)</t>
  </si>
  <si>
    <t>AR / Auto Detection of Missing / Needed / Erroneous Data</t>
  </si>
  <si>
    <t xml:space="preserve">Please describe in detail (self score not needed) -- SELF SCORE NOT NEEDED </t>
  </si>
  <si>
    <t xml:space="preserve">Please describe in detail (self score not needed) </t>
  </si>
  <si>
    <t>1 = limited, email-like approvals and simple request views only for the buyer. 2 = decent - event status and data viewing, simple reports, and commenting for the buyer and invitation viewing, issue notification, and bidding for the supplier. 3 = extensive (i.e., pretty much any data that can be viewed/entered on a mobile device can be viewed/entered). 4 = where you have found novel ways to do more with mobile than their peers (e.g., full mobile-enabled chat infrastructure that can capture requests and input via chat)</t>
  </si>
  <si>
    <t>If not already covered elsewhere, please explain how many base currencies do you support? Also please describe multi-currency support such as foreign exchange translations or other capabilities</t>
  </si>
  <si>
    <t>Our solution has a unique set of features to manage currency (we call it many currencies management), allowing the platform to manage an unlimited number of currencies at the same time for global deployments. We can for example on a single purchasing transaction manage the corporate, regional, local currencies as well as the supplier, budget and contract currencies, all being potentially differents. Conversion is done on the fly using exchange rate history, and reporting can be done across the entire suite using the corporate currency.We have the complete list of currencies in the application and include web-services to automatically update exchange rates (daily for example). We also have a standard interface allowing to sync exchange rates with the financial system.</t>
  </si>
  <si>
    <t>Machine Learning</t>
  </si>
  <si>
    <t>Do you offer any form of machine learning with your existing production system? If so, please describe what ML approach/algorithms are used to do what functionality</t>
  </si>
  <si>
    <t xml:space="preserve">We are developing machine learning on the platform.  An example of this is On “Event”, if “Condition”, then decide to “Act” (IFTTT, Microsoft Flow); Detect any input, change of state, external event; Change workflow of any document, assign value, send alerts, trigger external action
</t>
  </si>
  <si>
    <t>"Bots"</t>
  </si>
  <si>
    <t>Please describe how you support software agents that help improve the capabilities of your system. If you don't have any, please describe what you're evaluating or building</t>
  </si>
  <si>
    <t>This is an area we addressing in out roadmap.</t>
  </si>
  <si>
    <t>1 = simple phrase mapping file for menu options. 2 = replacement rules for menus, workflows, help files, etc. 3 = multi-lingual personalization options for global deployments. 4 = would include capability beyond which is previously addressed (but including 1-3)</t>
  </si>
  <si>
    <t>Integrations (Approach)</t>
  </si>
  <si>
    <t>APIs</t>
  </si>
  <si>
    <t>How many out of the box APIs do you make available (and feel free to describe more about them and/or your approach here)?</t>
  </si>
  <si>
    <t>DCP provides out of the box integrations by way of our EAS (Enterprise Application System) API, RESTFul API and Batch Loading. Integrations with customers varies on a case by case basis, but we are often asked to integrate with suppliers and users.  Process integration with POs/Invoices is not common given the P2P features we deliver on DCP.  We also have out of the box integration with providers like DocuSign as part of the Determine Contract Management solution.</t>
  </si>
  <si>
    <t xml:space="preserve">DCP integrates with the major ERP solutions including: SAP, Serenic, M3, Great Plains, PeopleSoft, Sage, JDE, MS Dynamics, Qualiac, ComptaFirst, GDS, Unit4, NetSuite, and Workday </t>
  </si>
  <si>
    <t xml:space="preserve">While we have this capavility, this is not commonly requested to integrate with P2P related technology given the P2P capability on DCP.  </t>
  </si>
  <si>
    <t>Others include DocuSign and EchoSign.  However based on our Open API framreowrk, integrating with best of breed systems based on client requirements is addressed on a case by case basis.</t>
  </si>
  <si>
    <t>CLM Configuration</t>
  </si>
  <si>
    <t>If not already covered, please describe your approach to customized CLM process configuration as well as both basic and advanced workflow configuration (based upon an evaluation of the strategic nature of the contract the dollars involved, the industry, and/or regulatory controls that need to be adhered to)? Approaches could be based on users, departments, commodities, roles, content groups, approval steps, delegated approvals, custom fields/requirements, accounts, etc.</t>
  </si>
  <si>
    <t>See Technology section.</t>
  </si>
  <si>
    <t>Business Rules and Workflow are a core differentiator for us and are part of the DNA of the platform. The Determine Core engine includes different levels of business rules and workflows like:The core engine includes different levels of business rules and workflows like:Document workflow;Approval workflows;Rules based workflows (dynamic adaptation);Document workflows are predefined using our descriptive language, all rules allowing to dynamically configure the application are managed by the admin.</t>
  </si>
  <si>
    <t>Determine Cloud Platform (DCP) supports many global requirements as it relates to global deployments where are are currently involved.  Some of the feature sets where global capability is clear includes hierarchical setup with unlimted number of levels (location, department, cost center, business units, company, legal entities, region, etc.).  DCP can manage shared service centers with queues and rules, engage life-cycle management when needed, and user/supplier on-boarding management.  These capabilties are being managed in many organizations on a global basis often supported in conjunction with global deployments of ERP solutions like SAP.  In one case we are using our supplier portal / global purchasing solution across five continents.  Some of the global considerations our platform is handling include: tax regime management, auditability across processes, and global requisitioning from a master supplier base.</t>
  </si>
  <si>
    <t>Please describe any general or targeted support service (included but not limited to implementation, integration, customization, configuraiton, etc.) you provide in support of your CLM technology</t>
  </si>
  <si>
    <t>Typical CLM services are offerred through our partner network (e.g. Protiviti is one of our key CLM partners)</t>
  </si>
  <si>
    <t>Demo</t>
  </si>
  <si>
    <t>Not scored round 1</t>
  </si>
  <si>
    <t>Demo and Discuss</t>
  </si>
  <si>
    <t>Details</t>
  </si>
  <si>
    <t>Discuss how</t>
  </si>
  <si>
    <t>Not scored in round 1</t>
  </si>
  <si>
    <t>Demo and Discuss - esp re answer above</t>
  </si>
  <si>
    <t>Describes Strong capabilities.  i.e., 3</t>
  </si>
  <si>
    <t>Sounds strong (which is a 3), but will give extra 0.5 for 'GBS' support</t>
  </si>
  <si>
    <t>Strong.  3.</t>
  </si>
  <si>
    <t>Decent, but not as robust as others</t>
  </si>
  <si>
    <t>Sounds like some support.  Few vendors getting 3+</t>
  </si>
  <si>
    <t>Will give a 1</t>
  </si>
  <si>
    <t>Looking for capabilities within CLM, not SXM</t>
  </si>
  <si>
    <t>Will assume there's at least a customer advisory board for clients to share requirements and share with each other</t>
  </si>
  <si>
    <t>Describe your ability to invite suppliers to participate on the e-invoicing platform</t>
  </si>
  <si>
    <t>Last Provider Average</t>
  </si>
  <si>
    <t>Benchmark Average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</si>
</sst>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4">
    <font>
      <sz val="12"/>
      <color rgb="FF000000"/>
      <name val="Calibri"/>
    </font>
    <font>
      <b/>
      <sz val="16"/>
      <color rgb="FF000000"/>
      <name val="Calibri"/>
      <family val="2"/>
    </font>
    <font>
      <b/>
      <sz val="12"/>
      <color rgb="FF000000"/>
      <name val="Calibri"/>
      <family val="2"/>
    </font>
    <font>
      <b/>
      <sz val="16"/>
      <color rgb="FFFF0000"/>
      <name val="Calibri"/>
      <family val="2"/>
    </font>
    <font>
      <sz val="12"/>
      <name val="Calibri"/>
      <family val="2"/>
    </font>
    <font>
      <u/>
      <sz val="12"/>
      <color rgb="FF0563C1"/>
      <name val="Calibri"/>
      <family val="2"/>
    </font>
    <font>
      <sz val="16"/>
      <color rgb="FF000000"/>
      <name val="Calibri"/>
      <family val="2"/>
    </font>
    <font>
      <b/>
      <sz val="14"/>
      <color rgb="FF000000"/>
      <name val="Calibri"/>
      <family val="2"/>
    </font>
    <font>
      <b/>
      <sz val="10"/>
      <color rgb="FF000000"/>
      <name val="Calibri"/>
      <family val="2"/>
    </font>
    <font>
      <b/>
      <sz val="9"/>
      <color rgb="FF000000"/>
      <name val="Calibri"/>
      <family val="2"/>
    </font>
    <font>
      <b/>
      <sz val="12"/>
      <color rgb="FFFF0000"/>
      <name val="Calibri"/>
      <family val="2"/>
    </font>
    <font>
      <sz val="10"/>
      <color rgb="FF000000"/>
      <name val="Calibri"/>
      <family val="2"/>
    </font>
    <font>
      <b/>
      <u/>
      <sz val="18"/>
      <color rgb="FF000000"/>
      <name val="Calibri"/>
      <family val="2"/>
    </font>
    <font>
      <b/>
      <sz val="18"/>
      <color rgb="FF000000"/>
      <name val="Calibri"/>
      <family val="2"/>
    </font>
    <font>
      <b/>
      <sz val="28"/>
      <color rgb="FF000000"/>
      <name val="Calibri"/>
      <family val="2"/>
    </font>
    <font>
      <b/>
      <u/>
      <sz val="14"/>
      <color rgb="FF000000"/>
      <name val="Calibri"/>
      <family val="2"/>
    </font>
    <font>
      <u/>
      <sz val="12"/>
      <color rgb="FF000000"/>
      <name val="Calibri"/>
      <family val="2"/>
    </font>
    <font>
      <sz val="12"/>
      <name val="Calibri"/>
      <family val="2"/>
    </font>
    <font>
      <sz val="10"/>
      <name val="Arial"/>
      <family val="2"/>
    </font>
    <font>
      <b/>
      <u/>
      <sz val="18"/>
      <color rgb="FF000000"/>
      <name val="Calibri"/>
      <family val="2"/>
    </font>
    <font>
      <sz val="6"/>
      <color rgb="FF000000"/>
      <name val="Calibri"/>
      <family val="2"/>
    </font>
    <font>
      <u/>
      <sz val="12"/>
      <color rgb="FF000000"/>
      <name val="Calibri"/>
      <family val="2"/>
    </font>
    <font>
      <u/>
      <sz val="12"/>
      <color rgb="FF0000FF"/>
      <name val="Calibri"/>
      <family val="2"/>
    </font>
    <font>
      <u/>
      <sz val="12"/>
      <color rgb="FF0000FF"/>
      <name val="Calibri"/>
      <family val="2"/>
    </font>
    <font>
      <sz val="11"/>
      <color rgb="FF000000"/>
      <name val="Calibri"/>
      <family val="2"/>
    </font>
    <font>
      <b/>
      <sz val="11"/>
      <color rgb="FF000000"/>
      <name val="Calibri"/>
      <family val="2"/>
    </font>
    <font>
      <sz val="14"/>
      <color rgb="FF000000"/>
      <name val="Calibri"/>
      <family val="2"/>
    </font>
    <font>
      <b/>
      <u/>
      <sz val="11"/>
      <color rgb="FF0000FF"/>
      <name val="Calibri"/>
      <family val="2"/>
    </font>
    <font>
      <b/>
      <u/>
      <sz val="11"/>
      <color rgb="FF0000FF"/>
      <name val="Calibri"/>
      <family val="2"/>
    </font>
    <font>
      <u/>
      <sz val="12"/>
      <color rgb="FF0070C0"/>
      <name val="Calibri"/>
      <family val="2"/>
    </font>
    <font>
      <b/>
      <sz val="12"/>
      <color rgb="FFFF00FF"/>
      <name val="Calibri"/>
      <family val="2"/>
    </font>
    <font>
      <b/>
      <u/>
      <sz val="11"/>
      <color rgb="FF0000FF"/>
      <name val="Calibri"/>
      <family val="2"/>
    </font>
    <font>
      <sz val="12"/>
      <color rgb="FFFF0000"/>
      <name val="Calibri"/>
      <family val="2"/>
    </font>
    <font>
      <sz val="10"/>
      <color rgb="FFFF0000"/>
      <name val="Calibri"/>
      <family val="2"/>
    </font>
    <font>
      <u/>
      <sz val="12"/>
      <color rgb="FF0000FF"/>
      <name val="Calibri"/>
      <family val="2"/>
    </font>
    <font>
      <sz val="14"/>
      <color rgb="FF000000"/>
      <name val="Arial"/>
      <family val="2"/>
    </font>
    <font>
      <u/>
      <sz val="10"/>
      <color rgb="FF0000FF"/>
      <name val="Arial"/>
      <family val="2"/>
    </font>
    <font>
      <u/>
      <sz val="12"/>
      <color rgb="FF0000FF"/>
      <name val="Calibri"/>
      <family val="2"/>
    </font>
    <font>
      <sz val="14"/>
      <name val="Calibri"/>
      <family val="2"/>
    </font>
    <font>
      <u/>
      <sz val="11"/>
      <color rgb="FF0070C0"/>
      <name val="Calibri"/>
      <family val="2"/>
    </font>
    <font>
      <u/>
      <sz val="12"/>
      <color rgb="FF0070C0"/>
      <name val="Calibri"/>
      <family val="2"/>
    </font>
    <font>
      <u/>
      <sz val="11"/>
      <color rgb="FF0070C0"/>
      <name val="Calibri"/>
      <family val="2"/>
    </font>
    <font>
      <i/>
      <sz val="11"/>
      <color rgb="FF000000"/>
      <name val="Calibri"/>
      <family val="2"/>
    </font>
    <font>
      <sz val="11"/>
      <color rgb="FF000000"/>
      <name val="Arial"/>
      <family val="2"/>
    </font>
    <font>
      <strike/>
      <sz val="12"/>
      <color rgb="FF000000"/>
      <name val="Calibri"/>
      <family val="2"/>
    </font>
    <font>
      <b/>
      <sz val="12"/>
      <name val="Calibri (Body)_x0000_"/>
    </font>
    <font>
      <b/>
      <u/>
      <sz val="12"/>
      <color rgb="FF0563C1"/>
      <name val="Calibri"/>
      <family val="2"/>
    </font>
    <font>
      <i/>
      <sz val="12"/>
      <color rgb="FF0070C0"/>
      <name val="Arial"/>
      <family val="2"/>
    </font>
    <font>
      <b/>
      <sz val="12"/>
      <name val="Calibri"/>
      <family val="2"/>
    </font>
    <font>
      <b/>
      <sz val="12"/>
      <color rgb="FFFFFFFF"/>
      <name val="Calibri"/>
      <family val="2"/>
    </font>
    <font>
      <sz val="12"/>
      <color rgb="FFFFFFFF"/>
      <name val="Calibri"/>
      <family val="2"/>
    </font>
    <font>
      <i/>
      <sz val="11"/>
      <name val="Calibri"/>
      <family val="2"/>
    </font>
    <font>
      <b/>
      <sz val="10"/>
      <color rgb="FF000000"/>
      <name val="Calibri"/>
      <family val="2"/>
    </font>
    <font>
      <sz val="12"/>
      <color rgb="FF000000"/>
      <name val="Calibri"/>
      <family val="2"/>
    </font>
  </fonts>
  <fills count="25">
    <fill>
      <patternFill patternType="none"/>
    </fill>
    <fill>
      <patternFill patternType="gray125"/>
    </fill>
    <fill>
      <patternFill patternType="solid">
        <fgColor rgb="FFE2EFD9"/>
        <bgColor rgb="FFE2EFD9"/>
      </patternFill>
    </fill>
    <fill>
      <patternFill patternType="solid">
        <fgColor rgb="FF00B0F0"/>
        <bgColor rgb="FF00B0F0"/>
      </patternFill>
    </fill>
    <fill>
      <patternFill patternType="solid">
        <fgColor rgb="FF00B050"/>
        <bgColor rgb="FF00B050"/>
      </patternFill>
    </fill>
    <fill>
      <patternFill patternType="solid">
        <fgColor rgb="FFFFFF00"/>
        <bgColor rgb="FFFFFF00"/>
      </patternFill>
    </fill>
    <fill>
      <patternFill patternType="solid">
        <fgColor rgb="FFFFE598"/>
        <bgColor rgb="FFFFE598"/>
      </patternFill>
    </fill>
    <fill>
      <patternFill patternType="solid">
        <fgColor rgb="FFF7CAAC"/>
        <bgColor rgb="FFF7CAAC"/>
      </patternFill>
    </fill>
    <fill>
      <patternFill patternType="solid">
        <fgColor rgb="FF92D050"/>
        <bgColor rgb="FF92D050"/>
      </patternFill>
    </fill>
    <fill>
      <patternFill patternType="solid">
        <fgColor rgb="FFDEEAF6"/>
        <bgColor rgb="FFDEEAF6"/>
      </patternFill>
    </fill>
    <fill>
      <patternFill patternType="solid">
        <fgColor rgb="FFFEF2CB"/>
        <bgColor rgb="FFFEF2CB"/>
      </patternFill>
    </fill>
    <fill>
      <patternFill patternType="solid">
        <fgColor rgb="FFD9E2F3"/>
        <bgColor rgb="FFD9E2F3"/>
      </patternFill>
    </fill>
    <fill>
      <patternFill patternType="solid">
        <fgColor rgb="FFFBE4D5"/>
        <bgColor rgb="FFFBE4D5"/>
      </patternFill>
    </fill>
    <fill>
      <patternFill patternType="solid">
        <fgColor rgb="FFFFC000"/>
        <bgColor rgb="FFFFC000"/>
      </patternFill>
    </fill>
    <fill>
      <patternFill patternType="solid">
        <fgColor rgb="FF7030A0"/>
        <bgColor rgb="FF7030A0"/>
      </patternFill>
    </fill>
    <fill>
      <patternFill patternType="solid">
        <fgColor rgb="FFC5E0B3"/>
        <bgColor rgb="FFC5E0B3"/>
      </patternFill>
    </fill>
    <fill>
      <patternFill patternType="solid">
        <fgColor rgb="FFBDD6EE"/>
        <bgColor rgb="FFBDD6EE"/>
      </patternFill>
    </fill>
    <fill>
      <patternFill patternType="solid">
        <fgColor rgb="FFFFFF99"/>
        <bgColor rgb="FFFFFF99"/>
      </patternFill>
    </fill>
    <fill>
      <patternFill patternType="solid">
        <fgColor rgb="FFFF00FF"/>
        <bgColor rgb="FFFF00FF"/>
      </patternFill>
    </fill>
    <fill>
      <patternFill patternType="solid">
        <fgColor rgb="FFDDEBF7"/>
        <bgColor rgb="FFDDEBF7"/>
      </patternFill>
    </fill>
    <fill>
      <patternFill patternType="solid">
        <fgColor rgb="FFFF5E52"/>
        <bgColor rgb="FFFF5E52"/>
      </patternFill>
    </fill>
    <fill>
      <patternFill patternType="solid">
        <fgColor rgb="FFFFD966"/>
        <bgColor rgb="FFFFD966"/>
      </patternFill>
    </fill>
    <fill>
      <patternFill patternType="solid">
        <fgColor rgb="FFA4C2F4"/>
        <bgColor rgb="FFA4C2F4"/>
      </patternFill>
    </fill>
    <fill>
      <patternFill patternType="solid">
        <fgColor rgb="FFB6D7A8"/>
        <bgColor rgb="FFB6D7A8"/>
      </patternFill>
    </fill>
    <fill>
      <patternFill patternType="solid">
        <fgColor rgb="FFD5A6BD"/>
        <bgColor rgb="FFD5A6BD"/>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s>
  <cellStyleXfs count="1">
    <xf numFmtId="0" fontId="0" fillId="0" borderId="0"/>
  </cellStyleXfs>
  <cellXfs count="271">
    <xf numFmtId="0" fontId="0" fillId="0" borderId="0" xfId="0" applyFont="1" applyAlignment="1"/>
    <xf numFmtId="0" fontId="1" fillId="2" borderId="1" xfId="0" applyFont="1" applyFill="1" applyBorder="1" applyAlignment="1">
      <alignment horizontal="center" vertical="center"/>
    </xf>
    <xf numFmtId="0" fontId="2" fillId="0" borderId="1" xfId="0" applyFont="1" applyBorder="1" applyAlignment="1">
      <alignment vertical="center" wrapText="1"/>
    </xf>
    <xf numFmtId="0" fontId="2" fillId="3" borderId="1" xfId="0" applyFont="1" applyFill="1" applyBorder="1" applyAlignment="1">
      <alignment horizontal="center" vertical="center" wrapText="1"/>
    </xf>
    <xf numFmtId="0" fontId="0" fillId="0" borderId="0" xfId="0" applyFont="1" applyAlignment="1">
      <alignment vertical="center" wrapText="1"/>
    </xf>
    <xf numFmtId="0" fontId="2" fillId="0" borderId="0" xfId="0" applyFont="1" applyAlignment="1">
      <alignment vertical="center" wrapText="1"/>
    </xf>
    <xf numFmtId="0" fontId="2" fillId="4" borderId="1" xfId="0" applyFont="1" applyFill="1" applyBorder="1" applyAlignment="1">
      <alignment horizontal="center" vertical="center" wrapText="1"/>
    </xf>
    <xf numFmtId="0" fontId="0" fillId="0" borderId="0" xfId="0" applyFont="1" applyAlignment="1">
      <alignment horizontal="center" vertical="center" wrapText="1"/>
    </xf>
    <xf numFmtId="0" fontId="3" fillId="5" borderId="2" xfId="0" applyFont="1" applyFill="1" applyBorder="1" applyAlignment="1">
      <alignment vertical="center" wrapText="1"/>
    </xf>
    <xf numFmtId="0" fontId="2" fillId="7" borderId="1" xfId="0" applyFont="1" applyFill="1" applyBorder="1" applyAlignment="1">
      <alignment horizontal="center" vertical="center" wrapText="1"/>
    </xf>
    <xf numFmtId="0" fontId="5" fillId="0" borderId="1" xfId="0" applyFont="1" applyBorder="1" applyAlignment="1">
      <alignment vertical="center" wrapText="1"/>
    </xf>
    <xf numFmtId="0" fontId="6" fillId="0" borderId="0" xfId="0" applyFont="1" applyAlignment="1">
      <alignment vertical="center" wrapText="1"/>
    </xf>
    <xf numFmtId="0" fontId="2" fillId="8" borderId="1" xfId="0" applyFont="1" applyFill="1" applyBorder="1" applyAlignment="1">
      <alignment horizontal="center" vertical="center" wrapText="1"/>
    </xf>
    <xf numFmtId="0" fontId="2" fillId="9" borderId="6" xfId="0" applyFont="1" applyFill="1" applyBorder="1" applyAlignment="1">
      <alignment vertical="center" wrapText="1"/>
    </xf>
    <xf numFmtId="0" fontId="7" fillId="8" borderId="1" xfId="0" applyFont="1" applyFill="1" applyBorder="1" applyAlignment="1">
      <alignment horizontal="center" vertical="center" wrapText="1"/>
    </xf>
    <xf numFmtId="0" fontId="2" fillId="9" borderId="1" xfId="0" applyFont="1" applyFill="1" applyBorder="1" applyAlignment="1">
      <alignment vertical="center" wrapText="1"/>
    </xf>
    <xf numFmtId="0" fontId="0" fillId="0" borderId="0" xfId="0" applyFont="1" applyAlignment="1">
      <alignment vertical="center"/>
    </xf>
    <xf numFmtId="0" fontId="0" fillId="0" borderId="1" xfId="0" applyFont="1" applyBorder="1" applyAlignment="1">
      <alignment vertical="center" wrapText="1"/>
    </xf>
    <xf numFmtId="0" fontId="8" fillId="9" borderId="1" xfId="0" applyFont="1" applyFill="1" applyBorder="1" applyAlignment="1">
      <alignment horizontal="center" vertical="center" wrapText="1"/>
    </xf>
    <xf numFmtId="0" fontId="0" fillId="0" borderId="1" xfId="0" applyFont="1" applyBorder="1" applyAlignment="1">
      <alignment vertical="center" wrapText="1"/>
    </xf>
    <xf numFmtId="0" fontId="8" fillId="2" borderId="1" xfId="0" applyFont="1" applyFill="1" applyBorder="1" applyAlignment="1">
      <alignment horizontal="center" vertical="center" wrapText="1"/>
    </xf>
    <xf numFmtId="0" fontId="7"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0" fillId="0" borderId="0" xfId="0" applyFont="1" applyAlignment="1">
      <alignment wrapText="1"/>
    </xf>
    <xf numFmtId="0" fontId="12" fillId="13" borderId="1" xfId="0" applyFont="1" applyFill="1" applyBorder="1" applyAlignment="1">
      <alignment horizontal="left" vertical="center"/>
    </xf>
    <xf numFmtId="2" fontId="13" fillId="13" borderId="1" xfId="0" applyNumberFormat="1" applyFont="1" applyFill="1" applyBorder="1" applyAlignment="1">
      <alignment horizontal="center" vertical="center"/>
    </xf>
    <xf numFmtId="0" fontId="15" fillId="8" borderId="1" xfId="0" applyFont="1" applyFill="1" applyBorder="1" applyAlignment="1">
      <alignment vertical="center" wrapText="1"/>
    </xf>
    <xf numFmtId="0" fontId="11" fillId="0" borderId="0" xfId="0" applyFont="1" applyAlignment="1">
      <alignment vertical="center" wrapText="1"/>
    </xf>
    <xf numFmtId="2" fontId="7" fillId="8" borderId="1" xfId="0" applyNumberFormat="1" applyFont="1" applyFill="1" applyBorder="1" applyAlignment="1">
      <alignment horizontal="center" vertical="center" wrapText="1"/>
    </xf>
    <xf numFmtId="0" fontId="0" fillId="7" borderId="1" xfId="0" applyFont="1" applyFill="1" applyBorder="1" applyAlignment="1">
      <alignment vertical="center" wrapText="1"/>
    </xf>
    <xf numFmtId="0" fontId="16" fillId="9" borderId="1" xfId="0" applyFont="1" applyFill="1" applyBorder="1" applyAlignment="1">
      <alignment vertical="center" wrapText="1"/>
    </xf>
    <xf numFmtId="2" fontId="0" fillId="9" borderId="1" xfId="0" applyNumberFormat="1" applyFont="1" applyFill="1" applyBorder="1" applyAlignment="1">
      <alignment horizontal="center" vertical="center" wrapText="1"/>
    </xf>
    <xf numFmtId="0" fontId="0" fillId="9" borderId="1" xfId="0" applyFont="1" applyFill="1" applyBorder="1" applyAlignment="1">
      <alignment horizontal="left" vertical="center" wrapText="1"/>
    </xf>
    <xf numFmtId="0" fontId="0" fillId="0" borderId="1" xfId="0" applyFont="1" applyBorder="1" applyAlignment="1">
      <alignment horizontal="center" vertical="center" wrapText="1"/>
    </xf>
    <xf numFmtId="0" fontId="0" fillId="0" borderId="1" xfId="0" applyFont="1" applyBorder="1" applyAlignment="1">
      <alignment horizontal="left" vertical="center" wrapText="1"/>
    </xf>
    <xf numFmtId="0" fontId="0" fillId="9" borderId="1" xfId="0" applyFont="1" applyFill="1" applyBorder="1" applyAlignment="1">
      <alignment horizontal="center" vertical="center" wrapText="1"/>
    </xf>
    <xf numFmtId="0" fontId="0" fillId="9" borderId="1" xfId="0" applyFont="1" applyFill="1" applyBorder="1" applyAlignment="1">
      <alignment horizontal="left" vertical="center" wrapText="1"/>
    </xf>
    <xf numFmtId="0" fontId="0" fillId="10" borderId="1" xfId="0" applyFont="1" applyFill="1" applyBorder="1" applyAlignment="1">
      <alignment horizontal="center" vertical="center" wrapText="1"/>
    </xf>
    <xf numFmtId="0" fontId="0" fillId="2" borderId="1" xfId="0" applyFont="1" applyFill="1" applyBorder="1" applyAlignment="1">
      <alignment horizontal="center" vertical="center" wrapText="1"/>
    </xf>
    <xf numFmtId="0" fontId="0" fillId="5" borderId="1" xfId="0" applyFont="1" applyFill="1" applyBorder="1" applyAlignment="1">
      <alignment vertical="center" wrapText="1"/>
    </xf>
    <xf numFmtId="0" fontId="19" fillId="13" borderId="1" xfId="0" applyFont="1" applyFill="1" applyBorder="1" applyAlignment="1">
      <alignment vertical="center"/>
    </xf>
    <xf numFmtId="0" fontId="0" fillId="0" borderId="0" xfId="0" applyFont="1" applyAlignment="1">
      <alignment horizontal="center"/>
    </xf>
    <xf numFmtId="0" fontId="1" fillId="8" borderId="1" xfId="0" applyFont="1" applyFill="1" applyBorder="1" applyAlignment="1">
      <alignment horizontal="center" vertical="center" wrapText="1"/>
    </xf>
    <xf numFmtId="0" fontId="22" fillId="0" borderId="1" xfId="0" applyFont="1" applyBorder="1" applyAlignment="1">
      <alignment horizontal="left" vertical="center" wrapText="1"/>
    </xf>
    <xf numFmtId="0" fontId="23" fillId="9" borderId="1" xfId="0" applyFont="1" applyFill="1" applyBorder="1" applyAlignment="1">
      <alignment horizontal="left" vertical="center" wrapText="1"/>
    </xf>
    <xf numFmtId="0" fontId="0" fillId="0" borderId="1" xfId="0" applyFont="1" applyBorder="1" applyAlignment="1">
      <alignment wrapText="1"/>
    </xf>
    <xf numFmtId="0" fontId="0" fillId="0" borderId="1" xfId="0" applyFont="1" applyBorder="1" applyAlignment="1">
      <alignment horizontal="left" vertical="center" wrapText="1"/>
    </xf>
    <xf numFmtId="0" fontId="0" fillId="0" borderId="1" xfId="0" applyFont="1" applyBorder="1" applyAlignment="1">
      <alignment horizontal="left" vertical="top" wrapText="1"/>
    </xf>
    <xf numFmtId="0" fontId="0" fillId="0" borderId="1" xfId="0" applyFont="1" applyBorder="1" applyAlignment="1">
      <alignment horizontal="left" vertical="top" wrapText="1"/>
    </xf>
    <xf numFmtId="0" fontId="0" fillId="0" borderId="1" xfId="0" applyFont="1" applyBorder="1"/>
    <xf numFmtId="0" fontId="24" fillId="0" borderId="0" xfId="0" applyFont="1" applyAlignment="1">
      <alignment vertical="center" wrapText="1"/>
    </xf>
    <xf numFmtId="0" fontId="0" fillId="0" borderId="0" xfId="0" applyFont="1" applyAlignment="1">
      <alignment horizontal="left" vertical="center" wrapText="1"/>
    </xf>
    <xf numFmtId="0" fontId="0" fillId="0" borderId="0" xfId="0" applyFont="1"/>
    <xf numFmtId="0" fontId="25" fillId="5" borderId="1" xfId="0" applyFont="1" applyFill="1" applyBorder="1" applyAlignment="1">
      <alignment horizontal="left" vertical="center" wrapText="1"/>
    </xf>
    <xf numFmtId="0" fontId="7" fillId="5" borderId="1" xfId="0" applyFont="1" applyFill="1" applyBorder="1" applyAlignment="1">
      <alignment horizontal="center" vertical="center" wrapText="1"/>
    </xf>
    <xf numFmtId="0" fontId="25" fillId="8" borderId="1" xfId="0" applyFont="1" applyFill="1" applyBorder="1" applyAlignment="1">
      <alignment horizontal="left" vertical="center" wrapText="1"/>
    </xf>
    <xf numFmtId="0" fontId="25" fillId="3"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7" fillId="7" borderId="1" xfId="0" applyFont="1" applyFill="1" applyBorder="1" applyAlignment="1">
      <alignment horizontal="center" vertical="center" wrapText="1"/>
    </xf>
    <xf numFmtId="0" fontId="24" fillId="15" borderId="1" xfId="0" applyFont="1" applyFill="1" applyBorder="1" applyAlignment="1">
      <alignment horizontal="left" vertical="center" wrapText="1"/>
    </xf>
    <xf numFmtId="164" fontId="24" fillId="0" borderId="1" xfId="0" applyNumberFormat="1" applyFont="1" applyBorder="1" applyAlignment="1">
      <alignment horizontal="center" vertical="center" wrapText="1"/>
    </xf>
    <xf numFmtId="164" fontId="0" fillId="0" borderId="1" xfId="0" applyNumberFormat="1" applyFont="1" applyBorder="1" applyAlignment="1">
      <alignment horizontal="center" vertical="center" wrapText="1"/>
    </xf>
    <xf numFmtId="0" fontId="24" fillId="16" borderId="1" xfId="0" applyFont="1" applyFill="1" applyBorder="1" applyAlignment="1">
      <alignment horizontal="left" vertical="center" wrapText="1"/>
    </xf>
    <xf numFmtId="0" fontId="24" fillId="6" borderId="1" xfId="0" applyFont="1" applyFill="1" applyBorder="1" applyAlignment="1">
      <alignment horizontal="left" vertical="center" wrapText="1"/>
    </xf>
    <xf numFmtId="0" fontId="25" fillId="3" borderId="1" xfId="0" applyFont="1" applyFill="1" applyBorder="1" applyAlignment="1">
      <alignment horizontal="right" vertical="center" wrapText="1"/>
    </xf>
    <xf numFmtId="164" fontId="25" fillId="3" borderId="1" xfId="0" applyNumberFormat="1" applyFont="1" applyFill="1" applyBorder="1" applyAlignment="1">
      <alignment horizontal="center" vertical="center" wrapText="1"/>
    </xf>
    <xf numFmtId="164" fontId="2" fillId="3" borderId="1" xfId="0" applyNumberFormat="1" applyFont="1" applyFill="1" applyBorder="1" applyAlignment="1">
      <alignment horizontal="center" vertical="center" wrapText="1"/>
    </xf>
    <xf numFmtId="0" fontId="7" fillId="0" borderId="1" xfId="0" applyFont="1" applyBorder="1" applyAlignment="1">
      <alignment vertical="center" wrapText="1"/>
    </xf>
    <xf numFmtId="0" fontId="25" fillId="5" borderId="1" xfId="0" applyFont="1" applyFill="1" applyBorder="1" applyAlignment="1">
      <alignment horizontal="center" vertical="center" wrapText="1"/>
    </xf>
    <xf numFmtId="0" fontId="24" fillId="9" borderId="1" xfId="0" applyFont="1" applyFill="1" applyBorder="1" applyAlignment="1">
      <alignment horizontal="center" vertical="center" wrapText="1"/>
    </xf>
    <xf numFmtId="0" fontId="24" fillId="0" borderId="0" xfId="0" applyFont="1" applyAlignment="1">
      <alignment horizontal="center" vertical="center" wrapText="1"/>
    </xf>
    <xf numFmtId="0" fontId="13" fillId="15" borderId="1" xfId="0" applyFont="1" applyFill="1" applyBorder="1" applyAlignment="1">
      <alignment horizontal="center" vertical="center" wrapText="1"/>
    </xf>
    <xf numFmtId="0" fontId="7" fillId="11" borderId="6" xfId="0" applyFont="1" applyFill="1" applyBorder="1" applyAlignment="1">
      <alignment horizontal="center" vertical="center" wrapText="1"/>
    </xf>
    <xf numFmtId="0" fontId="7" fillId="11" borderId="6" xfId="0" applyFont="1" applyFill="1" applyBorder="1" applyAlignment="1">
      <alignment vertical="center" wrapText="1"/>
    </xf>
    <xf numFmtId="0" fontId="7" fillId="13" borderId="6" xfId="0" applyFont="1" applyFill="1" applyBorder="1" applyAlignment="1">
      <alignment horizontal="center" vertical="center" wrapText="1"/>
    </xf>
    <xf numFmtId="0" fontId="7" fillId="8" borderId="6" xfId="0" applyFont="1" applyFill="1" applyBorder="1" applyAlignment="1">
      <alignment horizontal="center" vertical="center" wrapText="1"/>
    </xf>
    <xf numFmtId="0" fontId="26" fillId="0" borderId="0" xfId="0" applyFont="1" applyAlignment="1">
      <alignment vertical="center" wrapText="1"/>
    </xf>
    <xf numFmtId="0" fontId="0" fillId="0" borderId="13" xfId="0" applyFont="1" applyBorder="1" applyAlignment="1">
      <alignment vertical="center" wrapText="1"/>
    </xf>
    <xf numFmtId="0" fontId="24" fillId="0" borderId="13" xfId="0" applyFont="1" applyBorder="1" applyAlignment="1">
      <alignment vertical="center" wrapText="1"/>
    </xf>
    <xf numFmtId="0" fontId="0" fillId="0" borderId="13" xfId="0" applyFont="1" applyBorder="1" applyAlignment="1">
      <alignment horizontal="center" vertical="center" wrapText="1"/>
    </xf>
    <xf numFmtId="0" fontId="27" fillId="0" borderId="1" xfId="0" applyFont="1" applyBorder="1" applyAlignment="1">
      <alignment horizontal="left" vertical="center"/>
    </xf>
    <xf numFmtId="0" fontId="28" fillId="0" borderId="1" xfId="0" applyFont="1" applyBorder="1" applyAlignment="1">
      <alignment horizontal="left" vertical="center" wrapText="1"/>
    </xf>
    <xf numFmtId="0" fontId="0" fillId="0" borderId="0" xfId="0" applyFont="1" applyAlignment="1">
      <alignment horizontal="center" vertical="center"/>
    </xf>
    <xf numFmtId="0" fontId="0" fillId="0" borderId="1" xfId="0" applyFont="1" applyBorder="1" applyAlignment="1">
      <alignment vertical="center"/>
    </xf>
    <xf numFmtId="0" fontId="0" fillId="0" borderId="1" xfId="0" applyFont="1" applyBorder="1" applyAlignment="1">
      <alignment horizontal="center" vertical="center"/>
    </xf>
    <xf numFmtId="0" fontId="24" fillId="0" borderId="1" xfId="0" applyFont="1" applyBorder="1" applyAlignment="1">
      <alignment vertical="center" wrapText="1"/>
    </xf>
    <xf numFmtId="0" fontId="0" fillId="9" borderId="1" xfId="0" applyFont="1" applyFill="1" applyBorder="1" applyAlignment="1">
      <alignment vertical="center" wrapText="1"/>
    </xf>
    <xf numFmtId="0" fontId="0" fillId="0" borderId="5" xfId="0" applyFont="1" applyBorder="1" applyAlignment="1">
      <alignment vertical="center" wrapText="1"/>
    </xf>
    <xf numFmtId="0" fontId="0" fillId="0" borderId="3" xfId="0" applyFont="1" applyBorder="1" applyAlignment="1">
      <alignment horizontal="center" vertical="center"/>
    </xf>
    <xf numFmtId="0" fontId="13" fillId="16" borderId="1" xfId="0" applyFont="1" applyFill="1" applyBorder="1" applyAlignment="1">
      <alignment horizontal="center" vertical="center" wrapText="1"/>
    </xf>
    <xf numFmtId="0" fontId="7" fillId="5" borderId="7" xfId="0" applyFont="1" applyFill="1" applyBorder="1" applyAlignment="1">
      <alignment horizontal="left" vertical="center" wrapText="1"/>
    </xf>
    <xf numFmtId="0" fontId="2" fillId="8" borderId="7" xfId="0" applyFont="1" applyFill="1" applyBorder="1" applyAlignment="1">
      <alignment horizontal="left" vertical="center" wrapText="1"/>
    </xf>
    <xf numFmtId="0" fontId="0" fillId="13" borderId="7" xfId="0" applyFont="1" applyFill="1" applyBorder="1" applyAlignment="1">
      <alignment horizontal="left" vertical="center" wrapText="1"/>
    </xf>
    <xf numFmtId="0" fontId="2" fillId="0" borderId="1" xfId="0" applyFont="1" applyBorder="1" applyAlignment="1">
      <alignment vertical="top" wrapText="1"/>
    </xf>
    <xf numFmtId="0" fontId="0" fillId="9" borderId="1" xfId="0" applyFont="1" applyFill="1" applyBorder="1" applyAlignment="1">
      <alignment vertical="top" wrapText="1"/>
    </xf>
    <xf numFmtId="0" fontId="2" fillId="0" borderId="0" xfId="0" applyFont="1" applyAlignment="1">
      <alignment horizontal="center" vertical="center" wrapText="1"/>
    </xf>
    <xf numFmtId="0" fontId="8" fillId="8" borderId="1" xfId="0" applyFont="1" applyFill="1" applyBorder="1" applyAlignment="1">
      <alignment vertical="center" wrapText="1"/>
    </xf>
    <xf numFmtId="0" fontId="0" fillId="17" borderId="1" xfId="0" applyFont="1" applyFill="1" applyBorder="1" applyAlignment="1">
      <alignment vertical="center" wrapText="1"/>
    </xf>
    <xf numFmtId="0" fontId="2" fillId="5" borderId="1" xfId="0" applyFont="1" applyFill="1" applyBorder="1" applyAlignment="1">
      <alignment horizontal="center" vertical="center" wrapText="1"/>
    </xf>
    <xf numFmtId="0" fontId="31" fillId="0" borderId="5" xfId="0" applyFont="1" applyBorder="1" applyAlignment="1">
      <alignment horizontal="left" vertical="center" wrapText="1"/>
    </xf>
    <xf numFmtId="0" fontId="13" fillId="6" borderId="1" xfId="0" applyFont="1" applyFill="1" applyBorder="1" applyAlignment="1">
      <alignment horizontal="center" vertical="center" wrapText="1"/>
    </xf>
    <xf numFmtId="0" fontId="2" fillId="17" borderId="1" xfId="0" applyFont="1" applyFill="1" applyBorder="1" applyAlignment="1">
      <alignment horizontal="center" vertical="center" wrapText="1"/>
    </xf>
    <xf numFmtId="0" fontId="25" fillId="0" borderId="1" xfId="0" applyFont="1" applyBorder="1" applyAlignment="1">
      <alignment vertical="center" wrapText="1"/>
    </xf>
    <xf numFmtId="0" fontId="2" fillId="8" borderId="1" xfId="0" applyFont="1" applyFill="1" applyBorder="1" applyAlignment="1">
      <alignment horizontal="left" vertical="center" wrapText="1"/>
    </xf>
    <xf numFmtId="0" fontId="7" fillId="3" borderId="1" xfId="0" applyFont="1" applyFill="1" applyBorder="1" applyAlignment="1">
      <alignment horizontal="center" vertical="center" wrapText="1"/>
    </xf>
    <xf numFmtId="0" fontId="7" fillId="8" borderId="1" xfId="0" applyFont="1" applyFill="1" applyBorder="1" applyAlignment="1">
      <alignment horizontal="left" vertical="center" wrapText="1"/>
    </xf>
    <xf numFmtId="0" fontId="26" fillId="13" borderId="1" xfId="0" applyFont="1" applyFill="1" applyBorder="1" applyAlignment="1">
      <alignment horizontal="left" vertical="center" wrapText="1"/>
    </xf>
    <xf numFmtId="0" fontId="0" fillId="13" borderId="1" xfId="0" applyFont="1" applyFill="1" applyBorder="1" applyAlignment="1">
      <alignment horizontal="left" vertical="center" wrapText="1"/>
    </xf>
    <xf numFmtId="0" fontId="7" fillId="3" borderId="1" xfId="0" applyFont="1" applyFill="1" applyBorder="1" applyAlignment="1">
      <alignment horizontal="right" vertical="center" wrapText="1"/>
    </xf>
    <xf numFmtId="0" fontId="26" fillId="0" borderId="1" xfId="0" applyFont="1" applyBorder="1" applyAlignment="1">
      <alignment horizontal="left" vertical="center" wrapText="1"/>
    </xf>
    <xf numFmtId="0" fontId="7" fillId="5" borderId="1" xfId="0" applyFont="1" applyFill="1" applyBorder="1" applyAlignment="1">
      <alignment horizontal="left" vertical="center" wrapText="1"/>
    </xf>
    <xf numFmtId="0" fontId="8" fillId="11" borderId="1" xfId="0" applyFont="1" applyFill="1" applyBorder="1" applyAlignment="1">
      <alignment horizontal="center" vertical="center" wrapText="1"/>
    </xf>
    <xf numFmtId="0" fontId="26" fillId="0" borderId="13" xfId="0" applyFont="1" applyBorder="1" applyAlignment="1">
      <alignment vertical="center" wrapText="1"/>
    </xf>
    <xf numFmtId="0" fontId="24" fillId="0" borderId="13" xfId="0" applyFont="1" applyBorder="1" applyAlignment="1">
      <alignment horizontal="left" vertical="center" wrapText="1"/>
    </xf>
    <xf numFmtId="0" fontId="0" fillId="17" borderId="14" xfId="0" applyFont="1" applyFill="1" applyBorder="1" applyAlignment="1">
      <alignment vertical="center" wrapText="1"/>
    </xf>
    <xf numFmtId="0" fontId="34" fillId="0" borderId="1" xfId="0" applyFont="1" applyBorder="1" applyAlignment="1">
      <alignment vertical="top" wrapText="1"/>
    </xf>
    <xf numFmtId="0" fontId="24" fillId="13" borderId="1" xfId="0" applyFont="1" applyFill="1" applyBorder="1" applyAlignment="1">
      <alignment horizontal="center" wrapText="1"/>
    </xf>
    <xf numFmtId="0" fontId="26" fillId="0" borderId="1" xfId="0" applyFont="1" applyBorder="1" applyAlignment="1">
      <alignment vertical="center" wrapText="1"/>
    </xf>
    <xf numFmtId="0" fontId="10" fillId="13" borderId="1" xfId="0" applyFont="1" applyFill="1" applyBorder="1" applyAlignment="1">
      <alignment vertical="center" wrapText="1"/>
    </xf>
    <xf numFmtId="0" fontId="24" fillId="0" borderId="1" xfId="0" applyFont="1" applyBorder="1" applyAlignment="1">
      <alignment horizontal="left" vertical="center" wrapText="1"/>
    </xf>
    <xf numFmtId="0" fontId="24" fillId="19" borderId="1" xfId="0" applyFont="1" applyFill="1" applyBorder="1" applyAlignment="1">
      <alignment horizontal="center" wrapText="1"/>
    </xf>
    <xf numFmtId="0" fontId="24" fillId="0" borderId="0" xfId="0" applyFont="1" applyAlignment="1">
      <alignment horizontal="left" vertical="center" wrapText="1"/>
    </xf>
    <xf numFmtId="0" fontId="0" fillId="19" borderId="1" xfId="0" applyFont="1" applyFill="1" applyBorder="1" applyAlignment="1">
      <alignment vertical="center" wrapText="1"/>
    </xf>
    <xf numFmtId="0" fontId="24" fillId="0" borderId="1" xfId="0" applyFont="1" applyBorder="1" applyAlignment="1">
      <alignment horizontal="center" wrapText="1"/>
    </xf>
    <xf numFmtId="0" fontId="24" fillId="5" borderId="1" xfId="0" applyFont="1" applyFill="1" applyBorder="1" applyAlignment="1">
      <alignment horizontal="center" wrapText="1"/>
    </xf>
    <xf numFmtId="0" fontId="0" fillId="13" borderId="1" xfId="0" applyFont="1" applyFill="1" applyBorder="1" applyAlignment="1">
      <alignment vertical="center" wrapText="1"/>
    </xf>
    <xf numFmtId="0" fontId="24" fillId="0" borderId="0" xfId="0" applyFont="1" applyAlignment="1">
      <alignment horizontal="center" wrapText="1"/>
    </xf>
    <xf numFmtId="0" fontId="24" fillId="0" borderId="0" xfId="0" applyFont="1" applyAlignment="1">
      <alignment wrapText="1"/>
    </xf>
    <xf numFmtId="0" fontId="7" fillId="5" borderId="6" xfId="0" applyFont="1" applyFill="1" applyBorder="1" applyAlignment="1">
      <alignment horizontal="left" vertical="center" wrapText="1"/>
    </xf>
    <xf numFmtId="0" fontId="0" fillId="0" borderId="15" xfId="0" applyFont="1" applyBorder="1" applyAlignment="1">
      <alignment vertical="center" wrapText="1"/>
    </xf>
    <xf numFmtId="0" fontId="35" fillId="0" borderId="1" xfId="0" applyFont="1" applyBorder="1" applyAlignment="1">
      <alignment vertical="center" wrapText="1"/>
    </xf>
    <xf numFmtId="0" fontId="25" fillId="13" borderId="1" xfId="0" applyFont="1" applyFill="1" applyBorder="1" applyAlignment="1">
      <alignment horizontal="center" wrapText="1"/>
    </xf>
    <xf numFmtId="0" fontId="36" fillId="0" borderId="1" xfId="0" applyFont="1" applyBorder="1" applyAlignment="1">
      <alignment vertical="top"/>
    </xf>
    <xf numFmtId="0" fontId="2" fillId="13" borderId="1" xfId="0" applyFont="1" applyFill="1" applyBorder="1" applyAlignment="1">
      <alignment vertical="center" wrapText="1"/>
    </xf>
    <xf numFmtId="0" fontId="0" fillId="2" borderId="14" xfId="0" applyFont="1" applyFill="1" applyBorder="1" applyAlignment="1">
      <alignment horizontal="center" vertical="center" wrapText="1"/>
    </xf>
    <xf numFmtId="0" fontId="0" fillId="0" borderId="3" xfId="0" applyFont="1" applyBorder="1" applyAlignment="1">
      <alignment vertical="center" wrapText="1"/>
    </xf>
    <xf numFmtId="0" fontId="0" fillId="0" borderId="0" xfId="0" applyFont="1" applyAlignment="1">
      <alignment horizontal="center" wrapText="1"/>
    </xf>
    <xf numFmtId="0" fontId="0" fillId="19" borderId="1" xfId="0" applyFont="1" applyFill="1" applyBorder="1" applyAlignment="1">
      <alignment horizontal="left" vertical="center" wrapText="1"/>
    </xf>
    <xf numFmtId="0" fontId="37" fillId="0" borderId="1" xfId="0" applyFont="1" applyBorder="1" applyAlignment="1">
      <alignment horizontal="left" vertical="top" wrapText="1"/>
    </xf>
    <xf numFmtId="0" fontId="24" fillId="0" borderId="11" xfId="0" applyFont="1" applyBorder="1" applyAlignment="1">
      <alignment vertical="center" wrapText="1"/>
    </xf>
    <xf numFmtId="0" fontId="0" fillId="0" borderId="11" xfId="0" applyFont="1" applyBorder="1" applyAlignment="1">
      <alignment horizontal="center" vertical="center" wrapText="1"/>
    </xf>
    <xf numFmtId="0" fontId="24" fillId="0" borderId="11" xfId="0" applyFont="1" applyBorder="1" applyAlignment="1">
      <alignment horizontal="left" vertical="center" wrapText="1"/>
    </xf>
    <xf numFmtId="0" fontId="0" fillId="5" borderId="1" xfId="0" applyFont="1" applyFill="1" applyBorder="1" applyAlignment="1">
      <alignment horizontal="left" vertical="center" wrapText="1"/>
    </xf>
    <xf numFmtId="0" fontId="26" fillId="0" borderId="3" xfId="0" applyFont="1" applyBorder="1" applyAlignment="1">
      <alignment vertical="center" wrapText="1"/>
    </xf>
    <xf numFmtId="0" fontId="26" fillId="17" borderId="1" xfId="0" applyFont="1" applyFill="1" applyBorder="1" applyAlignment="1">
      <alignment vertical="center" wrapText="1"/>
    </xf>
    <xf numFmtId="0" fontId="26" fillId="0" borderId="15" xfId="0" applyFont="1" applyBorder="1" applyAlignment="1">
      <alignment vertical="center" wrapText="1"/>
    </xf>
    <xf numFmtId="0" fontId="0" fillId="0" borderId="5" xfId="0" applyFont="1" applyBorder="1" applyAlignment="1">
      <alignment horizontal="center" vertical="center" wrapText="1"/>
    </xf>
    <xf numFmtId="0" fontId="24" fillId="0" borderId="5" xfId="0" applyFont="1" applyBorder="1" applyAlignment="1">
      <alignment horizontal="left" vertical="center" wrapText="1"/>
    </xf>
    <xf numFmtId="0" fontId="24" fillId="20" borderId="1" xfId="0" applyFont="1" applyFill="1" applyBorder="1" applyAlignment="1">
      <alignment horizontal="center" wrapText="1"/>
    </xf>
    <xf numFmtId="0" fontId="38" fillId="0" borderId="0" xfId="0" applyFont="1" applyAlignment="1">
      <alignment vertical="center" wrapText="1"/>
    </xf>
    <xf numFmtId="0" fontId="39" fillId="0" borderId="1" xfId="0" applyFont="1" applyBorder="1" applyAlignment="1">
      <alignment vertical="center" wrapText="1"/>
    </xf>
    <xf numFmtId="0" fontId="40" fillId="0" borderId="0" xfId="0" applyFont="1" applyAlignment="1">
      <alignment horizontal="center" vertical="center" wrapText="1"/>
    </xf>
    <xf numFmtId="0" fontId="41" fillId="0" borderId="0" xfId="0" applyFont="1" applyAlignment="1">
      <alignment horizontal="left" vertical="center" wrapText="1"/>
    </xf>
    <xf numFmtId="0" fontId="26" fillId="17" borderId="6" xfId="0" applyFont="1" applyFill="1" applyBorder="1" applyAlignment="1">
      <alignment vertical="center" wrapText="1"/>
    </xf>
    <xf numFmtId="0" fontId="24" fillId="13" borderId="1" xfId="0" applyFont="1" applyFill="1" applyBorder="1" applyAlignment="1">
      <alignment horizontal="center" vertical="top" wrapText="1"/>
    </xf>
    <xf numFmtId="0" fontId="0" fillId="13" borderId="1" xfId="0" applyFont="1" applyFill="1" applyBorder="1" applyAlignment="1">
      <alignment vertical="top" wrapText="1"/>
    </xf>
    <xf numFmtId="0" fontId="25" fillId="21" borderId="1" xfId="0" applyFont="1" applyFill="1" applyBorder="1" applyAlignment="1">
      <alignment vertical="center" wrapText="1"/>
    </xf>
    <xf numFmtId="0" fontId="25" fillId="22" borderId="1" xfId="0" applyFont="1" applyFill="1" applyBorder="1" applyAlignment="1">
      <alignment vertical="center" wrapText="1"/>
    </xf>
    <xf numFmtId="0" fontId="25" fillId="23" borderId="1" xfId="0" applyFont="1" applyFill="1" applyBorder="1" applyAlignment="1">
      <alignment vertical="center" wrapText="1"/>
    </xf>
    <xf numFmtId="0" fontId="24" fillId="9" borderId="1" xfId="0" applyFont="1" applyFill="1" applyBorder="1" applyAlignment="1">
      <alignment horizontal="center" wrapText="1"/>
    </xf>
    <xf numFmtId="0" fontId="25" fillId="24" borderId="1" xfId="0" applyFont="1" applyFill="1" applyBorder="1" applyAlignment="1">
      <alignment vertical="center" wrapText="1"/>
    </xf>
    <xf numFmtId="0" fontId="0" fillId="21" borderId="1" xfId="0" applyFont="1" applyFill="1" applyBorder="1" applyAlignment="1">
      <alignment vertical="center" wrapText="1"/>
    </xf>
    <xf numFmtId="0" fontId="0" fillId="0" borderId="4" xfId="0" applyFont="1" applyBorder="1" applyAlignment="1">
      <alignment vertical="center" wrapText="1"/>
    </xf>
    <xf numFmtId="0" fontId="0" fillId="22" borderId="1" xfId="0" applyFont="1" applyFill="1" applyBorder="1" applyAlignment="1">
      <alignment vertical="center" wrapText="1"/>
    </xf>
    <xf numFmtId="0" fontId="10" fillId="19" borderId="1" xfId="0" applyFont="1" applyFill="1" applyBorder="1" applyAlignment="1">
      <alignment vertical="center" wrapText="1"/>
    </xf>
    <xf numFmtId="0" fontId="0" fillId="23" borderId="1" xfId="0" applyFont="1" applyFill="1" applyBorder="1" applyAlignment="1">
      <alignment vertical="center" wrapText="1"/>
    </xf>
    <xf numFmtId="0" fontId="0" fillId="24" borderId="1" xfId="0" applyFont="1" applyFill="1" applyBorder="1" applyAlignment="1">
      <alignment vertical="center" wrapText="1"/>
    </xf>
    <xf numFmtId="0" fontId="10" fillId="5" borderId="1" xfId="0" applyFont="1" applyFill="1" applyBorder="1" applyAlignment="1">
      <alignment vertical="center" wrapText="1"/>
    </xf>
    <xf numFmtId="0" fontId="17" fillId="0" borderId="0" xfId="0" applyFont="1" applyAlignment="1">
      <alignment vertical="center" wrapText="1"/>
    </xf>
    <xf numFmtId="0" fontId="32" fillId="5" borderId="1" xfId="0" applyFont="1" applyFill="1" applyBorder="1" applyAlignment="1">
      <alignment vertical="center" wrapText="1"/>
    </xf>
    <xf numFmtId="0" fontId="0" fillId="13" borderId="1" xfId="0" applyFont="1" applyFill="1" applyBorder="1" applyAlignment="1">
      <alignment horizontal="right" wrapText="1"/>
    </xf>
    <xf numFmtId="0" fontId="0" fillId="19" borderId="1" xfId="0" applyFont="1" applyFill="1" applyBorder="1" applyAlignment="1">
      <alignment horizontal="right" wrapText="1"/>
    </xf>
    <xf numFmtId="0" fontId="24" fillId="20" borderId="1" xfId="0" applyFont="1" applyFill="1" applyBorder="1" applyAlignment="1">
      <alignment wrapText="1"/>
    </xf>
    <xf numFmtId="0" fontId="0" fillId="20" borderId="1" xfId="0" applyFont="1" applyFill="1" applyBorder="1" applyAlignment="1">
      <alignment vertical="center" wrapText="1"/>
    </xf>
    <xf numFmtId="0" fontId="11" fillId="0" borderId="0" xfId="0" applyFont="1" applyAlignment="1">
      <alignment horizontal="center" vertical="center" wrapText="1"/>
    </xf>
    <xf numFmtId="0" fontId="2" fillId="3" borderId="1" xfId="0" applyFont="1" applyFill="1" applyBorder="1" applyAlignment="1">
      <alignment horizontal="right" vertical="center" wrapText="1"/>
    </xf>
    <xf numFmtId="0" fontId="1" fillId="5" borderId="1" xfId="0" applyFont="1" applyFill="1" applyBorder="1" applyAlignment="1">
      <alignment horizontal="center" vertical="center" wrapText="1"/>
    </xf>
    <xf numFmtId="0" fontId="2" fillId="0" borderId="13" xfId="0" applyFont="1" applyBorder="1" applyAlignment="1">
      <alignment vertical="center" wrapText="1"/>
    </xf>
    <xf numFmtId="0" fontId="11" fillId="0" borderId="0" xfId="0" applyFont="1" applyAlignment="1">
      <alignment horizontal="left" vertical="center" wrapText="1"/>
    </xf>
    <xf numFmtId="0" fontId="24" fillId="0" borderId="1" xfId="0" applyFont="1" applyBorder="1" applyAlignment="1">
      <alignment horizontal="center" vertical="center" wrapText="1"/>
    </xf>
    <xf numFmtId="0" fontId="42" fillId="0" borderId="0" xfId="0" applyFont="1" applyAlignment="1">
      <alignment horizontal="left" vertical="center" wrapText="1"/>
    </xf>
    <xf numFmtId="0" fontId="42" fillId="0" borderId="0" xfId="0" applyFont="1" applyAlignment="1">
      <alignment horizontal="center" vertical="center" wrapText="1"/>
    </xf>
    <xf numFmtId="0" fontId="0" fillId="20" borderId="1" xfId="0" applyFont="1" applyFill="1" applyBorder="1" applyAlignment="1">
      <alignment wrapText="1"/>
    </xf>
    <xf numFmtId="0" fontId="24" fillId="13" borderId="7" xfId="0" applyFont="1" applyFill="1" applyBorder="1" applyAlignment="1">
      <alignment horizontal="center" vertical="center" wrapText="1"/>
    </xf>
    <xf numFmtId="0" fontId="0" fillId="13" borderId="7" xfId="0" applyFont="1" applyFill="1" applyBorder="1" applyAlignment="1">
      <alignment horizontal="center" vertical="center" wrapText="1"/>
    </xf>
    <xf numFmtId="0" fontId="0" fillId="0" borderId="1" xfId="0" applyFont="1" applyBorder="1" applyAlignment="1">
      <alignment vertical="top" wrapText="1"/>
    </xf>
    <xf numFmtId="0" fontId="43" fillId="0" borderId="0" xfId="0" applyFont="1" applyAlignment="1">
      <alignment vertical="center" wrapText="1"/>
    </xf>
    <xf numFmtId="0" fontId="43" fillId="0" borderId="0" xfId="0" applyFont="1" applyAlignment="1">
      <alignment horizontal="center" vertical="center" wrapText="1"/>
    </xf>
    <xf numFmtId="0" fontId="44" fillId="0" borderId="0" xfId="0" applyFont="1" applyAlignment="1">
      <alignment vertical="center" wrapText="1"/>
    </xf>
    <xf numFmtId="0" fontId="0" fillId="0" borderId="0" xfId="0" applyFont="1" applyAlignment="1">
      <alignment vertical="top" wrapText="1"/>
    </xf>
    <xf numFmtId="0" fontId="0" fillId="0" borderId="0" xfId="0" applyFont="1" applyAlignment="1"/>
    <xf numFmtId="0" fontId="2" fillId="8" borderId="1" xfId="0" applyFont="1" applyFill="1" applyBorder="1" applyAlignment="1">
      <alignment horizontal="center" vertical="center"/>
    </xf>
    <xf numFmtId="0" fontId="7" fillId="8" borderId="1" xfId="0" applyFont="1" applyFill="1" applyBorder="1" applyAlignment="1">
      <alignment horizontal="center" vertical="center"/>
    </xf>
    <xf numFmtId="0" fontId="7" fillId="10" borderId="1" xfId="0" applyFont="1" applyFill="1" applyBorder="1" applyAlignment="1">
      <alignment horizontal="center" vertical="center"/>
    </xf>
    <xf numFmtId="0" fontId="8" fillId="10" borderId="1" xfId="0" applyFont="1" applyFill="1" applyBorder="1" applyAlignment="1">
      <alignment horizontal="center" vertical="center"/>
    </xf>
    <xf numFmtId="0" fontId="2" fillId="7" borderId="1" xfId="0" applyFont="1" applyFill="1" applyBorder="1" applyAlignment="1">
      <alignment horizontal="center" vertical="center"/>
    </xf>
    <xf numFmtId="0" fontId="52" fillId="7" borderId="1" xfId="0" applyFont="1" applyFill="1" applyBorder="1" applyAlignment="1">
      <alignment horizontal="center" vertical="center"/>
    </xf>
    <xf numFmtId="0" fontId="52" fillId="11" borderId="1" xfId="0" applyFont="1" applyFill="1" applyBorder="1" applyAlignment="1">
      <alignment horizontal="center" vertical="center"/>
    </xf>
    <xf numFmtId="0" fontId="7" fillId="11" borderId="1" xfId="0" applyFont="1" applyFill="1" applyBorder="1" applyAlignment="1">
      <alignment horizontal="center" vertical="center"/>
    </xf>
    <xf numFmtId="0" fontId="52" fillId="13" borderId="1" xfId="0" applyFont="1" applyFill="1" applyBorder="1" applyAlignment="1">
      <alignment horizontal="center" vertical="center"/>
    </xf>
    <xf numFmtId="0" fontId="7" fillId="13" borderId="1" xfId="0" applyFont="1" applyFill="1" applyBorder="1" applyAlignment="1">
      <alignment horizontal="center" vertical="center"/>
    </xf>
    <xf numFmtId="0" fontId="9" fillId="11" borderId="1" xfId="0" applyFont="1" applyFill="1" applyBorder="1" applyAlignment="1">
      <alignment horizontal="center" vertical="center"/>
    </xf>
    <xf numFmtId="0" fontId="0" fillId="14" borderId="7" xfId="0" applyFont="1" applyFill="1" applyBorder="1" applyAlignment="1"/>
    <xf numFmtId="0" fontId="11" fillId="14" borderId="7" xfId="0" applyFont="1" applyFill="1" applyBorder="1" applyAlignment="1"/>
    <xf numFmtId="0" fontId="11" fillId="0" borderId="0" xfId="0" applyFont="1" applyAlignment="1"/>
    <xf numFmtId="0" fontId="11" fillId="0" borderId="0" xfId="0" applyFont="1" applyAlignment="1">
      <alignment vertical="center"/>
    </xf>
    <xf numFmtId="0" fontId="2" fillId="9" borderId="6" xfId="0" applyFont="1" applyFill="1" applyBorder="1" applyAlignment="1">
      <alignment vertical="center"/>
    </xf>
    <xf numFmtId="0" fontId="0" fillId="7" borderId="1" xfId="0" applyFont="1" applyFill="1" applyBorder="1" applyAlignment="1">
      <alignment vertical="center"/>
    </xf>
    <xf numFmtId="0" fontId="0" fillId="10" borderId="1" xfId="0" applyFont="1" applyFill="1" applyBorder="1" applyAlignment="1">
      <alignment vertical="center"/>
    </xf>
    <xf numFmtId="0" fontId="11" fillId="10" borderId="1" xfId="0" applyFont="1" applyFill="1" applyBorder="1" applyAlignment="1">
      <alignment vertical="center"/>
    </xf>
    <xf numFmtId="0" fontId="0" fillId="10" borderId="1" xfId="0" applyFont="1" applyFill="1" applyBorder="1" applyAlignment="1">
      <alignment horizontal="center" vertical="center"/>
    </xf>
    <xf numFmtId="0" fontId="0" fillId="2" borderId="1" xfId="0" applyFont="1" applyFill="1" applyBorder="1" applyAlignment="1">
      <alignment horizontal="center" vertical="center"/>
    </xf>
    <xf numFmtId="0" fontId="0" fillId="5" borderId="1" xfId="0" applyFont="1" applyFill="1" applyBorder="1" applyAlignment="1">
      <alignment vertical="center"/>
    </xf>
    <xf numFmtId="0" fontId="20" fillId="10" borderId="1" xfId="0" applyFont="1" applyFill="1" applyBorder="1" applyAlignment="1">
      <alignment vertical="center"/>
    </xf>
    <xf numFmtId="0" fontId="0" fillId="7" borderId="1" xfId="0" applyFont="1" applyFill="1" applyBorder="1" applyAlignment="1">
      <alignment horizontal="center" vertical="center"/>
    </xf>
    <xf numFmtId="0" fontId="0" fillId="9" borderId="1" xfId="0" applyFont="1" applyFill="1" applyBorder="1" applyAlignment="1">
      <alignment vertical="center"/>
    </xf>
    <xf numFmtId="0" fontId="0" fillId="0" borderId="5" xfId="0" applyFont="1" applyBorder="1" applyAlignment="1">
      <alignment vertical="center"/>
    </xf>
    <xf numFmtId="0" fontId="29" fillId="0" borderId="1" xfId="0" applyFont="1" applyBorder="1" applyAlignment="1">
      <alignment vertical="center"/>
    </xf>
    <xf numFmtId="0" fontId="2" fillId="9" borderId="1" xfId="0" applyFont="1" applyFill="1" applyBorder="1" applyAlignment="1">
      <alignment vertical="center"/>
    </xf>
    <xf numFmtId="0" fontId="2" fillId="9" borderId="11" xfId="0" applyFont="1" applyFill="1" applyBorder="1" applyAlignment="1">
      <alignment vertical="center"/>
    </xf>
    <xf numFmtId="0" fontId="32" fillId="0" borderId="0" xfId="0" applyFont="1" applyAlignment="1">
      <alignment vertical="center"/>
    </xf>
    <xf numFmtId="0" fontId="32" fillId="0" borderId="0" xfId="0" applyFont="1" applyAlignment="1">
      <alignment horizontal="center" vertical="center"/>
    </xf>
    <xf numFmtId="0" fontId="33" fillId="0" borderId="0" xfId="0" applyFont="1" applyAlignment="1">
      <alignment vertical="center"/>
    </xf>
    <xf numFmtId="0" fontId="32" fillId="10" borderId="1" xfId="0" applyFont="1" applyFill="1" applyBorder="1" applyAlignment="1">
      <alignment horizontal="center" vertical="center"/>
    </xf>
    <xf numFmtId="0" fontId="32" fillId="2" borderId="1" xfId="0" applyFont="1" applyFill="1" applyBorder="1" applyAlignment="1">
      <alignment horizontal="center" vertical="center"/>
    </xf>
    <xf numFmtId="0" fontId="0" fillId="14" borderId="7" xfId="0" applyFont="1" applyFill="1" applyBorder="1" applyAlignment="1" applyProtection="1">
      <protection locked="0"/>
    </xf>
    <xf numFmtId="0" fontId="0" fillId="0" borderId="0" xfId="0" applyFont="1" applyAlignment="1" applyProtection="1">
      <protection locked="0"/>
    </xf>
    <xf numFmtId="0" fontId="0" fillId="0" borderId="0" xfId="0" applyFont="1" applyAlignment="1" applyProtection="1">
      <alignment vertical="center"/>
      <protection locked="0"/>
    </xf>
    <xf numFmtId="0" fontId="0" fillId="9" borderId="1" xfId="0" applyFont="1" applyFill="1" applyBorder="1" applyAlignment="1" applyProtection="1">
      <alignment horizontal="center" vertical="center"/>
      <protection locked="0"/>
    </xf>
    <xf numFmtId="0" fontId="0" fillId="9" borderId="1" xfId="0" applyFont="1" applyFill="1" applyBorder="1" applyAlignment="1" applyProtection="1">
      <alignment horizontal="left" vertical="center"/>
      <protection locked="0"/>
    </xf>
    <xf numFmtId="0" fontId="0" fillId="0" borderId="1" xfId="0" applyFont="1" applyBorder="1" applyAlignment="1" applyProtection="1">
      <alignment horizontal="center" vertical="center"/>
      <protection locked="0"/>
    </xf>
    <xf numFmtId="0" fontId="0" fillId="0" borderId="1" xfId="0" applyFont="1" applyBorder="1" applyAlignment="1" applyProtection="1">
      <alignment horizontal="left" vertical="center"/>
      <protection locked="0"/>
    </xf>
    <xf numFmtId="0" fontId="0" fillId="5" borderId="1" xfId="0" applyFont="1" applyFill="1" applyBorder="1" applyAlignment="1" applyProtection="1">
      <alignment horizontal="center" vertical="center"/>
      <protection locked="0"/>
    </xf>
    <xf numFmtId="0" fontId="17" fillId="9" borderId="1" xfId="0" applyFont="1" applyFill="1" applyBorder="1" applyAlignment="1" applyProtection="1">
      <alignment horizontal="left" vertical="center"/>
      <protection locked="0"/>
    </xf>
    <xf numFmtId="0" fontId="18" fillId="0" borderId="1" xfId="0" applyFont="1" applyBorder="1" applyAlignment="1" applyProtection="1">
      <alignment vertical="top"/>
      <protection locked="0"/>
    </xf>
    <xf numFmtId="0" fontId="0" fillId="11" borderId="1" xfId="0" applyFont="1" applyFill="1" applyBorder="1" applyAlignment="1" applyProtection="1">
      <alignment horizontal="center" vertical="center"/>
      <protection locked="0"/>
    </xf>
    <xf numFmtId="0" fontId="0" fillId="5" borderId="1" xfId="0" applyFont="1" applyFill="1" applyBorder="1" applyAlignment="1" applyProtection="1">
      <alignment horizontal="left" vertical="center"/>
      <protection locked="0"/>
    </xf>
    <xf numFmtId="0" fontId="21" fillId="9" borderId="1" xfId="0" applyFont="1" applyFill="1" applyBorder="1" applyAlignment="1" applyProtection="1">
      <alignment horizontal="left" vertical="center"/>
      <protection locked="0"/>
    </xf>
    <xf numFmtId="0" fontId="53" fillId="0" borderId="1" xfId="0" applyFont="1" applyBorder="1" applyAlignment="1" applyProtection="1">
      <alignment horizontal="left" vertical="center"/>
      <protection locked="0"/>
    </xf>
    <xf numFmtId="0" fontId="53" fillId="9" borderId="1" xfId="0" applyFont="1" applyFill="1" applyBorder="1" applyAlignment="1" applyProtection="1">
      <alignment horizontal="left" vertical="center"/>
      <protection locked="0"/>
    </xf>
    <xf numFmtId="0" fontId="4" fillId="0" borderId="0" xfId="0" applyFont="1" applyAlignment="1" applyProtection="1">
      <protection locked="0"/>
    </xf>
    <xf numFmtId="0" fontId="16" fillId="9" borderId="1" xfId="0" applyFont="1" applyFill="1" applyBorder="1" applyAlignment="1" applyProtection="1">
      <alignment horizontal="left" vertical="center"/>
      <protection locked="0"/>
    </xf>
    <xf numFmtId="0" fontId="30" fillId="9" borderId="1" xfId="0" applyFont="1" applyFill="1" applyBorder="1" applyAlignment="1" applyProtection="1">
      <alignment horizontal="left" vertical="center"/>
      <protection locked="0"/>
    </xf>
    <xf numFmtId="0" fontId="0" fillId="9" borderId="0" xfId="0" applyFont="1" applyFill="1" applyAlignment="1" applyProtection="1">
      <alignment horizontal="left"/>
      <protection locked="0"/>
    </xf>
    <xf numFmtId="0" fontId="0" fillId="0" borderId="1" xfId="0" applyFont="1" applyBorder="1" applyAlignment="1" applyProtection="1">
      <alignment vertical="center"/>
      <protection locked="0"/>
    </xf>
    <xf numFmtId="0" fontId="0" fillId="18" borderId="1" xfId="0" applyFont="1" applyFill="1" applyBorder="1" applyAlignment="1" applyProtection="1">
      <alignment horizontal="left" vertical="center"/>
      <protection locked="0"/>
    </xf>
    <xf numFmtId="0" fontId="32" fillId="9" borderId="1" xfId="0" applyFont="1" applyFill="1" applyBorder="1" applyAlignment="1" applyProtection="1">
      <alignment horizontal="left" vertical="center"/>
      <protection locked="0"/>
    </xf>
    <xf numFmtId="0" fontId="32" fillId="0" borderId="1" xfId="0" applyFont="1" applyBorder="1" applyAlignment="1" applyProtection="1">
      <alignment horizontal="center" vertical="center"/>
      <protection locked="0"/>
    </xf>
    <xf numFmtId="0" fontId="32" fillId="0" borderId="1" xfId="0" applyFont="1" applyBorder="1" applyAlignment="1" applyProtection="1">
      <alignment horizontal="left" vertical="center"/>
      <protection locked="0"/>
    </xf>
    <xf numFmtId="0" fontId="32" fillId="9" borderId="1" xfId="0" applyFont="1" applyFill="1" applyBorder="1" applyAlignment="1" applyProtection="1">
      <alignment horizontal="center" vertical="center"/>
      <protection locked="0"/>
    </xf>
    <xf numFmtId="0" fontId="0" fillId="0" borderId="3" xfId="0" applyFont="1" applyBorder="1" applyAlignment="1">
      <alignment horizontal="left" vertical="center" wrapText="1"/>
    </xf>
    <xf numFmtId="0" fontId="4" fillId="0" borderId="5" xfId="0" applyFont="1" applyBorder="1"/>
    <xf numFmtId="0" fontId="2" fillId="9" borderId="3" xfId="0" applyFont="1" applyFill="1" applyBorder="1" applyAlignment="1">
      <alignment horizontal="left" vertical="center" wrapText="1"/>
    </xf>
    <xf numFmtId="0" fontId="10" fillId="0" borderId="3" xfId="0" applyFont="1" applyBorder="1" applyAlignment="1">
      <alignment horizontal="left" vertical="center" wrapText="1"/>
    </xf>
    <xf numFmtId="0" fontId="7" fillId="8" borderId="3" xfId="0" applyFont="1" applyFill="1" applyBorder="1" applyAlignment="1">
      <alignment horizontal="center" vertical="center"/>
    </xf>
    <xf numFmtId="0" fontId="4" fillId="0" borderId="4" xfId="0" applyFont="1" applyBorder="1" applyAlignment="1"/>
    <xf numFmtId="0" fontId="4" fillId="0" borderId="5" xfId="0" applyFont="1" applyBorder="1" applyAlignment="1"/>
    <xf numFmtId="0" fontId="14" fillId="13" borderId="3" xfId="0" applyFont="1" applyFill="1" applyBorder="1" applyAlignment="1">
      <alignment horizontal="center" vertical="center"/>
    </xf>
    <xf numFmtId="0" fontId="0" fillId="6" borderId="3" xfId="0" applyFont="1" applyFill="1" applyBorder="1" applyAlignment="1">
      <alignment horizontal="center" vertical="center"/>
    </xf>
    <xf numFmtId="0" fontId="7" fillId="8" borderId="8" xfId="0" applyFont="1" applyFill="1" applyBorder="1" applyAlignment="1">
      <alignment horizontal="center" vertical="center"/>
    </xf>
    <xf numFmtId="0" fontId="4" fillId="0" borderId="9" xfId="0" applyFont="1" applyBorder="1" applyAlignment="1"/>
    <xf numFmtId="0" fontId="4" fillId="0" borderId="10" xfId="0" applyFont="1" applyBorder="1" applyAlignment="1"/>
    <xf numFmtId="0" fontId="6" fillId="15" borderId="11" xfId="0" applyFont="1" applyFill="1" applyBorder="1" applyAlignment="1">
      <alignment horizontal="center" vertical="center" wrapText="1"/>
    </xf>
    <xf numFmtId="0" fontId="4" fillId="0" borderId="12" xfId="0" applyFont="1" applyBorder="1"/>
    <xf numFmtId="0" fontId="4" fillId="0" borderId="13" xfId="0" applyFont="1" applyBorder="1"/>
    <xf numFmtId="0" fontId="6" fillId="16" borderId="11" xfId="0" applyFont="1" applyFill="1" applyBorder="1" applyAlignment="1">
      <alignment horizontal="center" vertical="center" wrapText="1"/>
    </xf>
    <xf numFmtId="0" fontId="6" fillId="6" borderId="11" xfId="0" applyFont="1" applyFill="1" applyBorder="1" applyAlignment="1">
      <alignment horizontal="center" vertical="center" wrapText="1"/>
    </xf>
    <xf numFmtId="49" fontId="2" fillId="0" borderId="0" xfId="0" applyNumberFormat="1" applyFont="1" applyAlignment="1">
      <alignment horizontal="left" vertical="center" wrapText="1"/>
    </xf>
    <xf numFmtId="0" fontId="0" fillId="0" borderId="0" xfId="0" applyFont="1" applyAlignment="1"/>
    <xf numFmtId="49" fontId="2" fillId="0" borderId="11" xfId="0" applyNumberFormat="1"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33</xdr:row>
      <xdr:rowOff>0</xdr:rowOff>
    </xdr:from>
    <xdr:ext cx="7553325" cy="5429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dcutrone@spendmatters.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www.determine.com/our-partners" TargetMode="External"/><Relationship Id="rId3" Type="http://schemas.openxmlformats.org/officeDocument/2006/relationships/hyperlink" Target="https://aws.amazon.com/" TargetMode="External"/><Relationship Id="rId7" Type="http://schemas.openxmlformats.org/officeDocument/2006/relationships/hyperlink" Target="https://www.determine.com/our-partners" TargetMode="External"/><Relationship Id="rId2" Type="http://schemas.openxmlformats.org/officeDocument/2006/relationships/hyperlink" Target="https://aws.amazon.com/" TargetMode="External"/><Relationship Id="rId1" Type="http://schemas.openxmlformats.org/officeDocument/2006/relationships/hyperlink" Target="https://aws.amazon.com/" TargetMode="External"/><Relationship Id="rId6" Type="http://schemas.openxmlformats.org/officeDocument/2006/relationships/hyperlink" Target="https://aws.amazon.com/marketplace/pp/B01N6YCISK" TargetMode="External"/><Relationship Id="rId11" Type="http://schemas.openxmlformats.org/officeDocument/2006/relationships/comments" Target="../comments1.xml"/><Relationship Id="rId5" Type="http://schemas.openxmlformats.org/officeDocument/2006/relationships/hyperlink" Target="https://www.determine.com/press-release/hipaa-compliance-2" TargetMode="External"/><Relationship Id="rId10" Type="http://schemas.openxmlformats.org/officeDocument/2006/relationships/vmlDrawing" Target="../drawings/vmlDrawing1.vml"/><Relationship Id="rId4" Type="http://schemas.openxmlformats.org/officeDocument/2006/relationships/hyperlink" Target="https://www.determine.com/erp-integration" TargetMode="External"/><Relationship Id="rId9" Type="http://schemas.openxmlformats.org/officeDocument/2006/relationships/hyperlink" Target="https://www.determine.com/press-release/corcentric-to-acquire-determin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qlik.com/us/products/qlikview/system-requiremen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1.1640625" defaultRowHeight="15" customHeight="1"/>
  <cols>
    <col min="1" max="2" width="100.83203125" customWidth="1"/>
    <col min="3" max="26" width="10.83203125" customWidth="1"/>
  </cols>
  <sheetData>
    <row r="1" spans="1:26" ht="15.75" customHeight="1">
      <c r="A1" s="2" t="s">
        <v>1</v>
      </c>
      <c r="B1" s="2" t="s">
        <v>3</v>
      </c>
      <c r="C1" s="4"/>
      <c r="D1" s="4"/>
      <c r="E1" s="4"/>
      <c r="F1" s="4"/>
      <c r="G1" s="4"/>
      <c r="H1" s="4"/>
      <c r="I1" s="4"/>
      <c r="J1" s="4"/>
      <c r="K1" s="4"/>
      <c r="L1" s="4"/>
      <c r="M1" s="4"/>
      <c r="N1" s="4"/>
      <c r="O1" s="4"/>
      <c r="P1" s="4"/>
      <c r="Q1" s="4"/>
      <c r="R1" s="4"/>
      <c r="S1" s="4"/>
      <c r="T1" s="4"/>
      <c r="U1" s="4"/>
      <c r="V1" s="4"/>
      <c r="W1" s="4"/>
      <c r="X1" s="4"/>
      <c r="Y1" s="4"/>
      <c r="Z1" s="4"/>
    </row>
    <row r="2" spans="1:26" ht="15.75" customHeight="1">
      <c r="A2" s="2" t="s">
        <v>5</v>
      </c>
      <c r="B2" s="2" t="s">
        <v>6</v>
      </c>
      <c r="C2" s="4"/>
      <c r="D2" s="4"/>
      <c r="E2" s="4"/>
      <c r="F2" s="4"/>
      <c r="G2" s="4"/>
      <c r="H2" s="4"/>
      <c r="I2" s="4"/>
      <c r="J2" s="4"/>
      <c r="K2" s="4"/>
      <c r="L2" s="4"/>
      <c r="M2" s="4"/>
      <c r="N2" s="4"/>
      <c r="O2" s="4"/>
      <c r="P2" s="4"/>
      <c r="Q2" s="4"/>
      <c r="R2" s="4"/>
      <c r="S2" s="4"/>
      <c r="T2" s="4"/>
      <c r="U2" s="4"/>
      <c r="V2" s="4"/>
      <c r="W2" s="4"/>
      <c r="X2" s="4"/>
      <c r="Y2" s="4"/>
      <c r="Z2" s="4"/>
    </row>
    <row r="3" spans="1:26" ht="15.75" customHeight="1">
      <c r="A3" s="5"/>
      <c r="B3" s="5"/>
      <c r="C3" s="4"/>
      <c r="D3" s="4"/>
      <c r="E3" s="4"/>
      <c r="F3" s="4"/>
      <c r="G3" s="4"/>
      <c r="H3" s="4"/>
      <c r="I3" s="4"/>
      <c r="J3" s="4"/>
      <c r="K3" s="4"/>
      <c r="L3" s="4"/>
      <c r="M3" s="4"/>
      <c r="N3" s="4"/>
      <c r="O3" s="4"/>
      <c r="P3" s="4"/>
      <c r="Q3" s="4"/>
      <c r="R3" s="4"/>
      <c r="S3" s="4"/>
      <c r="T3" s="4"/>
      <c r="U3" s="4"/>
      <c r="V3" s="4"/>
      <c r="W3" s="4"/>
      <c r="X3" s="4"/>
      <c r="Y3" s="4"/>
      <c r="Z3" s="4"/>
    </row>
    <row r="4" spans="1:26" ht="15.75" customHeight="1">
      <c r="A4" s="8" t="s">
        <v>7</v>
      </c>
      <c r="B4" s="10" t="s">
        <v>10</v>
      </c>
      <c r="C4" s="4"/>
      <c r="D4" s="4"/>
      <c r="E4" s="4"/>
      <c r="F4" s="4"/>
      <c r="G4" s="4"/>
      <c r="H4" s="4"/>
      <c r="I4" s="4"/>
      <c r="J4" s="4"/>
      <c r="K4" s="4"/>
      <c r="L4" s="4"/>
      <c r="M4" s="4"/>
      <c r="N4" s="4"/>
      <c r="O4" s="4"/>
      <c r="P4" s="11"/>
      <c r="Q4" s="11"/>
      <c r="R4" s="11"/>
      <c r="S4" s="11"/>
      <c r="T4" s="11"/>
      <c r="U4" s="11"/>
      <c r="V4" s="11"/>
      <c r="W4" s="11"/>
      <c r="X4" s="11"/>
      <c r="Y4" s="11"/>
      <c r="Z4" s="11"/>
    </row>
    <row r="5" spans="1:26" ht="15.75" customHeight="1">
      <c r="A5" s="4"/>
      <c r="B5" s="4"/>
      <c r="C5" s="4"/>
      <c r="D5" s="4"/>
      <c r="E5" s="4"/>
      <c r="F5" s="4"/>
      <c r="G5" s="4"/>
      <c r="H5" s="4"/>
      <c r="I5" s="4"/>
      <c r="J5" s="4"/>
      <c r="K5" s="4"/>
      <c r="L5" s="4"/>
      <c r="M5" s="4"/>
      <c r="N5" s="4"/>
      <c r="O5" s="4"/>
      <c r="P5" s="4"/>
      <c r="Q5" s="4"/>
      <c r="R5" s="4"/>
      <c r="S5" s="4"/>
      <c r="T5" s="4"/>
      <c r="U5" s="4"/>
      <c r="V5" s="4"/>
      <c r="W5" s="4"/>
      <c r="X5" s="4"/>
      <c r="Y5" s="4"/>
      <c r="Z5" s="4"/>
    </row>
    <row r="6" spans="1:26" ht="15.75" customHeight="1">
      <c r="A6" s="13" t="s">
        <v>14</v>
      </c>
      <c r="B6" s="15" t="s">
        <v>20</v>
      </c>
      <c r="C6" s="4"/>
      <c r="D6" s="4"/>
      <c r="E6" s="4"/>
      <c r="F6" s="4"/>
      <c r="G6" s="4"/>
      <c r="H6" s="4"/>
      <c r="I6" s="4"/>
      <c r="J6" s="4"/>
      <c r="K6" s="4"/>
      <c r="L6" s="4"/>
      <c r="M6" s="4"/>
      <c r="N6" s="4"/>
      <c r="O6" s="4"/>
      <c r="P6" s="4"/>
      <c r="Q6" s="4"/>
      <c r="R6" s="4"/>
      <c r="S6" s="4"/>
      <c r="T6" s="4"/>
      <c r="U6" s="4"/>
      <c r="V6" s="4"/>
      <c r="W6" s="4"/>
      <c r="X6" s="4"/>
      <c r="Y6" s="4"/>
      <c r="Z6" s="4"/>
    </row>
    <row r="7" spans="1:26" ht="15.75" customHeight="1">
      <c r="A7" s="17" t="s">
        <v>24</v>
      </c>
      <c r="B7" s="17" t="s">
        <v>28</v>
      </c>
      <c r="C7" s="4"/>
      <c r="D7" s="4"/>
      <c r="E7" s="4"/>
      <c r="F7" s="4"/>
      <c r="G7" s="4"/>
      <c r="H7" s="4"/>
      <c r="I7" s="4"/>
      <c r="J7" s="4"/>
      <c r="K7" s="4"/>
      <c r="L7" s="4"/>
      <c r="M7" s="4"/>
      <c r="N7" s="4"/>
      <c r="O7" s="4"/>
      <c r="P7" s="4"/>
      <c r="Q7" s="4"/>
      <c r="R7" s="4"/>
      <c r="S7" s="4"/>
      <c r="T7" s="4"/>
      <c r="U7" s="4"/>
      <c r="V7" s="4"/>
      <c r="W7" s="4"/>
      <c r="X7" s="4"/>
      <c r="Y7" s="4"/>
      <c r="Z7" s="4"/>
    </row>
    <row r="8" spans="1:26" ht="15.75" customHeight="1">
      <c r="A8" s="19" t="s">
        <v>30</v>
      </c>
      <c r="B8" s="19" t="s">
        <v>32</v>
      </c>
      <c r="C8" s="4"/>
      <c r="D8" s="4"/>
      <c r="E8" s="4"/>
      <c r="F8" s="4"/>
      <c r="G8" s="4"/>
      <c r="H8" s="4"/>
      <c r="I8" s="4"/>
      <c r="J8" s="4"/>
      <c r="K8" s="4"/>
      <c r="L8" s="4"/>
      <c r="M8" s="4"/>
      <c r="N8" s="4"/>
      <c r="O8" s="4"/>
      <c r="P8" s="4"/>
      <c r="Q8" s="4"/>
      <c r="R8" s="4"/>
      <c r="S8" s="4"/>
      <c r="T8" s="4"/>
      <c r="U8" s="4"/>
      <c r="V8" s="4"/>
      <c r="W8" s="4"/>
      <c r="X8" s="4"/>
      <c r="Y8" s="4"/>
      <c r="Z8" s="4"/>
    </row>
    <row r="9" spans="1:26" ht="15.75" customHeight="1">
      <c r="A9" s="4"/>
      <c r="B9" s="4"/>
      <c r="C9" s="4"/>
      <c r="D9" s="4"/>
      <c r="E9" s="4"/>
      <c r="F9" s="4"/>
      <c r="G9" s="4"/>
      <c r="H9" s="4"/>
      <c r="I9" s="4"/>
      <c r="J9" s="4"/>
      <c r="K9" s="4"/>
      <c r="L9" s="4"/>
      <c r="M9" s="4"/>
      <c r="N9" s="4"/>
      <c r="O9" s="4"/>
      <c r="P9" s="4"/>
      <c r="Q9" s="4"/>
      <c r="R9" s="4"/>
      <c r="S9" s="4"/>
      <c r="T9" s="4"/>
      <c r="U9" s="4"/>
      <c r="V9" s="4"/>
      <c r="W9" s="4"/>
      <c r="X9" s="4"/>
      <c r="Y9" s="4"/>
      <c r="Z9" s="4"/>
    </row>
    <row r="10" spans="1:26" ht="15.75" customHeight="1">
      <c r="A10" s="253" t="s">
        <v>33</v>
      </c>
      <c r="B10" s="252"/>
      <c r="C10" s="4"/>
      <c r="D10" s="4"/>
      <c r="E10" s="4"/>
      <c r="F10" s="4"/>
      <c r="G10" s="4"/>
      <c r="H10" s="4"/>
      <c r="I10" s="4"/>
      <c r="J10" s="4"/>
      <c r="K10" s="4"/>
      <c r="L10" s="4"/>
      <c r="M10" s="4"/>
      <c r="N10" s="4"/>
      <c r="O10" s="4"/>
      <c r="P10" s="4"/>
      <c r="Q10" s="4"/>
      <c r="R10" s="4"/>
      <c r="S10" s="4"/>
      <c r="T10" s="4"/>
      <c r="U10" s="4"/>
      <c r="V10" s="4"/>
      <c r="W10" s="4"/>
      <c r="X10" s="4"/>
      <c r="Y10" s="4"/>
      <c r="Z10" s="4"/>
    </row>
    <row r="11" spans="1:26" ht="78" customHeight="1">
      <c r="A11" s="251" t="s">
        <v>42</v>
      </c>
      <c r="B11" s="252"/>
      <c r="C11" s="4"/>
      <c r="D11" s="4"/>
      <c r="E11" s="4"/>
      <c r="F11" s="4"/>
      <c r="G11" s="4"/>
      <c r="H11" s="4"/>
      <c r="I11" s="4"/>
      <c r="J11" s="4"/>
      <c r="K11" s="4"/>
      <c r="L11" s="4"/>
      <c r="M11" s="4"/>
      <c r="N11" s="4"/>
      <c r="O11" s="4"/>
      <c r="P11" s="4"/>
      <c r="Q11" s="4"/>
      <c r="R11" s="4"/>
      <c r="S11" s="4"/>
      <c r="T11" s="4"/>
      <c r="U11" s="4"/>
      <c r="V11" s="4"/>
      <c r="W11" s="4"/>
      <c r="X11" s="4"/>
      <c r="Y11" s="4"/>
      <c r="Z11" s="4"/>
    </row>
    <row r="12" spans="1:26" ht="91.5" customHeight="1">
      <c r="A12" s="254" t="s">
        <v>46</v>
      </c>
      <c r="B12" s="252"/>
      <c r="C12" s="4"/>
      <c r="D12" s="4"/>
      <c r="E12" s="4"/>
      <c r="F12" s="4"/>
      <c r="G12" s="4"/>
      <c r="H12" s="4"/>
      <c r="I12" s="4"/>
      <c r="J12" s="4"/>
      <c r="K12" s="4"/>
      <c r="L12" s="4"/>
      <c r="M12" s="4"/>
      <c r="N12" s="4"/>
      <c r="O12" s="4"/>
      <c r="P12" s="4"/>
      <c r="Q12" s="4"/>
      <c r="R12" s="4"/>
      <c r="S12" s="4"/>
      <c r="T12" s="4"/>
      <c r="U12" s="4"/>
      <c r="V12" s="4"/>
      <c r="W12" s="4"/>
      <c r="X12" s="4"/>
      <c r="Y12" s="4"/>
      <c r="Z12" s="4"/>
    </row>
    <row r="13" spans="1:26" ht="15.75" customHeight="1">
      <c r="A13" s="251" t="s">
        <v>54</v>
      </c>
      <c r="B13" s="252"/>
      <c r="C13" s="4"/>
      <c r="D13" s="4"/>
      <c r="E13" s="4"/>
      <c r="F13" s="4"/>
      <c r="G13" s="4"/>
      <c r="H13" s="4"/>
      <c r="I13" s="4"/>
      <c r="J13" s="4"/>
      <c r="K13" s="4"/>
      <c r="L13" s="4"/>
      <c r="M13" s="4"/>
      <c r="N13" s="4"/>
      <c r="O13" s="4"/>
      <c r="P13" s="4"/>
      <c r="Q13" s="4"/>
      <c r="R13" s="4"/>
      <c r="S13" s="4"/>
      <c r="T13" s="4"/>
      <c r="U13" s="4"/>
      <c r="V13" s="4"/>
      <c r="W13" s="4"/>
      <c r="X13" s="4"/>
      <c r="Y13" s="4"/>
      <c r="Z13" s="4"/>
    </row>
    <row r="14" spans="1:26" ht="15.75" customHeight="1">
      <c r="A14" s="251" t="s">
        <v>56</v>
      </c>
      <c r="B14" s="252"/>
      <c r="C14" s="4"/>
      <c r="D14" s="4"/>
      <c r="E14" s="4"/>
      <c r="F14" s="4"/>
      <c r="G14" s="4"/>
      <c r="H14" s="4"/>
      <c r="I14" s="4"/>
      <c r="J14" s="4"/>
      <c r="K14" s="4"/>
      <c r="L14" s="4"/>
      <c r="M14" s="4"/>
      <c r="N14" s="4"/>
      <c r="O14" s="4"/>
      <c r="P14" s="4"/>
      <c r="Q14" s="4"/>
      <c r="R14" s="4"/>
      <c r="S14" s="4"/>
      <c r="T14" s="4"/>
      <c r="U14" s="4"/>
      <c r="V14" s="4"/>
      <c r="W14" s="4"/>
      <c r="X14" s="4"/>
      <c r="Y14" s="4"/>
      <c r="Z14" s="4"/>
    </row>
    <row r="15" spans="1:26" ht="15.75" customHeight="1">
      <c r="A15" s="251" t="s">
        <v>58</v>
      </c>
      <c r="B15" s="252"/>
      <c r="C15" s="4"/>
      <c r="D15" s="4"/>
      <c r="E15" s="4"/>
      <c r="F15" s="4"/>
      <c r="G15" s="4"/>
      <c r="H15" s="4"/>
      <c r="I15" s="4"/>
      <c r="J15" s="4"/>
      <c r="K15" s="4"/>
      <c r="L15" s="4"/>
      <c r="M15" s="4"/>
      <c r="N15" s="4"/>
      <c r="O15" s="4"/>
      <c r="P15" s="4"/>
      <c r="Q15" s="4"/>
      <c r="R15" s="4"/>
      <c r="S15" s="4"/>
      <c r="T15" s="4"/>
      <c r="U15" s="4"/>
      <c r="V15" s="4"/>
      <c r="W15" s="4"/>
      <c r="X15" s="4"/>
      <c r="Y15" s="4"/>
      <c r="Z15" s="4"/>
    </row>
    <row r="16" spans="1:26" ht="15.75" customHeight="1">
      <c r="A16" s="251" t="s">
        <v>60</v>
      </c>
      <c r="B16" s="252"/>
      <c r="C16" s="4"/>
      <c r="D16" s="4"/>
      <c r="E16" s="4"/>
      <c r="F16" s="4"/>
      <c r="G16" s="4"/>
      <c r="H16" s="4"/>
      <c r="I16" s="4"/>
      <c r="J16" s="4"/>
      <c r="K16" s="4"/>
      <c r="L16" s="4"/>
      <c r="M16" s="4"/>
      <c r="N16" s="4"/>
      <c r="O16" s="4"/>
      <c r="P16" s="4"/>
      <c r="Q16" s="4"/>
      <c r="R16" s="4"/>
      <c r="S16" s="4"/>
      <c r="T16" s="4"/>
      <c r="U16" s="4"/>
      <c r="V16" s="4"/>
      <c r="W16" s="4"/>
      <c r="X16" s="4"/>
      <c r="Y16" s="4"/>
      <c r="Z16" s="4"/>
    </row>
    <row r="17" spans="1:26" ht="15.75" customHeight="1">
      <c r="A17" s="251" t="s">
        <v>61</v>
      </c>
      <c r="B17" s="252"/>
      <c r="C17" s="4"/>
      <c r="D17" s="4"/>
      <c r="E17" s="4"/>
      <c r="F17" s="4"/>
      <c r="G17" s="4"/>
      <c r="H17" s="4"/>
      <c r="I17" s="4"/>
      <c r="J17" s="4"/>
      <c r="K17" s="4"/>
      <c r="L17" s="4"/>
      <c r="M17" s="4"/>
      <c r="N17" s="4"/>
      <c r="O17" s="4"/>
      <c r="P17" s="4"/>
      <c r="Q17" s="4"/>
      <c r="R17" s="4"/>
      <c r="S17" s="4"/>
      <c r="T17" s="4"/>
      <c r="U17" s="4"/>
      <c r="V17" s="4"/>
      <c r="W17" s="4"/>
      <c r="X17" s="4"/>
      <c r="Y17" s="4"/>
      <c r="Z17" s="4"/>
    </row>
    <row r="18" spans="1:26" ht="15.75" customHeight="1">
      <c r="A18" s="251" t="s">
        <v>63</v>
      </c>
      <c r="B18" s="252"/>
      <c r="C18" s="4"/>
      <c r="D18" s="4"/>
      <c r="E18" s="4"/>
      <c r="F18" s="4"/>
      <c r="G18" s="4"/>
      <c r="H18" s="4"/>
      <c r="I18" s="4"/>
      <c r="J18" s="4"/>
      <c r="K18" s="4"/>
      <c r="L18" s="4"/>
      <c r="M18" s="4"/>
      <c r="N18" s="4"/>
      <c r="O18" s="4"/>
      <c r="P18" s="4"/>
      <c r="Q18" s="4"/>
      <c r="R18" s="4"/>
      <c r="S18" s="4"/>
      <c r="T18" s="4"/>
      <c r="U18" s="4"/>
      <c r="V18" s="4"/>
      <c r="W18" s="4"/>
      <c r="X18" s="4"/>
      <c r="Y18" s="4"/>
      <c r="Z18" s="4"/>
    </row>
    <row r="19" spans="1:26" ht="15.75" customHeight="1">
      <c r="A19" s="251" t="s">
        <v>66</v>
      </c>
      <c r="B19" s="252"/>
      <c r="C19" s="4"/>
      <c r="D19" s="4"/>
      <c r="E19" s="4"/>
      <c r="F19" s="4"/>
      <c r="G19" s="4"/>
      <c r="H19" s="4"/>
      <c r="I19" s="4"/>
      <c r="J19" s="4"/>
      <c r="K19" s="4"/>
      <c r="L19" s="4"/>
      <c r="M19" s="4"/>
      <c r="N19" s="4"/>
      <c r="O19" s="4"/>
      <c r="P19" s="4"/>
      <c r="Q19" s="4"/>
      <c r="R19" s="4"/>
      <c r="S19" s="4"/>
      <c r="T19" s="4"/>
      <c r="U19" s="4"/>
      <c r="V19" s="4"/>
      <c r="W19" s="4"/>
      <c r="X19" s="4"/>
      <c r="Y19" s="4"/>
      <c r="Z19" s="4"/>
    </row>
    <row r="20" spans="1:26" ht="15.75" customHeight="1">
      <c r="A20" s="251" t="s">
        <v>71</v>
      </c>
      <c r="B20" s="252"/>
      <c r="C20" s="4"/>
      <c r="D20" s="4"/>
      <c r="E20" s="4"/>
      <c r="F20" s="4"/>
      <c r="G20" s="4"/>
      <c r="H20" s="4"/>
      <c r="I20" s="4"/>
      <c r="J20" s="4"/>
      <c r="K20" s="4"/>
      <c r="L20" s="4"/>
      <c r="M20" s="4"/>
      <c r="N20" s="4"/>
      <c r="O20" s="4"/>
      <c r="P20" s="4"/>
      <c r="Q20" s="4"/>
      <c r="R20" s="4"/>
      <c r="S20" s="4"/>
      <c r="T20" s="4"/>
      <c r="U20" s="4"/>
      <c r="V20" s="4"/>
      <c r="W20" s="4"/>
      <c r="X20" s="4"/>
      <c r="Y20" s="4"/>
      <c r="Z20" s="4"/>
    </row>
    <row r="21" spans="1:26" ht="15.7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spans="1:26" ht="15.75" customHeight="1">
      <c r="A22" s="15" t="s">
        <v>73</v>
      </c>
      <c r="B22" s="4"/>
      <c r="C22" s="4"/>
      <c r="D22" s="4"/>
      <c r="E22" s="4"/>
      <c r="F22" s="4"/>
      <c r="G22" s="4"/>
      <c r="H22" s="4"/>
      <c r="I22" s="4"/>
      <c r="J22" s="4"/>
      <c r="K22" s="4"/>
      <c r="L22" s="4"/>
      <c r="M22" s="4"/>
      <c r="N22" s="4"/>
      <c r="O22" s="4"/>
      <c r="P22" s="4"/>
      <c r="Q22" s="4"/>
      <c r="R22" s="4"/>
      <c r="S22" s="4"/>
      <c r="T22" s="4"/>
      <c r="U22" s="4"/>
      <c r="V22" s="4"/>
      <c r="W22" s="4"/>
      <c r="X22" s="4"/>
      <c r="Y22" s="4"/>
      <c r="Z22" s="4"/>
    </row>
    <row r="23" spans="1:26" ht="15.75" customHeight="1">
      <c r="A23" s="19" t="s">
        <v>76</v>
      </c>
      <c r="B23" s="4"/>
      <c r="C23" s="4"/>
      <c r="D23" s="4"/>
      <c r="E23" s="4"/>
      <c r="F23" s="4"/>
      <c r="G23" s="4"/>
      <c r="H23" s="4"/>
      <c r="I23" s="4"/>
      <c r="J23" s="4"/>
      <c r="K23" s="4"/>
      <c r="L23" s="4"/>
      <c r="M23" s="4"/>
      <c r="N23" s="4"/>
      <c r="O23" s="4"/>
      <c r="P23" s="4"/>
      <c r="Q23" s="4"/>
      <c r="R23" s="4"/>
      <c r="S23" s="4"/>
      <c r="T23" s="4"/>
      <c r="U23" s="4"/>
      <c r="V23" s="4"/>
      <c r="W23" s="4"/>
      <c r="X23" s="4"/>
      <c r="Y23" s="4"/>
      <c r="Z23" s="4"/>
    </row>
    <row r="24" spans="1:26" ht="15.75" customHeight="1">
      <c r="A24" s="19" t="s">
        <v>77</v>
      </c>
      <c r="B24" s="4"/>
      <c r="C24" s="4"/>
      <c r="D24" s="4"/>
      <c r="E24" s="4"/>
      <c r="F24" s="4"/>
      <c r="G24" s="4"/>
      <c r="H24" s="4"/>
      <c r="I24" s="4"/>
      <c r="J24" s="4"/>
      <c r="K24" s="4"/>
      <c r="L24" s="4"/>
      <c r="M24" s="4"/>
      <c r="N24" s="4"/>
      <c r="O24" s="4"/>
      <c r="P24" s="4"/>
      <c r="Q24" s="4"/>
      <c r="R24" s="4"/>
      <c r="S24" s="4"/>
      <c r="T24" s="4"/>
      <c r="U24" s="4"/>
      <c r="V24" s="4"/>
      <c r="W24" s="4"/>
      <c r="X24" s="4"/>
      <c r="Y24" s="4"/>
      <c r="Z24" s="4"/>
    </row>
    <row r="25" spans="1:26" ht="15.75" customHeight="1">
      <c r="A25" s="19" t="s">
        <v>78</v>
      </c>
      <c r="B25" s="4"/>
      <c r="C25" s="4"/>
      <c r="D25" s="4"/>
      <c r="E25" s="4"/>
      <c r="F25" s="4"/>
      <c r="G25" s="4"/>
      <c r="H25" s="4"/>
      <c r="I25" s="4"/>
      <c r="J25" s="4"/>
      <c r="K25" s="4"/>
      <c r="L25" s="4"/>
      <c r="M25" s="4"/>
      <c r="N25" s="4"/>
      <c r="O25" s="4"/>
      <c r="P25" s="4"/>
      <c r="Q25" s="4"/>
      <c r="R25" s="4"/>
      <c r="S25" s="4"/>
      <c r="T25" s="4"/>
      <c r="U25" s="4"/>
      <c r="V25" s="4"/>
      <c r="W25" s="4"/>
      <c r="X25" s="4"/>
      <c r="Y25" s="4"/>
      <c r="Z25" s="4"/>
    </row>
    <row r="26" spans="1:26" ht="15.75" customHeight="1">
      <c r="A26" s="19" t="s">
        <v>79</v>
      </c>
      <c r="B26" s="4"/>
      <c r="C26" s="4"/>
      <c r="D26" s="4"/>
      <c r="E26" s="4"/>
      <c r="F26" s="4"/>
      <c r="G26" s="4"/>
      <c r="H26" s="4"/>
      <c r="I26" s="4"/>
      <c r="J26" s="4"/>
      <c r="K26" s="4"/>
      <c r="L26" s="4"/>
      <c r="M26" s="4"/>
      <c r="N26" s="4"/>
      <c r="O26" s="4"/>
      <c r="P26" s="4"/>
      <c r="Q26" s="4"/>
      <c r="R26" s="4"/>
      <c r="S26" s="4"/>
      <c r="T26" s="4"/>
      <c r="U26" s="4"/>
      <c r="V26" s="4"/>
      <c r="W26" s="4"/>
      <c r="X26" s="4"/>
      <c r="Y26" s="4"/>
      <c r="Z26" s="4"/>
    </row>
    <row r="27" spans="1:26" ht="15.75" customHeight="1">
      <c r="A27" s="19" t="s">
        <v>85</v>
      </c>
      <c r="B27" s="4"/>
      <c r="C27" s="4"/>
      <c r="D27" s="4"/>
      <c r="E27" s="4"/>
      <c r="F27" s="4"/>
      <c r="G27" s="4"/>
      <c r="H27" s="4"/>
      <c r="I27" s="4"/>
      <c r="J27" s="4"/>
      <c r="K27" s="4"/>
      <c r="L27" s="4"/>
      <c r="M27" s="4"/>
      <c r="N27" s="4"/>
      <c r="O27" s="4"/>
      <c r="P27" s="4"/>
      <c r="Q27" s="4"/>
      <c r="R27" s="4"/>
      <c r="S27" s="4"/>
      <c r="T27" s="4"/>
      <c r="U27" s="4"/>
      <c r="V27" s="4"/>
      <c r="W27" s="4"/>
      <c r="X27" s="4"/>
      <c r="Y27" s="4"/>
      <c r="Z27" s="4"/>
    </row>
    <row r="28" spans="1:26" ht="15.75" customHeight="1">
      <c r="A28" s="19" t="s">
        <v>93</v>
      </c>
      <c r="B28" s="4"/>
      <c r="C28" s="4"/>
      <c r="D28" s="4"/>
      <c r="E28" s="4"/>
      <c r="F28" s="4"/>
      <c r="G28" s="4"/>
      <c r="H28" s="4"/>
      <c r="I28" s="4"/>
      <c r="J28" s="4"/>
      <c r="K28" s="4"/>
      <c r="L28" s="4"/>
      <c r="M28" s="4"/>
      <c r="N28" s="4"/>
      <c r="O28" s="4"/>
      <c r="P28" s="4"/>
      <c r="Q28" s="4"/>
      <c r="R28" s="4"/>
      <c r="S28" s="4"/>
      <c r="T28" s="4"/>
      <c r="U28" s="4"/>
      <c r="V28" s="4"/>
      <c r="W28" s="4"/>
      <c r="X28" s="4"/>
      <c r="Y28" s="4"/>
      <c r="Z28" s="4"/>
    </row>
    <row r="29" spans="1:26" ht="15.75" customHeight="1">
      <c r="A29" s="4"/>
      <c r="B29" s="4"/>
      <c r="C29" s="4"/>
      <c r="D29" s="4"/>
      <c r="E29" s="4"/>
      <c r="F29" s="4"/>
      <c r="G29" s="4"/>
      <c r="H29" s="4"/>
      <c r="I29" s="4"/>
      <c r="J29" s="4"/>
      <c r="K29" s="4"/>
      <c r="L29" s="4"/>
      <c r="M29" s="4"/>
      <c r="N29" s="4"/>
      <c r="O29" s="4"/>
      <c r="P29" s="4"/>
      <c r="Q29" s="4"/>
      <c r="R29" s="4"/>
      <c r="S29" s="4"/>
      <c r="T29" s="4"/>
      <c r="U29" s="4"/>
      <c r="V29" s="4"/>
      <c r="W29" s="4"/>
      <c r="X29" s="4"/>
      <c r="Y29" s="4"/>
      <c r="Z29" s="4"/>
    </row>
    <row r="30" spans="1:26" ht="15.75" customHeight="1">
      <c r="A30" s="15" t="s">
        <v>101</v>
      </c>
      <c r="B30" s="4"/>
      <c r="C30" s="4"/>
      <c r="D30" s="4"/>
      <c r="E30" s="4"/>
      <c r="F30" s="4"/>
      <c r="G30" s="4"/>
      <c r="H30" s="4"/>
      <c r="I30" s="4"/>
      <c r="J30" s="4"/>
      <c r="K30" s="4"/>
      <c r="L30" s="4"/>
      <c r="M30" s="4"/>
      <c r="N30" s="4"/>
      <c r="O30" s="4"/>
      <c r="P30" s="4"/>
      <c r="Q30" s="4"/>
      <c r="R30" s="4"/>
      <c r="S30" s="4"/>
      <c r="T30" s="4"/>
      <c r="U30" s="4"/>
      <c r="V30" s="4"/>
      <c r="W30" s="4"/>
      <c r="X30" s="4"/>
      <c r="Y30" s="4"/>
      <c r="Z30" s="4"/>
    </row>
    <row r="31" spans="1:26" ht="15.75" customHeight="1">
      <c r="A31" s="19" t="s">
        <v>103</v>
      </c>
      <c r="B31" s="4"/>
      <c r="C31" s="4"/>
      <c r="D31" s="4"/>
      <c r="E31" s="4"/>
      <c r="F31" s="4"/>
      <c r="G31" s="4"/>
      <c r="H31" s="4"/>
      <c r="I31" s="4"/>
      <c r="J31" s="4"/>
      <c r="K31" s="4"/>
      <c r="L31" s="4"/>
      <c r="M31" s="4"/>
      <c r="N31" s="4"/>
      <c r="O31" s="4"/>
      <c r="P31" s="4"/>
      <c r="Q31" s="4"/>
      <c r="R31" s="4"/>
      <c r="S31" s="4"/>
      <c r="T31" s="4"/>
      <c r="U31" s="4"/>
      <c r="V31" s="4"/>
      <c r="W31" s="4"/>
      <c r="X31" s="4"/>
      <c r="Y31" s="4"/>
      <c r="Z31" s="4"/>
    </row>
    <row r="32" spans="1:26" ht="15.75" customHeight="1">
      <c r="A32" s="19" t="s">
        <v>110</v>
      </c>
      <c r="B32" s="4"/>
      <c r="C32" s="4"/>
      <c r="D32" s="4"/>
      <c r="E32" s="4"/>
      <c r="F32" s="4"/>
      <c r="G32" s="4"/>
      <c r="H32" s="4"/>
      <c r="I32" s="4"/>
      <c r="J32" s="4"/>
      <c r="K32" s="4"/>
      <c r="L32" s="4"/>
      <c r="M32" s="4"/>
      <c r="N32" s="4"/>
      <c r="O32" s="4"/>
      <c r="P32" s="4"/>
      <c r="Q32" s="4"/>
      <c r="R32" s="4"/>
      <c r="S32" s="4"/>
      <c r="T32" s="4"/>
      <c r="U32" s="4"/>
      <c r="V32" s="4"/>
      <c r="W32" s="4"/>
      <c r="X32" s="4"/>
      <c r="Y32" s="4"/>
      <c r="Z32" s="4"/>
    </row>
    <row r="33" spans="1:26" ht="15.7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spans="1:26" ht="15.7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1">
    <mergeCell ref="A18:B18"/>
    <mergeCell ref="A19:B19"/>
    <mergeCell ref="A20:B20"/>
    <mergeCell ref="A10:B10"/>
    <mergeCell ref="A14:B14"/>
    <mergeCell ref="A13:B13"/>
    <mergeCell ref="A11:B11"/>
    <mergeCell ref="A12:B12"/>
    <mergeCell ref="A15:B15"/>
    <mergeCell ref="A16:B16"/>
    <mergeCell ref="A17:B17"/>
  </mergeCells>
  <hyperlinks>
    <hyperlink ref="B4"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000"/>
  <sheetViews>
    <sheetView zoomScale="115" workbookViewId="0">
      <pane ySplit="1" topLeftCell="A2" activePane="bottomLeft" state="frozen"/>
      <selection pane="bottomLeft" activeCell="B1" sqref="B1"/>
    </sheetView>
  </sheetViews>
  <sheetFormatPr baseColWidth="10" defaultColWidth="11.1640625" defaultRowHeight="15" customHeight="1"/>
  <cols>
    <col min="1" max="1" width="37.6640625" customWidth="1"/>
    <col min="2" max="5" width="18.5" customWidth="1"/>
    <col min="6" max="8" width="11" hidden="1" customWidth="1"/>
    <col min="9" max="26" width="11" customWidth="1"/>
  </cols>
  <sheetData>
    <row r="1" spans="1:11" ht="15.75" customHeight="1">
      <c r="A1" s="1" t="s">
        <v>0</v>
      </c>
      <c r="B1" s="3" t="s">
        <v>5027</v>
      </c>
      <c r="C1" s="6" t="s">
        <v>5026</v>
      </c>
      <c r="D1" s="9" t="s">
        <v>8</v>
      </c>
      <c r="E1" s="6" t="s">
        <v>11</v>
      </c>
      <c r="F1" s="16" t="s">
        <v>12</v>
      </c>
      <c r="G1" s="16" t="s">
        <v>25</v>
      </c>
      <c r="H1" s="16" t="s">
        <v>26</v>
      </c>
      <c r="I1" s="18" t="s">
        <v>27</v>
      </c>
      <c r="J1" s="20" t="s">
        <v>29</v>
      </c>
      <c r="K1" s="22" t="s">
        <v>34</v>
      </c>
    </row>
    <row r="2" spans="1:11" ht="15.75" customHeight="1">
      <c r="A2" s="25" t="s">
        <v>57</v>
      </c>
      <c r="B2" s="26">
        <v>1.8593324645577296</v>
      </c>
      <c r="C2" s="26">
        <v>1.8422818791946309</v>
      </c>
      <c r="D2" s="26">
        <f>IF(ISNUMBER(AVERAGE(RFI!Z4:Z219)),AVERAGE(RFI!Z4:Z219),"-")</f>
        <v>1.9932432432432432</v>
      </c>
      <c r="E2" s="26">
        <f>IF(ISNUMBER(AVERAGE(RFI!AA4:AA219)),AVERAGE(RFI!AA4:AA219),"-")</f>
        <v>1.8422818791946309</v>
      </c>
      <c r="F2">
        <v>4</v>
      </c>
      <c r="G2">
        <f t="shared" ref="G2:G167" si="0">F2</f>
        <v>4</v>
      </c>
      <c r="H2">
        <v>219</v>
      </c>
      <c r="K2">
        <f>SUM(J3:J21)</f>
        <v>149</v>
      </c>
    </row>
    <row r="3" spans="1:11" ht="15.75" customHeight="1">
      <c r="A3" s="27" t="s">
        <v>59</v>
      </c>
      <c r="B3" s="29">
        <v>2.1548353909465021</v>
      </c>
      <c r="C3" s="29">
        <v>2.3148148148148149</v>
      </c>
      <c r="D3" s="29">
        <f>IF(ISNUMBER(AVERAGE(RFI!Z5:Z42)),AVERAGE(RFI!Z5:Z42),"-")</f>
        <v>2.4074074074074074</v>
      </c>
      <c r="E3" s="29">
        <f>IF(ISNUMBER(AVERAGE(RFI!AA5:AA42)),AVERAGE(RFI!AA5:AA42),"-")</f>
        <v>2.3148148148148149</v>
      </c>
      <c r="F3">
        <v>5</v>
      </c>
      <c r="G3">
        <f t="shared" si="0"/>
        <v>5</v>
      </c>
      <c r="H3">
        <v>42</v>
      </c>
      <c r="J3">
        <f>SUM(I4:I7)</f>
        <v>27</v>
      </c>
    </row>
    <row r="4" spans="1:11" ht="15.75" customHeight="1">
      <c r="A4" s="31" t="s">
        <v>62</v>
      </c>
      <c r="B4" s="32">
        <v>2.414351851851853</v>
      </c>
      <c r="C4" s="32">
        <v>2.6666666666666665</v>
      </c>
      <c r="D4" s="32">
        <f>IF(ISNUMBER(AVERAGE(RFI!Z6:Z12)),AVERAGE(RFI!Z6:Z12),"-")</f>
        <v>2.8333333333333335</v>
      </c>
      <c r="E4" s="32">
        <f>IF(ISNUMBER(AVERAGE(RFI!AA6:AA12)),AVERAGE(RFI!AA6:AA12),"-")</f>
        <v>2.6666666666666665</v>
      </c>
      <c r="F4">
        <v>6</v>
      </c>
      <c r="G4">
        <f t="shared" si="0"/>
        <v>6</v>
      </c>
      <c r="H4">
        <v>12</v>
      </c>
      <c r="I4">
        <v>6</v>
      </c>
    </row>
    <row r="5" spans="1:11" ht="15.75" customHeight="1">
      <c r="A5" s="31" t="s">
        <v>117</v>
      </c>
      <c r="B5" s="32">
        <v>2.3361111111111112</v>
      </c>
      <c r="C5" s="32">
        <v>2.5</v>
      </c>
      <c r="D5" s="32">
        <f>IF(ISNUMBER(AVERAGE(RFI!Z15:Z20)),AVERAGE(RFI!Z15:Z20),"-")</f>
        <v>2.8</v>
      </c>
      <c r="E5" s="32">
        <f>IF(ISNUMBER(AVERAGE(RFI!AA15:AA20)),AVERAGE(RFI!AA15:AA20),"-")</f>
        <v>2.5</v>
      </c>
      <c r="F5">
        <v>15</v>
      </c>
      <c r="G5">
        <f t="shared" si="0"/>
        <v>15</v>
      </c>
      <c r="H5">
        <v>20</v>
      </c>
      <c r="I5">
        <v>5</v>
      </c>
    </row>
    <row r="6" spans="1:11" ht="15.75" customHeight="1">
      <c r="A6" s="31" t="s">
        <v>149</v>
      </c>
      <c r="B6" s="32">
        <v>2.0472222222222221</v>
      </c>
      <c r="C6" s="32">
        <v>2.2000000000000002</v>
      </c>
      <c r="D6" s="32">
        <f>IF(ISNUMBER(AVERAGE(RFI!Z23:Z28)),AVERAGE(RFI!Z23:Z28),"-")</f>
        <v>2.2000000000000002</v>
      </c>
      <c r="E6" s="32">
        <f>IF(ISNUMBER(AVERAGE(RFI!AA23:AA28)),AVERAGE(RFI!AA23:AA28),"-")</f>
        <v>2.2000000000000002</v>
      </c>
      <c r="F6">
        <v>23</v>
      </c>
      <c r="G6">
        <f t="shared" si="0"/>
        <v>23</v>
      </c>
      <c r="H6">
        <v>28</v>
      </c>
      <c r="I6">
        <v>5</v>
      </c>
    </row>
    <row r="7" spans="1:11" ht="15.75" customHeight="1">
      <c r="A7" s="31" t="s">
        <v>186</v>
      </c>
      <c r="B7" s="32">
        <v>1.9797979797979797</v>
      </c>
      <c r="C7" s="32">
        <v>2.0909090909090908</v>
      </c>
      <c r="D7" s="32">
        <f>IF(ISNUMBER(AVERAGE(RFI!Z31:Z42)),AVERAGE(RFI!Z31:Z42),"-")</f>
        <v>2.0909090909090908</v>
      </c>
      <c r="E7" s="32">
        <f>IF(ISNUMBER(AVERAGE(RFI!AA31:AA42)),AVERAGE(RFI!AA31:AA42),"-")</f>
        <v>2.0909090909090908</v>
      </c>
      <c r="F7">
        <v>31</v>
      </c>
      <c r="G7">
        <f t="shared" si="0"/>
        <v>31</v>
      </c>
      <c r="H7">
        <v>42</v>
      </c>
      <c r="I7">
        <v>11</v>
      </c>
    </row>
    <row r="8" spans="1:11" ht="15.75" customHeight="1">
      <c r="A8" s="27" t="s">
        <v>249</v>
      </c>
      <c r="B8" s="29">
        <v>1.9019439144064327</v>
      </c>
      <c r="C8" s="29">
        <v>1.7333333333333334</v>
      </c>
      <c r="D8" s="29">
        <f>IF(ISNUMBER(AVERAGE(RFI!Z45:Z88)),AVERAGE(RFI!Z45:Z88),"-")</f>
        <v>2</v>
      </c>
      <c r="E8" s="29">
        <f>IF(ISNUMBER(AVERAGE(RFI!AA45:AA88)),AVERAGE(RFI!AA45:AA88),"-")</f>
        <v>1.7333333333333334</v>
      </c>
      <c r="F8">
        <v>45</v>
      </c>
      <c r="G8">
        <f t="shared" si="0"/>
        <v>45</v>
      </c>
      <c r="H8">
        <v>88</v>
      </c>
      <c r="J8">
        <f>SUM(I9:I13)</f>
        <v>30</v>
      </c>
    </row>
    <row r="9" spans="1:11" ht="15.75" customHeight="1">
      <c r="A9" s="31" t="s">
        <v>250</v>
      </c>
      <c r="B9" s="32">
        <v>1.9325396825396832</v>
      </c>
      <c r="C9" s="32">
        <v>1.5714285714285714</v>
      </c>
      <c r="D9" s="32">
        <f>IF(ISNUMBER(AVERAGE(RFI!Z46:Z53)),AVERAGE(RFI!Z46:Z53),"-")</f>
        <v>2.2857142857142856</v>
      </c>
      <c r="E9" s="32">
        <f>IF(ISNUMBER(AVERAGE(RFI!AA46:AA53)),AVERAGE(RFI!AA46:AA53),"-")</f>
        <v>1.5714285714285714</v>
      </c>
      <c r="F9">
        <v>46</v>
      </c>
      <c r="G9">
        <f t="shared" si="0"/>
        <v>46</v>
      </c>
      <c r="H9">
        <v>53</v>
      </c>
      <c r="I9">
        <v>7</v>
      </c>
    </row>
    <row r="10" spans="1:11" ht="15.75" customHeight="1">
      <c r="A10" s="31" t="s">
        <v>295</v>
      </c>
      <c r="B10" s="32">
        <v>1.712037037037037</v>
      </c>
      <c r="C10" s="32">
        <v>1.8333333333333333</v>
      </c>
      <c r="D10" s="32">
        <f>IF(ISNUMBER(AVERAGE(RFI!Z56:Z62)),AVERAGE(RFI!Z56:Z62),"-")</f>
        <v>1.8333333333333333</v>
      </c>
      <c r="E10" s="32">
        <f>IF(ISNUMBER(AVERAGE(RFI!AA56:AA62)),AVERAGE(RFI!AA56:AA62),"-")</f>
        <v>1.8333333333333333</v>
      </c>
      <c r="F10">
        <v>56</v>
      </c>
      <c r="G10">
        <f t="shared" si="0"/>
        <v>56</v>
      </c>
      <c r="H10">
        <v>62</v>
      </c>
      <c r="I10">
        <v>6</v>
      </c>
    </row>
    <row r="11" spans="1:11" ht="15.75" customHeight="1">
      <c r="A11" s="31" t="s">
        <v>336</v>
      </c>
      <c r="B11" s="32">
        <v>2.1138888888888889</v>
      </c>
      <c r="C11" s="32">
        <v>1.8</v>
      </c>
      <c r="D11" s="32">
        <f>IF(ISNUMBER(AVERAGE(RFI!Z65:Z70)),AVERAGE(RFI!Z65:Z70),"-")</f>
        <v>2</v>
      </c>
      <c r="E11" s="32">
        <f>IF(ISNUMBER(AVERAGE(RFI!AA65:AA70)),AVERAGE(RFI!AA65:AA70),"-")</f>
        <v>1.8</v>
      </c>
      <c r="F11">
        <v>65</v>
      </c>
      <c r="G11">
        <f t="shared" si="0"/>
        <v>65</v>
      </c>
      <c r="H11">
        <v>70</v>
      </c>
      <c r="I11">
        <v>5</v>
      </c>
    </row>
    <row r="12" spans="1:11" ht="15.75" customHeight="1">
      <c r="A12" s="31" t="s">
        <v>370</v>
      </c>
      <c r="B12" s="32">
        <v>1.5999999999999999</v>
      </c>
      <c r="C12" s="32">
        <v>1.2</v>
      </c>
      <c r="D12" s="32">
        <f>IF(ISNUMBER(AVERAGE(RFI!Z73:Z78)),AVERAGE(RFI!Z73:Z78),"-")</f>
        <v>1.2</v>
      </c>
      <c r="E12" s="32">
        <f>IF(ISNUMBER(AVERAGE(RFI!AA73:AA78)),AVERAGE(RFI!AA73:AA78),"-")</f>
        <v>1.2</v>
      </c>
      <c r="F12">
        <v>73</v>
      </c>
      <c r="G12">
        <f t="shared" si="0"/>
        <v>73</v>
      </c>
      <c r="H12">
        <v>78</v>
      </c>
      <c r="I12">
        <v>5</v>
      </c>
    </row>
    <row r="13" spans="1:11" ht="15.75" customHeight="1">
      <c r="A13" s="31" t="s">
        <v>396</v>
      </c>
      <c r="B13" s="32">
        <v>1.9953703703703702</v>
      </c>
      <c r="C13" s="32">
        <v>2.1428571428571428</v>
      </c>
      <c r="D13" s="32">
        <f>IF(ISNUMBER(AVERAGE(RFI!Z81:Z88)),AVERAGE(RFI!Z81:Z88),"-")</f>
        <v>2.4285714285714284</v>
      </c>
      <c r="E13" s="32">
        <f>IF(ISNUMBER(AVERAGE(RFI!AA81:AA88)),AVERAGE(RFI!AA81:AA88),"-")</f>
        <v>2.1428571428571428</v>
      </c>
      <c r="F13">
        <v>81</v>
      </c>
      <c r="G13">
        <f t="shared" si="0"/>
        <v>81</v>
      </c>
      <c r="H13">
        <v>88</v>
      </c>
      <c r="I13">
        <v>7</v>
      </c>
    </row>
    <row r="14" spans="1:11" ht="15.75" customHeight="1">
      <c r="A14" s="27" t="s">
        <v>432</v>
      </c>
      <c r="B14" s="29">
        <v>1.6055555555555558</v>
      </c>
      <c r="C14" s="29">
        <v>1.3</v>
      </c>
      <c r="D14" s="29">
        <f>IF(ISNUMBER(AVERAGE(RFI!Z91:Z108)),AVERAGE(RFI!Z91:Z108),"-")</f>
        <v>1.3</v>
      </c>
      <c r="E14" s="29">
        <f>IF(ISNUMBER(AVERAGE(RFI!AA91:AA108)),AVERAGE(RFI!AA91:AA108),"-")</f>
        <v>1.3</v>
      </c>
      <c r="F14">
        <v>91</v>
      </c>
      <c r="G14">
        <f t="shared" si="0"/>
        <v>91</v>
      </c>
      <c r="H14">
        <v>108</v>
      </c>
      <c r="J14">
        <f>SUM(I15:I17)</f>
        <v>10</v>
      </c>
    </row>
    <row r="15" spans="1:11" ht="15.75" customHeight="1">
      <c r="A15" s="31" t="s">
        <v>433</v>
      </c>
      <c r="B15" s="32">
        <v>1.5781249999999998</v>
      </c>
      <c r="C15" s="32">
        <v>1.4</v>
      </c>
      <c r="D15" s="32">
        <f>IF(ISNUMBER(AVERAGE(RFI!Z92:Z97)),AVERAGE(RFI!Z92:Z97),"-")</f>
        <v>1.4</v>
      </c>
      <c r="E15" s="32">
        <f>IF(ISNUMBER(AVERAGE(RFI!AA92:AA97)),AVERAGE(RFI!AA92:AA97),"-")</f>
        <v>1.4</v>
      </c>
      <c r="F15">
        <v>92</v>
      </c>
      <c r="G15">
        <f t="shared" si="0"/>
        <v>92</v>
      </c>
      <c r="H15">
        <v>97</v>
      </c>
      <c r="I15">
        <v>5</v>
      </c>
    </row>
    <row r="16" spans="1:11" ht="15.75" customHeight="1">
      <c r="A16" s="31" t="s">
        <v>468</v>
      </c>
      <c r="B16" s="32">
        <v>1.3076923076923077</v>
      </c>
      <c r="C16" s="32">
        <v>0.5</v>
      </c>
      <c r="D16" s="32">
        <f>IF(ISNUMBER(AVERAGE(RFI!Z100:Z102)),AVERAGE(RFI!Z100:Z102),"-")</f>
        <v>0.5</v>
      </c>
      <c r="E16" s="32">
        <f>IF(ISNUMBER(AVERAGE(RFI!AA100:AA102)),AVERAGE(RFI!AA100:AA102),"-")</f>
        <v>0.5</v>
      </c>
      <c r="F16">
        <v>100</v>
      </c>
      <c r="G16">
        <f t="shared" si="0"/>
        <v>100</v>
      </c>
      <c r="H16">
        <v>102</v>
      </c>
      <c r="I16">
        <v>2</v>
      </c>
    </row>
    <row r="17" spans="1:11" ht="15.75" customHeight="1">
      <c r="A17" s="31" t="s">
        <v>480</v>
      </c>
      <c r="B17" s="32">
        <v>1.5885416666666663</v>
      </c>
      <c r="C17" s="32">
        <v>1.6666666666666667</v>
      </c>
      <c r="D17" s="32">
        <f>IF(ISNUMBER(AVERAGE(RFI!Z105:Z108)),AVERAGE(RFI!Z105:Z108),"-")</f>
        <v>1.6666666666666667</v>
      </c>
      <c r="E17" s="32">
        <f>IF(ISNUMBER(AVERAGE(RFI!AA105:AA108)),AVERAGE(RFI!AA105:AA108),"-")</f>
        <v>1.6666666666666667</v>
      </c>
      <c r="F17">
        <v>105</v>
      </c>
      <c r="G17">
        <f t="shared" si="0"/>
        <v>105</v>
      </c>
      <c r="H17">
        <v>108</v>
      </c>
      <c r="I17">
        <v>3</v>
      </c>
    </row>
    <row r="18" spans="1:11" ht="15.75" customHeight="1">
      <c r="A18" s="27" t="s">
        <v>499</v>
      </c>
      <c r="B18" s="29">
        <v>1.6431818181818185</v>
      </c>
      <c r="C18" s="29">
        <v>1.25</v>
      </c>
      <c r="D18" s="29">
        <f>IF(ISNUMBER(AVERAGE(RFI!Z111:Z125)),AVERAGE(RFI!Z111:Z125),"-")</f>
        <v>1.3</v>
      </c>
      <c r="E18" s="29">
        <f>IF(ISNUMBER(AVERAGE(RFI!AA111:AA125)),AVERAGE(RFI!AA111:AA125),"-")</f>
        <v>1.25</v>
      </c>
      <c r="F18">
        <v>111</v>
      </c>
      <c r="G18">
        <f t="shared" si="0"/>
        <v>111</v>
      </c>
      <c r="H18">
        <v>125</v>
      </c>
      <c r="J18">
        <f>SUM(I19:I20)</f>
        <v>10</v>
      </c>
    </row>
    <row r="19" spans="1:11" ht="15.75" customHeight="1">
      <c r="A19" s="31" t="s">
        <v>500</v>
      </c>
      <c r="B19" s="32">
        <v>1.6461038961038961</v>
      </c>
      <c r="C19" s="32">
        <v>1.6428571428571428</v>
      </c>
      <c r="D19" s="32">
        <f>IF(ISNUMBER(AVERAGE(RFI!Z112:Z119)),AVERAGE(RFI!Z112:Z119),"-")</f>
        <v>1.7142857142857142</v>
      </c>
      <c r="E19" s="32">
        <f>IF(ISNUMBER(AVERAGE(RFI!AA112:AA119)),AVERAGE(RFI!AA112:AA119),"-")</f>
        <v>1.6428571428571428</v>
      </c>
      <c r="F19">
        <v>112</v>
      </c>
      <c r="G19">
        <f t="shared" si="0"/>
        <v>112</v>
      </c>
      <c r="H19">
        <v>119</v>
      </c>
      <c r="I19">
        <v>7</v>
      </c>
    </row>
    <row r="20" spans="1:11" ht="15.75" customHeight="1">
      <c r="A20" s="31" t="s">
        <v>543</v>
      </c>
      <c r="B20" s="32">
        <v>1.6363636363636365</v>
      </c>
      <c r="C20" s="32">
        <v>0.33333333333333331</v>
      </c>
      <c r="D20" s="32">
        <f>IF(ISNUMBER(AVERAGE(RFI!Z122:Z125)),AVERAGE(RFI!Z122:Z125),"-")</f>
        <v>0.33333333333333331</v>
      </c>
      <c r="E20" s="32">
        <f>IF(ISNUMBER(AVERAGE(RFI!AA122:AA125)),AVERAGE(RFI!AA122:AA125),"-")</f>
        <v>0.33333333333333331</v>
      </c>
      <c r="F20">
        <v>122</v>
      </c>
      <c r="G20">
        <f t="shared" si="0"/>
        <v>122</v>
      </c>
      <c r="H20">
        <v>125</v>
      </c>
      <c r="I20">
        <v>3</v>
      </c>
    </row>
    <row r="21" spans="1:11" ht="15.75" customHeight="1">
      <c r="A21" s="27" t="s">
        <v>555</v>
      </c>
      <c r="B21" s="29">
        <v>1.7734873276157215</v>
      </c>
      <c r="C21" s="29">
        <v>1.8680555555555556</v>
      </c>
      <c r="D21" s="29">
        <f>IF(ISNUMBER(AVERAGE(RFI!Z128:Z219)),AVERAGE(RFI!Z128:Z219),"-")</f>
        <v>2.028169014084507</v>
      </c>
      <c r="E21" s="29">
        <f>IF(ISNUMBER(AVERAGE(RFI!AA128:AA219)),AVERAGE(RFI!AA128:AA219),"-")</f>
        <v>1.8680555555555556</v>
      </c>
      <c r="F21">
        <v>128</v>
      </c>
      <c r="G21">
        <f t="shared" si="0"/>
        <v>128</v>
      </c>
      <c r="H21">
        <v>219</v>
      </c>
      <c r="J21">
        <f>SUM(I22:I28)</f>
        <v>72</v>
      </c>
    </row>
    <row r="22" spans="1:11" ht="15.75" customHeight="1">
      <c r="A22" s="31" t="s">
        <v>556</v>
      </c>
      <c r="B22" s="32">
        <v>1.4292328042328046</v>
      </c>
      <c r="C22" s="32">
        <v>1</v>
      </c>
      <c r="D22" s="32">
        <f>IF(ISNUMBER(AVERAGE(RFI!Z129:Z136)),AVERAGE(RFI!Z129:Z136),"-")</f>
        <v>1</v>
      </c>
      <c r="E22" s="32">
        <f>IF(ISNUMBER(AVERAGE(RFI!AA129:AA136)),AVERAGE(RFI!AA129:AA136),"-")</f>
        <v>1</v>
      </c>
      <c r="F22">
        <v>129</v>
      </c>
      <c r="G22">
        <f t="shared" si="0"/>
        <v>129</v>
      </c>
      <c r="H22">
        <v>136</v>
      </c>
      <c r="I22">
        <v>7</v>
      </c>
    </row>
    <row r="23" spans="1:11" ht="15.75" customHeight="1">
      <c r="A23" s="31" t="s">
        <v>602</v>
      </c>
      <c r="B23" s="32">
        <v>1.9750233426704011</v>
      </c>
      <c r="C23" s="32">
        <v>2.2352941176470589</v>
      </c>
      <c r="D23" s="32">
        <f>IF(ISNUMBER(AVERAGE(RFI!Z139:Z156)),AVERAGE(RFI!Z139:Z156),"-")</f>
        <v>2.4705882352941178</v>
      </c>
      <c r="E23" s="32">
        <f>IF(ISNUMBER(AVERAGE(RFI!AA139:AA156)),AVERAGE(RFI!AA139:AA156),"-")</f>
        <v>2.2352941176470589</v>
      </c>
      <c r="F23">
        <v>139</v>
      </c>
      <c r="G23">
        <f t="shared" si="0"/>
        <v>139</v>
      </c>
      <c r="H23">
        <v>156</v>
      </c>
      <c r="I23">
        <v>17</v>
      </c>
    </row>
    <row r="24" spans="1:11" ht="15.75" customHeight="1">
      <c r="A24" s="31" t="s">
        <v>117</v>
      </c>
      <c r="B24" s="32">
        <v>1.9546296296296299</v>
      </c>
      <c r="C24" s="32">
        <v>2.0333333333333332</v>
      </c>
      <c r="D24" s="32">
        <f>IF(ISNUMBER(AVERAGE(RFI!Z159:Z174)),AVERAGE(RFI!Z159:Z174),"-")</f>
        <v>2.0714285714285716</v>
      </c>
      <c r="E24" s="32">
        <f>IF(ISNUMBER(AVERAGE(RFI!AA159:AA174)),AVERAGE(RFI!AA159:AA174),"-")</f>
        <v>2.0333333333333332</v>
      </c>
      <c r="F24">
        <v>159</v>
      </c>
      <c r="G24">
        <f t="shared" si="0"/>
        <v>159</v>
      </c>
      <c r="H24">
        <v>174</v>
      </c>
      <c r="I24">
        <v>15</v>
      </c>
    </row>
    <row r="25" spans="1:11" ht="15.75" customHeight="1">
      <c r="A25" s="31" t="s">
        <v>468</v>
      </c>
      <c r="B25" s="32">
        <v>1.4583333333333333</v>
      </c>
      <c r="C25" s="32">
        <v>2</v>
      </c>
      <c r="D25" s="32">
        <f>IF(ISNUMBER(AVERAGE(RFI!Z177:Z182)),AVERAGE(RFI!Z177:Z182),"-")</f>
        <v>2</v>
      </c>
      <c r="E25" s="32">
        <f>IF(ISNUMBER(AVERAGE(RFI!AA177:AA182)),AVERAGE(RFI!AA177:AA182),"-")</f>
        <v>2</v>
      </c>
      <c r="F25">
        <v>177</v>
      </c>
      <c r="G25">
        <f t="shared" si="0"/>
        <v>177</v>
      </c>
      <c r="H25">
        <v>182</v>
      </c>
      <c r="I25">
        <v>5</v>
      </c>
    </row>
    <row r="26" spans="1:11" ht="15.75" customHeight="1">
      <c r="A26" s="31" t="s">
        <v>804</v>
      </c>
      <c r="B26" s="32">
        <v>1.3142361111111112</v>
      </c>
      <c r="C26" s="32">
        <v>1</v>
      </c>
      <c r="D26" s="32">
        <f>IF(ISNUMBER(AVERAGE(RFI!Z185:Z193)),AVERAGE(RFI!Z185:Z193),"-")</f>
        <v>1.25</v>
      </c>
      <c r="E26" s="32">
        <f>IF(ISNUMBER(AVERAGE(RFI!AA185:AA193)),AVERAGE(RFI!AA185:AA193),"-")</f>
        <v>1</v>
      </c>
      <c r="F26">
        <v>185</v>
      </c>
      <c r="G26">
        <f t="shared" si="0"/>
        <v>185</v>
      </c>
      <c r="H26">
        <v>193</v>
      </c>
      <c r="I26">
        <v>8</v>
      </c>
    </row>
    <row r="27" spans="1:11" ht="15.75" customHeight="1">
      <c r="A27" s="31" t="s">
        <v>853</v>
      </c>
      <c r="B27" s="32">
        <v>1.9109686609686609</v>
      </c>
      <c r="C27" s="32">
        <v>2.2307692307692308</v>
      </c>
      <c r="D27" s="32">
        <f>IF(ISNUMBER(AVERAGE(RFI!Z196:Z209)),AVERAGE(RFI!Z196:Z209),"-")</f>
        <v>2.7692307692307692</v>
      </c>
      <c r="E27" s="32">
        <f>IF(ISNUMBER(AVERAGE(RFI!AA196:AA209)),AVERAGE(RFI!AA196:AA209),"-")</f>
        <v>2.2307692307692308</v>
      </c>
      <c r="F27">
        <v>196</v>
      </c>
      <c r="G27">
        <f t="shared" si="0"/>
        <v>196</v>
      </c>
      <c r="H27">
        <v>209</v>
      </c>
      <c r="I27">
        <v>13</v>
      </c>
    </row>
    <row r="28" spans="1:11" ht="15.75" customHeight="1">
      <c r="A28" s="31" t="s">
        <v>916</v>
      </c>
      <c r="B28" s="32">
        <v>1.7361111111111112</v>
      </c>
      <c r="C28" s="32">
        <v>1.7142857142857142</v>
      </c>
      <c r="D28" s="32">
        <f>IF(ISNUMBER(AVERAGE(RFI!Z212:Z219)),AVERAGE(RFI!Z212:Z219),"-")</f>
        <v>1.4285714285714286</v>
      </c>
      <c r="E28" s="32">
        <f>IF(ISNUMBER(AVERAGE(RFI!AA212:AA219)),AVERAGE(RFI!AA212:AA219),"-")</f>
        <v>1.7142857142857142</v>
      </c>
      <c r="F28">
        <v>212</v>
      </c>
      <c r="G28">
        <f t="shared" si="0"/>
        <v>212</v>
      </c>
      <c r="H28">
        <v>219</v>
      </c>
      <c r="I28">
        <v>7</v>
      </c>
    </row>
    <row r="29" spans="1:11" ht="15.75" customHeight="1">
      <c r="A29" s="41" t="s">
        <v>953</v>
      </c>
      <c r="B29" s="26">
        <v>1.3635328825586182</v>
      </c>
      <c r="C29" s="26">
        <v>0.94615384615384612</v>
      </c>
      <c r="D29" s="26">
        <f>IF(ISNUMBER(AVERAGE(RFI!Z222:Z345)),AVERAGE(RFI!Z222:Z345),"-")</f>
        <v>0.92307692307692313</v>
      </c>
      <c r="E29" s="26">
        <f>IF(ISNUMBER(AVERAGE(RFI!AA222:AA345)),AVERAGE(RFI!AA222:AA345),"-")</f>
        <v>0.94615384615384612</v>
      </c>
      <c r="F29">
        <v>222</v>
      </c>
      <c r="G29">
        <f t="shared" si="0"/>
        <v>222</v>
      </c>
      <c r="H29">
        <v>345</v>
      </c>
      <c r="K29">
        <f>SUM(J30:J48)</f>
        <v>65</v>
      </c>
    </row>
    <row r="30" spans="1:11" ht="15.75" customHeight="1">
      <c r="A30" s="27" t="s">
        <v>954</v>
      </c>
      <c r="B30" s="29">
        <v>1.3431372549019605</v>
      </c>
      <c r="C30" s="29">
        <v>1.6666666666666667</v>
      </c>
      <c r="D30" s="29">
        <f>IF(ISNUMBER(AVERAGE(RFI!Z223:Z227)),AVERAGE(RFI!Z223:Z227),"-")</f>
        <v>1.6666666666666667</v>
      </c>
      <c r="E30" s="29">
        <f>IF(ISNUMBER(AVERAGE(RFI!AA223:AA227)),AVERAGE(RFI!AA223:AA227),"-")</f>
        <v>1.6666666666666667</v>
      </c>
      <c r="F30">
        <v>223</v>
      </c>
      <c r="G30">
        <f t="shared" si="0"/>
        <v>223</v>
      </c>
      <c r="H30">
        <v>227</v>
      </c>
      <c r="J30">
        <f>SUM(I31)</f>
        <v>3</v>
      </c>
    </row>
    <row r="31" spans="1:11" ht="15.75" customHeight="1">
      <c r="A31" s="31" t="s">
        <v>955</v>
      </c>
      <c r="B31" s="32">
        <v>1.3431372549019605</v>
      </c>
      <c r="C31" s="32">
        <v>1.6666666666666667</v>
      </c>
      <c r="D31" s="32">
        <f>IF(ISNUMBER(AVERAGE(RFI!Z224:Z227)),AVERAGE(RFI!Z224:Z227),"-")</f>
        <v>1.6666666666666667</v>
      </c>
      <c r="E31" s="32">
        <f>IF(ISNUMBER(AVERAGE(RFI!AA224:AA227)),AVERAGE(RFI!AA224:AA227),"-")</f>
        <v>1.6666666666666667</v>
      </c>
      <c r="F31">
        <v>224</v>
      </c>
      <c r="G31">
        <f t="shared" si="0"/>
        <v>224</v>
      </c>
      <c r="H31">
        <v>227</v>
      </c>
      <c r="I31">
        <v>3</v>
      </c>
    </row>
    <row r="32" spans="1:11" ht="15.75" customHeight="1">
      <c r="A32" s="27" t="s">
        <v>967</v>
      </c>
      <c r="B32" s="29">
        <v>2.1029411764705883</v>
      </c>
      <c r="C32" s="29">
        <v>1</v>
      </c>
      <c r="D32" s="29">
        <f>IF(ISNUMBER(AVERAGE(RFI!Z230:Z233)),AVERAGE(RFI!Z230:Z233),"-")</f>
        <v>1</v>
      </c>
      <c r="E32" s="29">
        <f>IF(ISNUMBER(AVERAGE(RFI!AA230:AA233)),AVERAGE(RFI!AA230:AA233),"-")</f>
        <v>1</v>
      </c>
      <c r="F32">
        <v>230</v>
      </c>
      <c r="G32">
        <f t="shared" si="0"/>
        <v>230</v>
      </c>
      <c r="H32">
        <v>233</v>
      </c>
      <c r="J32">
        <f>SUM(I33)</f>
        <v>2</v>
      </c>
    </row>
    <row r="33" spans="1:10" ht="15.75" customHeight="1">
      <c r="A33" s="31" t="s">
        <v>968</v>
      </c>
      <c r="B33" s="32">
        <v>2.1029411764705883</v>
      </c>
      <c r="C33" s="32">
        <v>1</v>
      </c>
      <c r="D33" s="32">
        <f>IF(ISNUMBER(AVERAGE(RFI!Z231:Z233)),AVERAGE(RFI!Z231:Z233),"-")</f>
        <v>1</v>
      </c>
      <c r="E33" s="32">
        <f>IF(ISNUMBER(AVERAGE(RFI!AA231:AA233)),AVERAGE(RFI!AA231:AA233),"-")</f>
        <v>1</v>
      </c>
      <c r="F33">
        <v>231</v>
      </c>
      <c r="G33">
        <f t="shared" si="0"/>
        <v>231</v>
      </c>
      <c r="H33">
        <v>233</v>
      </c>
      <c r="I33">
        <v>2</v>
      </c>
    </row>
    <row r="34" spans="1:10" ht="15.75" customHeight="1">
      <c r="A34" s="27" t="s">
        <v>977</v>
      </c>
      <c r="B34" s="29">
        <v>1.4355203619909498</v>
      </c>
      <c r="C34" s="29">
        <v>1.4615384615384615</v>
      </c>
      <c r="D34" s="29">
        <f>IF(ISNUMBER(AVERAGE(RFI!Z236:Z253)),AVERAGE(RFI!Z236:Z253),"-")</f>
        <v>1.2307692307692308</v>
      </c>
      <c r="E34" s="29">
        <f>IF(ISNUMBER(AVERAGE(RFI!AA236:AA253)),AVERAGE(RFI!AA236:AA253),"-")</f>
        <v>1.4615384615384615</v>
      </c>
      <c r="F34">
        <v>236</v>
      </c>
      <c r="G34">
        <f t="shared" si="0"/>
        <v>236</v>
      </c>
      <c r="H34">
        <v>253</v>
      </c>
      <c r="J34">
        <f>SUM(I35:I36)</f>
        <v>13</v>
      </c>
    </row>
    <row r="35" spans="1:10" ht="15.75" customHeight="1">
      <c r="A35" s="31" t="s">
        <v>978</v>
      </c>
      <c r="B35" s="32">
        <v>1.5235294117647058</v>
      </c>
      <c r="C35" s="32">
        <v>1.2</v>
      </c>
      <c r="D35" s="32">
        <f>IF(ISNUMBER(AVERAGE(RFI!Z237:Z242)),AVERAGE(RFI!Z237:Z242),"-")</f>
        <v>1</v>
      </c>
      <c r="E35" s="32">
        <f>IF(ISNUMBER(AVERAGE(RFI!AA237:AA242)),AVERAGE(RFI!AA237:AA242),"-")</f>
        <v>1.2</v>
      </c>
      <c r="F35">
        <v>237</v>
      </c>
      <c r="G35">
        <f t="shared" si="0"/>
        <v>237</v>
      </c>
      <c r="H35">
        <v>242</v>
      </c>
      <c r="I35">
        <v>5</v>
      </c>
    </row>
    <row r="36" spans="1:10" ht="15.75" customHeight="1">
      <c r="A36" s="31" t="s">
        <v>1005</v>
      </c>
      <c r="B36" s="32">
        <v>1.3786764705882355</v>
      </c>
      <c r="C36" s="32">
        <v>1.625</v>
      </c>
      <c r="D36" s="32">
        <f>IF(ISNUMBER(AVERAGE(RFI!Z245:Z253)),AVERAGE(RFI!Z245:Z253),"-")</f>
        <v>1.375</v>
      </c>
      <c r="E36" s="32">
        <f>IF(ISNUMBER(AVERAGE(RFI!AA245:AA253)),AVERAGE(RFI!AA245:AA253),"-")</f>
        <v>1.625</v>
      </c>
      <c r="F36">
        <v>245</v>
      </c>
      <c r="G36">
        <f t="shared" si="0"/>
        <v>245</v>
      </c>
      <c r="H36">
        <v>253</v>
      </c>
      <c r="I36">
        <v>8</v>
      </c>
    </row>
    <row r="37" spans="1:10" ht="15.75" customHeight="1">
      <c r="A37" s="27" t="s">
        <v>1051</v>
      </c>
      <c r="B37" s="29">
        <v>1.0603641456582633</v>
      </c>
      <c r="C37" s="29">
        <v>0.46666666666666667</v>
      </c>
      <c r="D37" s="29">
        <f>IF(ISNUMBER(AVERAGE(RFI!Z256:Z302)),AVERAGE(RFI!Z256:Z302),"-")</f>
        <v>0.46666666666666667</v>
      </c>
      <c r="E37" s="29">
        <f>IF(ISNUMBER(AVERAGE(RFI!AA256:AA302)),AVERAGE(RFI!AA256:AA302),"-")</f>
        <v>0.46666666666666667</v>
      </c>
      <c r="F37">
        <v>256</v>
      </c>
      <c r="G37">
        <f t="shared" si="0"/>
        <v>256</v>
      </c>
      <c r="H37">
        <v>302</v>
      </c>
      <c r="J37">
        <f>SUM(I38:I43)</f>
        <v>30</v>
      </c>
    </row>
    <row r="38" spans="1:10" ht="15.75" customHeight="1">
      <c r="A38" s="31" t="s">
        <v>1052</v>
      </c>
      <c r="B38" s="32">
        <v>1.0294117647058825</v>
      </c>
      <c r="C38" s="32">
        <v>0.33333333333333331</v>
      </c>
      <c r="D38" s="32">
        <f>IF(ISNUMBER(AVERAGE(RFI!Z257:Z260)),AVERAGE(RFI!Z257:Z260),"-")</f>
        <v>0.33333333333333331</v>
      </c>
      <c r="E38" s="32">
        <f>IF(ISNUMBER(AVERAGE(RFI!AA257:AA260)),AVERAGE(RFI!AA257:AA260),"-")</f>
        <v>0.33333333333333331</v>
      </c>
      <c r="F38">
        <v>257</v>
      </c>
      <c r="G38">
        <f t="shared" si="0"/>
        <v>257</v>
      </c>
      <c r="H38">
        <v>260</v>
      </c>
      <c r="I38">
        <v>3</v>
      </c>
    </row>
    <row r="39" spans="1:10" ht="15.75" customHeight="1">
      <c r="A39" s="31" t="s">
        <v>1063</v>
      </c>
      <c r="B39" s="32">
        <v>0.96323529411764708</v>
      </c>
      <c r="C39" s="32">
        <v>0.5</v>
      </c>
      <c r="D39" s="32">
        <f>IF(ISNUMBER(AVERAGE(RFI!Z263:Z267)),AVERAGE(RFI!Z263:Z267),"-")</f>
        <v>0.5</v>
      </c>
      <c r="E39" s="32">
        <f>IF(ISNUMBER(AVERAGE(RFI!AA263:AA267)),AVERAGE(RFI!AA263:AA267),"-")</f>
        <v>0.5</v>
      </c>
      <c r="F39">
        <v>263</v>
      </c>
      <c r="G39">
        <f t="shared" si="0"/>
        <v>263</v>
      </c>
      <c r="H39">
        <v>267</v>
      </c>
      <c r="I39">
        <v>4</v>
      </c>
    </row>
    <row r="40" spans="1:10" ht="15.75" customHeight="1">
      <c r="A40" s="31" t="s">
        <v>1078</v>
      </c>
      <c r="B40" s="32">
        <v>0.80147058823529416</v>
      </c>
      <c r="C40" s="32">
        <v>0.25</v>
      </c>
      <c r="D40" s="32">
        <f>IF(ISNUMBER(AVERAGE(RFI!Z270:Z274)),AVERAGE(RFI!Z270:Z274),"-")</f>
        <v>0.25</v>
      </c>
      <c r="E40" s="32">
        <f>IF(ISNUMBER(AVERAGE(RFI!AA270:AA274)),AVERAGE(RFI!AA270:AA274),"-")</f>
        <v>0.25</v>
      </c>
      <c r="F40">
        <v>270</v>
      </c>
      <c r="G40">
        <f t="shared" si="0"/>
        <v>270</v>
      </c>
      <c r="H40">
        <v>274</v>
      </c>
      <c r="I40">
        <v>4</v>
      </c>
    </row>
    <row r="41" spans="1:10" ht="15.75" customHeight="1">
      <c r="A41" s="31" t="s">
        <v>1094</v>
      </c>
      <c r="B41" s="32">
        <v>0.98529411764705888</v>
      </c>
      <c r="C41" s="32">
        <v>0.6</v>
      </c>
      <c r="D41" s="32">
        <f>IF(ISNUMBER(AVERAGE(RFI!Z277:Z287)),AVERAGE(RFI!Z277:Z287),"-")</f>
        <v>0.6</v>
      </c>
      <c r="E41" s="32">
        <f>IF(ISNUMBER(AVERAGE(RFI!AA277:AA287)),AVERAGE(RFI!AA277:AA287),"-")</f>
        <v>0.6</v>
      </c>
      <c r="F41">
        <v>277</v>
      </c>
      <c r="G41">
        <f t="shared" si="0"/>
        <v>277</v>
      </c>
      <c r="H41">
        <v>287</v>
      </c>
      <c r="I41">
        <v>10</v>
      </c>
    </row>
    <row r="42" spans="1:10" ht="15.75" customHeight="1">
      <c r="A42" s="31" t="s">
        <v>1136</v>
      </c>
      <c r="B42" s="32">
        <v>1.3515625</v>
      </c>
      <c r="C42" s="32">
        <v>0.375</v>
      </c>
      <c r="D42" s="32">
        <f>IF(ISNUMBER(AVERAGE(RFI!Z290:Z298)),AVERAGE(RFI!Z290:Z298),"-")</f>
        <v>0.375</v>
      </c>
      <c r="E42" s="32">
        <f>IF(ISNUMBER(AVERAGE(RFI!AA290:AA298)),AVERAGE(RFI!AA290:AA298),"-")</f>
        <v>0.375</v>
      </c>
      <c r="F42">
        <v>290</v>
      </c>
      <c r="G42">
        <f t="shared" si="0"/>
        <v>290</v>
      </c>
      <c r="H42">
        <v>298</v>
      </c>
      <c r="I42">
        <v>8</v>
      </c>
    </row>
    <row r="43" spans="1:10" ht="15.75" customHeight="1">
      <c r="A43" s="31" t="s">
        <v>1177</v>
      </c>
      <c r="B43" s="32">
        <v>1.65625</v>
      </c>
      <c r="C43" s="32">
        <v>1</v>
      </c>
      <c r="D43" s="32">
        <f>IF(ISNUMBER(AVERAGE(RFI!Z301:Z302)),AVERAGE(RFI!Z301:Z302),"-")</f>
        <v>1</v>
      </c>
      <c r="E43" s="32">
        <f>IF(ISNUMBER(AVERAGE(RFI!AA301:AA302)),AVERAGE(RFI!AA301:AA302),"-")</f>
        <v>1</v>
      </c>
      <c r="F43">
        <v>301</v>
      </c>
      <c r="G43">
        <f t="shared" si="0"/>
        <v>301</v>
      </c>
      <c r="H43">
        <v>302</v>
      </c>
      <c r="I43">
        <v>1</v>
      </c>
    </row>
    <row r="44" spans="1:10" ht="15.75" customHeight="1">
      <c r="A44" s="27" t="s">
        <v>500</v>
      </c>
      <c r="B44" s="29">
        <v>1.8627450980392157</v>
      </c>
      <c r="C44" s="29">
        <v>1.6111111111111112</v>
      </c>
      <c r="D44" s="29">
        <f>IF(ISNUMBER(AVERAGE(RFI!Z305:Z321)),AVERAGE(RFI!Z305:Z321),"-")</f>
        <v>1.6666666666666667</v>
      </c>
      <c r="E44" s="29">
        <f>IF(ISNUMBER(AVERAGE(RFI!AA305:AA321)),AVERAGE(RFI!AA305:AA321),"-")</f>
        <v>1.6111111111111112</v>
      </c>
      <c r="F44">
        <v>305</v>
      </c>
      <c r="G44">
        <f t="shared" si="0"/>
        <v>305</v>
      </c>
      <c r="H44">
        <v>321</v>
      </c>
      <c r="J44">
        <f>SUM(I45:I47)</f>
        <v>9</v>
      </c>
    </row>
    <row r="45" spans="1:10" ht="15.75" customHeight="1">
      <c r="A45" s="31" t="s">
        <v>1198</v>
      </c>
      <c r="B45" s="32">
        <v>1.4823529411764707</v>
      </c>
      <c r="C45" s="32">
        <v>1.2</v>
      </c>
      <c r="D45" s="32">
        <f>IF(ISNUMBER(AVERAGE(RFI!Z306:Z311)),AVERAGE(RFI!Z306:Z311),"-")</f>
        <v>1.2</v>
      </c>
      <c r="E45" s="32">
        <f>IF(ISNUMBER(AVERAGE(RFI!AA306:AA311)),AVERAGE(RFI!AA306:AA311),"-")</f>
        <v>1.2</v>
      </c>
      <c r="F45">
        <v>306</v>
      </c>
      <c r="G45">
        <f t="shared" si="0"/>
        <v>306</v>
      </c>
      <c r="H45">
        <v>311</v>
      </c>
      <c r="I45">
        <v>5</v>
      </c>
    </row>
    <row r="46" spans="1:10" ht="15.75" customHeight="1">
      <c r="A46" s="31" t="s">
        <v>1252</v>
      </c>
      <c r="B46" s="32">
        <v>2.2205882352941178</v>
      </c>
      <c r="C46" s="32">
        <v>2</v>
      </c>
      <c r="D46" s="32">
        <f>IF(ISNUMBER(AVERAGE(RFI!Z314:Z316)),AVERAGE(RFI!Z314:Z316),"-")</f>
        <v>2</v>
      </c>
      <c r="E46" s="32">
        <f>IF(ISNUMBER(AVERAGE(RFI!AA314:AA316)),AVERAGE(RFI!AA314:AA316),"-")</f>
        <v>2</v>
      </c>
      <c r="F46">
        <v>314</v>
      </c>
      <c r="G46">
        <f t="shared" si="0"/>
        <v>314</v>
      </c>
      <c r="H46">
        <v>316</v>
      </c>
      <c r="I46">
        <v>2</v>
      </c>
    </row>
    <row r="47" spans="1:10" ht="15.75" customHeight="1">
      <c r="A47" s="31" t="s">
        <v>1274</v>
      </c>
      <c r="B47" s="32">
        <v>2.4558823529411766</v>
      </c>
      <c r="C47" s="32">
        <v>2.25</v>
      </c>
      <c r="D47" s="32">
        <f>IF(ISNUMBER(AVERAGE(RFI!Z319:Z321)),AVERAGE(RFI!Z319:Z321),"-")</f>
        <v>2.5</v>
      </c>
      <c r="E47" s="32">
        <f>IF(ISNUMBER(AVERAGE(RFI!AA319:AA321)),AVERAGE(RFI!AA319:AA321),"-")</f>
        <v>2.25</v>
      </c>
      <c r="F47">
        <v>319</v>
      </c>
      <c r="G47">
        <f t="shared" si="0"/>
        <v>319</v>
      </c>
      <c r="H47">
        <v>321</v>
      </c>
      <c r="I47">
        <v>2</v>
      </c>
    </row>
    <row r="48" spans="1:10" ht="15.75" customHeight="1">
      <c r="A48" s="27" t="s">
        <v>432</v>
      </c>
      <c r="B48" s="29">
        <v>1.5919117647058822</v>
      </c>
      <c r="C48" s="29">
        <v>0.875</v>
      </c>
      <c r="D48" s="29">
        <f>IF(ISNUMBER(AVERAGE(RFI!Z324:Z345)),AVERAGE(RFI!Z324:Z345),"-")</f>
        <v>1</v>
      </c>
      <c r="E48" s="29">
        <f>IF(ISNUMBER(AVERAGE(RFI!AA324:AA345)),AVERAGE(RFI!AA324:AA345),"-")</f>
        <v>0.875</v>
      </c>
      <c r="F48">
        <v>324</v>
      </c>
      <c r="G48">
        <f t="shared" si="0"/>
        <v>324</v>
      </c>
      <c r="H48">
        <v>345</v>
      </c>
      <c r="J48">
        <f>SUM(I49:I53)</f>
        <v>8</v>
      </c>
    </row>
    <row r="49" spans="1:11" ht="15.75" customHeight="1">
      <c r="A49" s="31" t="s">
        <v>1285</v>
      </c>
      <c r="B49" s="32">
        <v>1.9705882352941178</v>
      </c>
      <c r="C49" s="32">
        <v>1</v>
      </c>
      <c r="D49" s="32">
        <f>IF(ISNUMBER(AVERAGE(RFI!Z325:Z326)),AVERAGE(RFI!Z325:Z326),"-")</f>
        <v>1</v>
      </c>
      <c r="E49" s="32">
        <f>IF(ISNUMBER(AVERAGE(RFI!AA325:AA326)),AVERAGE(RFI!AA325:AA326),"-")</f>
        <v>1</v>
      </c>
      <c r="F49">
        <v>325</v>
      </c>
      <c r="G49">
        <f t="shared" si="0"/>
        <v>325</v>
      </c>
      <c r="H49">
        <v>326</v>
      </c>
      <c r="I49">
        <v>1</v>
      </c>
    </row>
    <row r="50" spans="1:11" ht="15.75" customHeight="1">
      <c r="A50" s="31" t="s">
        <v>480</v>
      </c>
      <c r="B50" s="32">
        <v>2.0147058823529411</v>
      </c>
      <c r="C50" s="32">
        <v>1.5</v>
      </c>
      <c r="D50" s="32">
        <f>IF(ISNUMBER(AVERAGE(RFI!Z329:Z331)),AVERAGE(RFI!Z329:Z331),"-")</f>
        <v>1</v>
      </c>
      <c r="E50" s="32">
        <f>IF(ISNUMBER(AVERAGE(RFI!AA329:AA331)),AVERAGE(RFI!AA329:AA331),"-")</f>
        <v>1.5</v>
      </c>
      <c r="F50">
        <v>329</v>
      </c>
      <c r="G50">
        <f t="shared" si="0"/>
        <v>329</v>
      </c>
      <c r="H50">
        <v>331</v>
      </c>
      <c r="I50">
        <v>2</v>
      </c>
    </row>
    <row r="51" spans="1:11" ht="15.75" customHeight="1">
      <c r="A51" s="31" t="s">
        <v>967</v>
      </c>
      <c r="B51" s="32">
        <v>0.94117647058823528</v>
      </c>
      <c r="C51" s="32">
        <v>0</v>
      </c>
      <c r="D51" s="32">
        <f>IF(ISNUMBER(AVERAGE(RFI!Z334:Z335)),AVERAGE(RFI!Z334:Z335),"-")</f>
        <v>0</v>
      </c>
      <c r="E51" s="32">
        <f>IF(ISNUMBER(AVERAGE(RFI!AA334:AA335)),AVERAGE(RFI!AA334:AA335),"-")</f>
        <v>0</v>
      </c>
      <c r="F51">
        <v>334</v>
      </c>
      <c r="G51">
        <f t="shared" si="0"/>
        <v>334</v>
      </c>
      <c r="H51">
        <v>335</v>
      </c>
      <c r="I51">
        <v>1</v>
      </c>
    </row>
    <row r="52" spans="1:11" ht="15.75" customHeight="1">
      <c r="A52" s="31" t="s">
        <v>977</v>
      </c>
      <c r="B52" s="32">
        <v>1.4215686274509807</v>
      </c>
      <c r="C52" s="32">
        <v>1</v>
      </c>
      <c r="D52" s="32">
        <f>IF(ISNUMBER(AVERAGE(RFI!Z338:Z341)),AVERAGE(RFI!Z338:Z341),"-")</f>
        <v>1</v>
      </c>
      <c r="E52" s="32">
        <f>IF(ISNUMBER(AVERAGE(RFI!AA338:AA341)),AVERAGE(RFI!AA338:AA341),"-")</f>
        <v>1</v>
      </c>
      <c r="F52">
        <v>338</v>
      </c>
      <c r="G52">
        <f t="shared" si="0"/>
        <v>338</v>
      </c>
      <c r="H52">
        <v>341</v>
      </c>
      <c r="I52">
        <v>3</v>
      </c>
    </row>
    <row r="53" spans="1:11" ht="15.75" customHeight="1">
      <c r="A53" s="31" t="s">
        <v>432</v>
      </c>
      <c r="B53" s="32">
        <v>1.5294117647058822</v>
      </c>
      <c r="C53" s="32">
        <v>0</v>
      </c>
      <c r="D53" s="32">
        <f>IF(ISNUMBER(AVERAGE(RFI!Z344:Z345)),AVERAGE(RFI!Z344:Z345),"-")</f>
        <v>2</v>
      </c>
      <c r="E53" s="32">
        <f>IF(ISNUMBER(AVERAGE(RFI!AA344:AA345)),AVERAGE(RFI!AA344:AA345),"-")</f>
        <v>0</v>
      </c>
      <c r="F53">
        <v>344</v>
      </c>
      <c r="G53">
        <f t="shared" si="0"/>
        <v>344</v>
      </c>
      <c r="H53">
        <v>345</v>
      </c>
      <c r="I53">
        <v>1</v>
      </c>
    </row>
    <row r="54" spans="1:11" ht="15.75" customHeight="1">
      <c r="A54" s="41" t="s">
        <v>1322</v>
      </c>
      <c r="B54" s="26">
        <v>2.2579125450502264</v>
      </c>
      <c r="C54" s="26">
        <v>1.4565217391304348</v>
      </c>
      <c r="D54" s="26">
        <f>IF(ISNUMBER(AVERAGE(RFI!Z348:Z380)),AVERAGE(RFI!Z348:Z380),"-")</f>
        <v>1.5652173913043479</v>
      </c>
      <c r="E54" s="26">
        <f>IF(ISNUMBER(AVERAGE(RFI!AA348:AA380)),AVERAGE(RFI!AA348:AA380),"-")</f>
        <v>1.4565217391304348</v>
      </c>
      <c r="F54">
        <v>348</v>
      </c>
      <c r="G54">
        <f t="shared" si="0"/>
        <v>348</v>
      </c>
      <c r="H54">
        <v>380</v>
      </c>
      <c r="K54">
        <f>SUM(J55:J57)</f>
        <v>23</v>
      </c>
    </row>
    <row r="55" spans="1:11" ht="15.75" customHeight="1">
      <c r="A55" s="27" t="s">
        <v>1323</v>
      </c>
      <c r="B55" s="29">
        <v>2.2895218816271448</v>
      </c>
      <c r="C55" s="29">
        <v>1.6052631578947369</v>
      </c>
      <c r="D55" s="29">
        <f>IF(ISNUMBER(AVERAGE(RFI!Z349:Z368)),AVERAGE(RFI!Z349:Z368),"-")</f>
        <v>1.736842105263158</v>
      </c>
      <c r="E55" s="29">
        <f>IF(ISNUMBER(AVERAGE(RFI!AA349:AA368)),AVERAGE(RFI!AA349:AA368),"-")</f>
        <v>1.6052631578947369</v>
      </c>
      <c r="F55">
        <v>349</v>
      </c>
      <c r="G55">
        <f t="shared" si="0"/>
        <v>349</v>
      </c>
      <c r="H55">
        <v>368</v>
      </c>
      <c r="J55">
        <v>19</v>
      </c>
    </row>
    <row r="56" spans="1:11" ht="15.75" customHeight="1">
      <c r="A56" s="27" t="s">
        <v>1400</v>
      </c>
      <c r="B56" s="29">
        <v>1.5961538461538463</v>
      </c>
      <c r="C56" s="29">
        <v>0</v>
      </c>
      <c r="D56" s="29">
        <f>IF(ISNUMBER(AVERAGE(RFI!Z371:Z372)),AVERAGE(RFI!Z371:Z372),"-")</f>
        <v>0</v>
      </c>
      <c r="E56" s="29">
        <f>IF(ISNUMBER(AVERAGE(RFI!AA371:AA372)),AVERAGE(RFI!AA371:AA372),"-")</f>
        <v>0</v>
      </c>
      <c r="F56">
        <v>371</v>
      </c>
      <c r="G56">
        <f t="shared" si="0"/>
        <v>371</v>
      </c>
      <c r="H56">
        <v>372</v>
      </c>
      <c r="J56">
        <v>1</v>
      </c>
    </row>
    <row r="57" spans="1:11" ht="15.75" customHeight="1">
      <c r="A57" s="27" t="s">
        <v>1403</v>
      </c>
      <c r="B57" s="29">
        <v>1.7941176470588238</v>
      </c>
      <c r="C57" s="29">
        <v>1</v>
      </c>
      <c r="D57" s="29">
        <f>IF(ISNUMBER(AVERAGE(RFI!Z375:Z378)),AVERAGE(RFI!Z375:Z378),"-")</f>
        <v>1</v>
      </c>
      <c r="E57" s="29">
        <f>IF(ISNUMBER(AVERAGE(RFI!AA375:AA378)),AVERAGE(RFI!AA375:AA378),"-")</f>
        <v>1</v>
      </c>
      <c r="F57">
        <v>375</v>
      </c>
      <c r="G57">
        <f t="shared" si="0"/>
        <v>375</v>
      </c>
      <c r="H57">
        <v>378</v>
      </c>
      <c r="J57">
        <v>3</v>
      </c>
    </row>
    <row r="58" spans="1:11" ht="15.75" customHeight="1">
      <c r="A58" s="41" t="s">
        <v>1417</v>
      </c>
      <c r="B58" s="26">
        <v>1.8357155681375863</v>
      </c>
      <c r="C58" s="26">
        <v>1.3333333333333333</v>
      </c>
      <c r="D58" s="26">
        <f>IF(ISNUMBER(AVERAGE(RFI!Z381:Z516)),AVERAGE(RFI!Z381:Z516),"-")</f>
        <v>1.3838383838383839</v>
      </c>
      <c r="E58" s="26">
        <f>IF(ISNUMBER(AVERAGE(RFI!AA381:AA516)),AVERAGE(RFI!AA381:AA516),"-")</f>
        <v>1.3333333333333333</v>
      </c>
      <c r="F58">
        <v>381</v>
      </c>
      <c r="G58">
        <f t="shared" si="0"/>
        <v>381</v>
      </c>
      <c r="H58">
        <v>516</v>
      </c>
      <c r="K58">
        <f>SUM(J59:J73)</f>
        <v>99</v>
      </c>
    </row>
    <row r="59" spans="1:11" ht="15.75" customHeight="1">
      <c r="A59" s="27" t="s">
        <v>1418</v>
      </c>
      <c r="B59" s="29">
        <v>1.8637390387390389</v>
      </c>
      <c r="C59" s="29">
        <v>1.2857142857142858</v>
      </c>
      <c r="D59" s="29">
        <f>IF(ISNUMBER(AVERAGE(RFI!Z382:Z407)),AVERAGE(RFI!Z382:Z407),"-")</f>
        <v>1.4761904761904763</v>
      </c>
      <c r="E59" s="29">
        <f>IF(ISNUMBER(AVERAGE(RFI!AA382:AA407)),AVERAGE(RFI!AA382:AA407),"-")</f>
        <v>1.2857142857142858</v>
      </c>
      <c r="F59">
        <v>382</v>
      </c>
      <c r="G59">
        <f t="shared" si="0"/>
        <v>382</v>
      </c>
      <c r="H59">
        <v>407</v>
      </c>
      <c r="J59">
        <f>SUM(I60:I61)</f>
        <v>21</v>
      </c>
    </row>
    <row r="60" spans="1:11" ht="15.75" customHeight="1">
      <c r="A60" s="31" t="s">
        <v>1419</v>
      </c>
      <c r="B60" s="32">
        <v>1.9130036630036631</v>
      </c>
      <c r="C60" s="32">
        <v>1.2857142857142858</v>
      </c>
      <c r="D60" s="32">
        <f>IF(ISNUMBER(AVERAGE(RFI!Z383:Z397)),AVERAGE(RFI!Z383:Z397),"-")</f>
        <v>1.5714285714285714</v>
      </c>
      <c r="E60" s="32">
        <f>IF(ISNUMBER(AVERAGE(RFI!AA383:AA397)),AVERAGE(RFI!AA383:AA397),"-")</f>
        <v>1.2857142857142858</v>
      </c>
      <c r="F60">
        <v>383</v>
      </c>
      <c r="G60">
        <f t="shared" si="0"/>
        <v>383</v>
      </c>
      <c r="H60">
        <v>397</v>
      </c>
      <c r="I60">
        <v>14</v>
      </c>
    </row>
    <row r="61" spans="1:11" ht="15.75" customHeight="1">
      <c r="A61" s="31" t="s">
        <v>1497</v>
      </c>
      <c r="B61" s="32">
        <v>1.7445054945054943</v>
      </c>
      <c r="C61" s="32">
        <v>1.2857142857142858</v>
      </c>
      <c r="D61" s="32">
        <f>IF(ISNUMBER(AVERAGE(RFI!Z400:Z407)),AVERAGE(RFI!Z400:Z407),"-")</f>
        <v>1.2857142857142858</v>
      </c>
      <c r="E61" s="32">
        <f>IF(ISNUMBER(AVERAGE(RFI!AA400:AA407)),AVERAGE(RFI!AA400:AA407),"-")</f>
        <v>1.2857142857142858</v>
      </c>
      <c r="F61">
        <v>400</v>
      </c>
      <c r="G61">
        <f t="shared" si="0"/>
        <v>400</v>
      </c>
      <c r="H61">
        <v>407</v>
      </c>
      <c r="I61">
        <v>7</v>
      </c>
    </row>
    <row r="62" spans="1:11" ht="15.75" customHeight="1">
      <c r="A62" s="27" t="s">
        <v>1535</v>
      </c>
      <c r="B62" s="29">
        <v>2.2376698644781063</v>
      </c>
      <c r="C62" s="29">
        <v>1.65</v>
      </c>
      <c r="D62" s="29">
        <f>IF(ISNUMBER(AVERAGE(RFI!Z410:Z462)),AVERAGE(RFI!Z410:Z462),"-")</f>
        <v>1.6190476190476191</v>
      </c>
      <c r="E62" s="29">
        <f>IF(ISNUMBER(AVERAGE(RFI!AA410:AA462)),AVERAGE(RFI!AA410:AA462),"-")</f>
        <v>1.65</v>
      </c>
      <c r="F62">
        <v>410</v>
      </c>
      <c r="G62">
        <f t="shared" si="0"/>
        <v>410</v>
      </c>
      <c r="H62">
        <v>462</v>
      </c>
      <c r="J62">
        <f>SUM(I63:I66)</f>
        <v>42</v>
      </c>
    </row>
    <row r="63" spans="1:11" ht="15.75" customHeight="1">
      <c r="A63" s="31" t="s">
        <v>1536</v>
      </c>
      <c r="B63" s="32">
        <v>2.3528083028083029</v>
      </c>
      <c r="C63" s="32">
        <v>1.65</v>
      </c>
      <c r="D63" s="32">
        <f>IF(ISNUMBER(AVERAGE(RFI!Z411:Z432)),AVERAGE(RFI!Z411:Z432),"-")</f>
        <v>1.6190476190476191</v>
      </c>
      <c r="E63" s="32">
        <f>IF(ISNUMBER(AVERAGE(RFI!AA411:AA432)),AVERAGE(RFI!AA411:AA432),"-")</f>
        <v>1.65</v>
      </c>
      <c r="F63">
        <v>411</v>
      </c>
      <c r="G63">
        <f t="shared" si="0"/>
        <v>411</v>
      </c>
      <c r="H63">
        <v>432</v>
      </c>
      <c r="I63">
        <v>21</v>
      </c>
    </row>
    <row r="64" spans="1:11" ht="15.75" customHeight="1">
      <c r="A64" s="31" t="s">
        <v>1642</v>
      </c>
      <c r="B64" s="32">
        <v>2.4487179487179485</v>
      </c>
      <c r="C64" s="32">
        <v>2</v>
      </c>
      <c r="D64" s="32">
        <f>IF(ISNUMBER(AVERAGE(RFI!Z435:Z439)),AVERAGE(RFI!Z435:Z439),"-")</f>
        <v>2</v>
      </c>
      <c r="E64" s="32">
        <f>IF(ISNUMBER(AVERAGE(RFI!AA435:AA439)),AVERAGE(RFI!AA435:AA439),"-")</f>
        <v>2</v>
      </c>
      <c r="F64">
        <v>435</v>
      </c>
      <c r="G64">
        <f t="shared" si="0"/>
        <v>435</v>
      </c>
      <c r="H64">
        <v>439</v>
      </c>
      <c r="I64">
        <v>4</v>
      </c>
    </row>
    <row r="65" spans="1:11" ht="15.75" customHeight="1">
      <c r="A65" s="31" t="s">
        <v>1664</v>
      </c>
      <c r="B65" s="32">
        <v>2.0410256410256413</v>
      </c>
      <c r="C65" s="32">
        <v>1.3333333333333333</v>
      </c>
      <c r="D65" s="32">
        <f>IF(ISNUMBER(AVERAGE(RFI!Z442:Z448)),AVERAGE(RFI!Z442:Z448),"-")</f>
        <v>1.3333333333333333</v>
      </c>
      <c r="E65" s="32">
        <f>IF(ISNUMBER(AVERAGE(RFI!AA442:AA448)),AVERAGE(RFI!AA442:AA448),"-")</f>
        <v>1.3333333333333333</v>
      </c>
      <c r="F65">
        <v>442</v>
      </c>
      <c r="G65">
        <f t="shared" si="0"/>
        <v>442</v>
      </c>
      <c r="H65">
        <v>448</v>
      </c>
      <c r="I65">
        <v>6</v>
      </c>
    </row>
    <row r="66" spans="1:11" ht="15.75" customHeight="1">
      <c r="A66" s="31" t="s">
        <v>1691</v>
      </c>
      <c r="B66" s="32">
        <v>2.0192307692307692</v>
      </c>
      <c r="C66" s="32">
        <v>1.7</v>
      </c>
      <c r="D66" s="32">
        <f>IF(ISNUMBER(AVERAGE(RFI!Z451:Z462)),AVERAGE(RFI!Z451:Z462),"-")</f>
        <v>1.6363636363636365</v>
      </c>
      <c r="E66" s="32">
        <f>IF(ISNUMBER(AVERAGE(RFI!AA451:AA462)),AVERAGE(RFI!AA451:AA462),"-")</f>
        <v>1.7</v>
      </c>
      <c r="F66">
        <v>451</v>
      </c>
      <c r="G66">
        <f t="shared" si="0"/>
        <v>451</v>
      </c>
      <c r="H66">
        <v>462</v>
      </c>
      <c r="I66">
        <v>11</v>
      </c>
    </row>
    <row r="67" spans="1:11" ht="15.75" customHeight="1">
      <c r="A67" s="27" t="s">
        <v>1750</v>
      </c>
      <c r="B67" s="29">
        <v>1.0642690642690644</v>
      </c>
      <c r="C67" s="29">
        <v>0.5</v>
      </c>
      <c r="D67" s="29">
        <f>IF(ISNUMBER(AVERAGE(RFI!Z465:Z494)),AVERAGE(RFI!Z465:Z494),"-")</f>
        <v>0.54545454545454541</v>
      </c>
      <c r="E67" s="29">
        <f>IF(ISNUMBER(AVERAGE(RFI!AA465:AA494)),AVERAGE(RFI!AA465:AA494),"-")</f>
        <v>0.5</v>
      </c>
      <c r="F67">
        <v>465</v>
      </c>
      <c r="G67">
        <f t="shared" si="0"/>
        <v>465</v>
      </c>
      <c r="H67">
        <v>494</v>
      </c>
      <c r="J67">
        <f>SUM(I68:I70)</f>
        <v>22</v>
      </c>
    </row>
    <row r="68" spans="1:11" ht="15.75" customHeight="1">
      <c r="A68" s="31" t="s">
        <v>1751</v>
      </c>
      <c r="B68" s="32">
        <v>1.3685897435897434</v>
      </c>
      <c r="C68" s="32">
        <v>1</v>
      </c>
      <c r="D68" s="32">
        <f>IF(ISNUMBER(AVERAGE(RFI!Z466:Z475)),AVERAGE(RFI!Z466:Z475),"-")</f>
        <v>1.1111111111111112</v>
      </c>
      <c r="E68" s="32">
        <f>IF(ISNUMBER(AVERAGE(RFI!AA466:AA475)),AVERAGE(RFI!AA466:AA475),"-")</f>
        <v>1</v>
      </c>
      <c r="F68">
        <v>466</v>
      </c>
      <c r="G68">
        <f t="shared" si="0"/>
        <v>466</v>
      </c>
      <c r="H68">
        <v>475</v>
      </c>
      <c r="I68">
        <v>9</v>
      </c>
    </row>
    <row r="69" spans="1:11" ht="15.75" customHeight="1">
      <c r="A69" s="31" t="s">
        <v>1800</v>
      </c>
      <c r="B69" s="32">
        <v>0.88782051282051277</v>
      </c>
      <c r="C69" s="32">
        <v>0.25</v>
      </c>
      <c r="D69" s="32">
        <f>IF(ISNUMBER(AVERAGE(RFI!Z478:Z486)),AVERAGE(RFI!Z478:Z486),"-")</f>
        <v>0.25</v>
      </c>
      <c r="E69" s="32">
        <f>IF(ISNUMBER(AVERAGE(RFI!AA478:AA486)),AVERAGE(RFI!AA478:AA486),"-")</f>
        <v>0.25</v>
      </c>
      <c r="F69">
        <v>478</v>
      </c>
      <c r="G69">
        <f t="shared" si="0"/>
        <v>478</v>
      </c>
      <c r="H69">
        <v>486</v>
      </c>
      <c r="I69">
        <v>8</v>
      </c>
    </row>
    <row r="70" spans="1:11" ht="15.75" customHeight="1">
      <c r="A70" s="31" t="s">
        <v>1844</v>
      </c>
      <c r="B70" s="32">
        <v>0.76666666666666661</v>
      </c>
      <c r="C70" s="32">
        <v>0</v>
      </c>
      <c r="D70" s="32">
        <f>IF(ISNUMBER(AVERAGE(RFI!Z489:Z494)),AVERAGE(RFI!Z489:Z494),"-")</f>
        <v>0</v>
      </c>
      <c r="E70" s="32">
        <f>IF(ISNUMBER(AVERAGE(RFI!AA489:AA494)),AVERAGE(RFI!AA489:AA494),"-")</f>
        <v>0</v>
      </c>
      <c r="F70">
        <v>489</v>
      </c>
      <c r="G70">
        <f t="shared" si="0"/>
        <v>489</v>
      </c>
      <c r="H70">
        <v>494</v>
      </c>
      <c r="I70">
        <v>5</v>
      </c>
    </row>
    <row r="71" spans="1:11" ht="15.75" customHeight="1">
      <c r="A71" s="27" t="s">
        <v>967</v>
      </c>
      <c r="B71" s="29">
        <v>1.7811813186813186</v>
      </c>
      <c r="C71" s="29">
        <v>2</v>
      </c>
      <c r="D71" s="29">
        <f>IF(ISNUMBER(AVERAGE(RFI!Z497:Z506)),AVERAGE(RFI!Z497:Z506),"-")</f>
        <v>1.75</v>
      </c>
      <c r="E71" s="29">
        <f>IF(ISNUMBER(AVERAGE(RFI!AA497:AA506)),AVERAGE(RFI!AA497:AA506),"-")</f>
        <v>2</v>
      </c>
      <c r="F71">
        <v>497</v>
      </c>
      <c r="G71">
        <f t="shared" si="0"/>
        <v>497</v>
      </c>
      <c r="H71">
        <v>506</v>
      </c>
      <c r="J71">
        <f>SUM(I72)</f>
        <v>8</v>
      </c>
    </row>
    <row r="72" spans="1:11" ht="15.75" customHeight="1">
      <c r="A72" s="31" t="s">
        <v>1861</v>
      </c>
      <c r="B72" s="32">
        <v>1.7811813186813186</v>
      </c>
      <c r="C72" s="32">
        <v>2</v>
      </c>
      <c r="D72" s="32">
        <f>IF(ISNUMBER(AVERAGE(RFI!Z498:Z506)),AVERAGE(RFI!Z498:Z506),"-")</f>
        <v>1.75</v>
      </c>
      <c r="E72" s="32">
        <f>IF(ISNUMBER(AVERAGE(RFI!AA498:AA506)),AVERAGE(RFI!AA498:AA506),"-")</f>
        <v>2</v>
      </c>
      <c r="F72">
        <v>498</v>
      </c>
      <c r="G72">
        <f t="shared" si="0"/>
        <v>498</v>
      </c>
      <c r="H72">
        <v>506</v>
      </c>
      <c r="I72">
        <v>8</v>
      </c>
    </row>
    <row r="73" spans="1:11" ht="15.75" customHeight="1">
      <c r="A73" s="27" t="s">
        <v>1905</v>
      </c>
      <c r="B73" s="29">
        <v>1.5972222222222223</v>
      </c>
      <c r="C73" s="29">
        <v>1.6666666666666667</v>
      </c>
      <c r="D73" s="29">
        <f>IF(ISNUMBER(AVERAGE(RFI!Z509:Z516)),AVERAGE(RFI!Z509:Z516),"-")</f>
        <v>2</v>
      </c>
      <c r="E73" s="29">
        <f>IF(ISNUMBER(AVERAGE(RFI!AA509:AA516)),AVERAGE(RFI!AA509:AA516),"-")</f>
        <v>1.6666666666666667</v>
      </c>
      <c r="F73">
        <v>509</v>
      </c>
      <c r="G73">
        <f t="shared" si="0"/>
        <v>509</v>
      </c>
      <c r="H73">
        <v>516</v>
      </c>
      <c r="J73">
        <f>SUM(I74)</f>
        <v>6</v>
      </c>
    </row>
    <row r="74" spans="1:11" ht="15.75" customHeight="1">
      <c r="A74" s="31" t="s">
        <v>1861</v>
      </c>
      <c r="B74" s="32">
        <v>1.5972222222222223</v>
      </c>
      <c r="C74" s="32">
        <v>1.6666666666666667</v>
      </c>
      <c r="D74" s="32">
        <f>IF(ISNUMBER(AVERAGE(RFI!Z510:Z516)),AVERAGE(RFI!Z510:Z516),"-")</f>
        <v>2</v>
      </c>
      <c r="E74" s="32">
        <f>IF(ISNUMBER(AVERAGE(RFI!AA510:AA516)),AVERAGE(RFI!AA510:AA516),"-")</f>
        <v>1.6666666666666667</v>
      </c>
      <c r="F74">
        <v>510</v>
      </c>
      <c r="G74">
        <f t="shared" si="0"/>
        <v>510</v>
      </c>
      <c r="H74">
        <v>516</v>
      </c>
      <c r="I74">
        <v>6</v>
      </c>
    </row>
    <row r="75" spans="1:11" ht="15.75" customHeight="1">
      <c r="A75" s="41" t="s">
        <v>499</v>
      </c>
      <c r="B75" s="26">
        <v>2.035889355742297</v>
      </c>
      <c r="C75" s="26">
        <v>1.3</v>
      </c>
      <c r="D75" s="26">
        <f>IF(ISNUMBER(AVERAGE(RFI!Z519:Z565)),AVERAGE(RFI!Z519:Z565),"-")</f>
        <v>1.5454545454545454</v>
      </c>
      <c r="E75" s="26">
        <f>IF(ISNUMBER(AVERAGE(RFI!AA519:AA565)),AVERAGE(RFI!AA519:AA565),"-")</f>
        <v>1.3</v>
      </c>
      <c r="F75">
        <v>519</v>
      </c>
      <c r="G75">
        <f t="shared" si="0"/>
        <v>519</v>
      </c>
      <c r="H75">
        <v>565</v>
      </c>
      <c r="K75">
        <f>SUM(J76:J77)</f>
        <v>35</v>
      </c>
    </row>
    <row r="76" spans="1:11" ht="15.75" customHeight="1">
      <c r="A76" s="27" t="s">
        <v>1931</v>
      </c>
      <c r="B76" s="29">
        <v>2.0324675324675323</v>
      </c>
      <c r="C76" s="29">
        <v>1.5</v>
      </c>
      <c r="D76" s="29">
        <f>IF(ISNUMBER(AVERAGE(RFI!Z520:Z541)),AVERAGE(RFI!Z520:Z541),"-")</f>
        <v>1.75</v>
      </c>
      <c r="E76" s="29">
        <f>IF(ISNUMBER(AVERAGE(RFI!AA520:AA541)),AVERAGE(RFI!AA520:AA541),"-")</f>
        <v>1.5</v>
      </c>
      <c r="F76">
        <v>520</v>
      </c>
      <c r="G76">
        <f t="shared" si="0"/>
        <v>520</v>
      </c>
      <c r="H76">
        <v>541</v>
      </c>
      <c r="J76">
        <v>21</v>
      </c>
    </row>
    <row r="77" spans="1:11" ht="15.75" customHeight="1">
      <c r="A77" s="27" t="s">
        <v>499</v>
      </c>
      <c r="B77" s="29">
        <v>1.9159798534798533</v>
      </c>
      <c r="C77" s="29">
        <v>1</v>
      </c>
      <c r="D77" s="29">
        <f>IF(ISNUMBER(AVERAGE(RFI!Z544:Z565)),AVERAGE(RFI!Z544:Z565),"-")</f>
        <v>1.2307692307692308</v>
      </c>
      <c r="E77" s="29">
        <f>IF(ISNUMBER(AVERAGE(RFI!AA544:AA565)),AVERAGE(RFI!AA544:AA565),"-")</f>
        <v>1</v>
      </c>
      <c r="F77">
        <v>544</v>
      </c>
      <c r="G77">
        <f t="shared" si="0"/>
        <v>544</v>
      </c>
      <c r="H77">
        <v>565</v>
      </c>
      <c r="J77">
        <f>SUM(I78:I80)</f>
        <v>14</v>
      </c>
    </row>
    <row r="78" spans="1:11" ht="15.75" customHeight="1">
      <c r="A78" s="31" t="s">
        <v>2044</v>
      </c>
      <c r="B78" s="32">
        <v>1.8909090909090907</v>
      </c>
      <c r="C78" s="32">
        <v>0.6</v>
      </c>
      <c r="D78" s="32">
        <f>IF(ISNUMBER(AVERAGE(RFI!Z545:Z550)),AVERAGE(RFI!Z545:Z550),"-")</f>
        <v>0.6</v>
      </c>
      <c r="E78" s="32">
        <f>IF(ISNUMBER(AVERAGE(RFI!AA545:AA550)),AVERAGE(RFI!AA545:AA550),"-")</f>
        <v>0.6</v>
      </c>
      <c r="F78">
        <v>545</v>
      </c>
      <c r="G78">
        <f t="shared" si="0"/>
        <v>545</v>
      </c>
      <c r="H78">
        <v>550</v>
      </c>
      <c r="I78">
        <v>5</v>
      </c>
    </row>
    <row r="79" spans="1:11" ht="15.75" customHeight="1">
      <c r="A79" s="31" t="s">
        <v>2073</v>
      </c>
      <c r="B79" s="32">
        <v>1.8250000000000002</v>
      </c>
      <c r="C79" s="32">
        <v>1</v>
      </c>
      <c r="D79" s="32">
        <f>IF(ISNUMBER(AVERAGE(RFI!Z553:Z558)),AVERAGE(RFI!Z553:Z558),"-")</f>
        <v>1.4</v>
      </c>
      <c r="E79" s="32">
        <f>IF(ISNUMBER(AVERAGE(RFI!AA553:AA558)),AVERAGE(RFI!AA553:AA558),"-")</f>
        <v>1</v>
      </c>
      <c r="F79">
        <v>553</v>
      </c>
      <c r="G79">
        <f t="shared" si="0"/>
        <v>553</v>
      </c>
      <c r="H79">
        <v>558</v>
      </c>
      <c r="I79">
        <v>5</v>
      </c>
    </row>
    <row r="80" spans="1:11" ht="15.75" customHeight="1">
      <c r="A80" s="31" t="s">
        <v>2107</v>
      </c>
      <c r="B80" s="32">
        <v>1.8409090909090908</v>
      </c>
      <c r="C80" s="32">
        <v>1.5</v>
      </c>
      <c r="D80" s="32">
        <f>IF(ISNUMBER(AVERAGE(RFI!Z561:Z565)),AVERAGE(RFI!Z561:Z565),"-")</f>
        <v>2</v>
      </c>
      <c r="E80" s="32">
        <f>IF(ISNUMBER(AVERAGE(RFI!AA561:AA565)),AVERAGE(RFI!AA561:AA565),"-")</f>
        <v>1.5</v>
      </c>
      <c r="F80">
        <v>561</v>
      </c>
      <c r="G80">
        <f t="shared" si="0"/>
        <v>561</v>
      </c>
      <c r="H80">
        <v>565</v>
      </c>
      <c r="I80">
        <v>4</v>
      </c>
    </row>
    <row r="81" spans="1:11" ht="15.75" customHeight="1">
      <c r="A81" s="41" t="s">
        <v>2134</v>
      </c>
      <c r="B81" s="26">
        <v>1.8836221369643831</v>
      </c>
      <c r="C81" s="26">
        <v>1.4393939393939394</v>
      </c>
      <c r="D81" s="26">
        <f>IF(ISNUMBER(AVERAGE(RFI!Z568:Z614)),AVERAGE(RFI!Z568:Z614),"-")</f>
        <v>1.2702702702702702</v>
      </c>
      <c r="E81" s="26">
        <f>IF(ISNUMBER(AVERAGE(RFI!AA568:AA614)),AVERAGE(RFI!AA568:AA614),"-")</f>
        <v>1.4393939393939394</v>
      </c>
      <c r="F81">
        <v>568</v>
      </c>
      <c r="G81">
        <f t="shared" si="0"/>
        <v>568</v>
      </c>
      <c r="H81">
        <v>614</v>
      </c>
      <c r="K81">
        <f>SUM(J82:J83)</f>
        <v>36</v>
      </c>
    </row>
    <row r="82" spans="1:11" ht="15.75" customHeight="1">
      <c r="A82" s="27" t="s">
        <v>2137</v>
      </c>
      <c r="B82" s="29">
        <v>2.0252525252525251</v>
      </c>
      <c r="C82" s="29">
        <v>1.6388888888888888</v>
      </c>
      <c r="D82" s="29">
        <f>IF(ISNUMBER(AVERAGE(RFI!Z569:Z587)),AVERAGE(RFI!Z569:Z587),"-")</f>
        <v>1.7222222222222223</v>
      </c>
      <c r="E82" s="29">
        <f>IF(ISNUMBER(AVERAGE(RFI!AA569:AA587)),AVERAGE(RFI!AA569:AA587),"-")</f>
        <v>1.6388888888888888</v>
      </c>
      <c r="F82">
        <v>569</v>
      </c>
      <c r="G82">
        <f t="shared" si="0"/>
        <v>569</v>
      </c>
      <c r="H82">
        <v>587</v>
      </c>
      <c r="J82">
        <v>18</v>
      </c>
    </row>
    <row r="83" spans="1:11" ht="15.75" customHeight="1">
      <c r="A83" s="27" t="s">
        <v>2264</v>
      </c>
      <c r="B83" s="29">
        <v>1.7388755980861248</v>
      </c>
      <c r="C83" s="29">
        <v>1.2</v>
      </c>
      <c r="D83" s="29">
        <f>IF(ISNUMBER(AVERAGE(RFI!Z590:Z614)),AVERAGE(RFI!Z590:Z614),"-")</f>
        <v>0.84210526315789469</v>
      </c>
      <c r="E83" s="29">
        <f>IF(ISNUMBER(AVERAGE(RFI!AA590:AA614)),AVERAGE(RFI!AA590:AA614),"-")</f>
        <v>1.2</v>
      </c>
      <c r="F83">
        <v>590</v>
      </c>
      <c r="G83">
        <f t="shared" si="0"/>
        <v>590</v>
      </c>
      <c r="H83">
        <v>614</v>
      </c>
      <c r="J83">
        <f>SUM(I84:I85)</f>
        <v>18</v>
      </c>
    </row>
    <row r="84" spans="1:11" ht="15.75" customHeight="1">
      <c r="A84" s="31" t="s">
        <v>2267</v>
      </c>
      <c r="B84" s="32">
        <v>1.8715909090909093</v>
      </c>
      <c r="C84" s="32">
        <v>2</v>
      </c>
      <c r="D84" s="32">
        <f>IF(ISNUMBER(AVERAGE(RFI!Z591:Z600)),AVERAGE(RFI!Z591:Z600),"-")</f>
        <v>1</v>
      </c>
      <c r="E84" s="32">
        <f>IF(ISNUMBER(AVERAGE(RFI!AA591:AA600)),AVERAGE(RFI!AA591:AA600),"-")</f>
        <v>2</v>
      </c>
      <c r="F84">
        <v>591</v>
      </c>
      <c r="G84">
        <f t="shared" si="0"/>
        <v>591</v>
      </c>
      <c r="H84">
        <v>600</v>
      </c>
      <c r="I84">
        <v>7</v>
      </c>
    </row>
    <row r="85" spans="1:11" ht="15.75" customHeight="1">
      <c r="A85" s="31" t="s">
        <v>2327</v>
      </c>
      <c r="B85" s="32">
        <v>1.6818181818181819</v>
      </c>
      <c r="C85" s="32">
        <v>0.90909090909090906</v>
      </c>
      <c r="D85" s="32">
        <f>IF(ISNUMBER(AVERAGE(RFI!Z603:Z614)),AVERAGE(RFI!Z603:Z614),"-")</f>
        <v>0.72727272727272729</v>
      </c>
      <c r="E85" s="32">
        <f>IF(ISNUMBER(AVERAGE(RFI!AA603:AA614)),AVERAGE(RFI!AA603:AA614),"-")</f>
        <v>0.90909090909090906</v>
      </c>
      <c r="F85">
        <v>603</v>
      </c>
      <c r="G85">
        <f t="shared" si="0"/>
        <v>603</v>
      </c>
      <c r="H85">
        <v>614</v>
      </c>
      <c r="I85">
        <v>11</v>
      </c>
    </row>
    <row r="86" spans="1:11" ht="15.75" customHeight="1">
      <c r="A86" s="41" t="s">
        <v>2398</v>
      </c>
      <c r="B86" s="26">
        <v>2.684498834498835</v>
      </c>
      <c r="C86" s="26">
        <v>2.141025641025641</v>
      </c>
      <c r="D86" s="26">
        <f>IF(ISNUMBER(AVERAGE(RFI!Z617:Z685)),AVERAGE(RFI!Z617:Z685),"-")</f>
        <v>2.0810810810810811</v>
      </c>
      <c r="E86" s="26">
        <f>IF(ISNUMBER(AVERAGE(RFI!AA617:AA685)),AVERAGE(RFI!AA617:AA685),"-")</f>
        <v>2.141025641025641</v>
      </c>
      <c r="F86">
        <v>617</v>
      </c>
      <c r="G86">
        <f t="shared" si="0"/>
        <v>617</v>
      </c>
      <c r="H86">
        <v>685</v>
      </c>
      <c r="K86">
        <f>SUM(J87:J95)</f>
        <v>39</v>
      </c>
    </row>
    <row r="87" spans="1:11" ht="15.75" customHeight="1">
      <c r="A87" s="27" t="s">
        <v>2401</v>
      </c>
      <c r="B87" s="29">
        <v>2.8236111111111106</v>
      </c>
      <c r="C87" s="29">
        <v>2.4166666666666665</v>
      </c>
      <c r="D87" s="29">
        <f>IF(ISNUMBER(AVERAGE(RFI!Z618:Z642)),AVERAGE(RFI!Z618:Z642),"-")</f>
        <v>2.3888888888888888</v>
      </c>
      <c r="E87" s="29">
        <f>IF(ISNUMBER(AVERAGE(RFI!AA618:AA642)),AVERAGE(RFI!AA618:AA642),"-")</f>
        <v>2.4166666666666665</v>
      </c>
      <c r="F87">
        <v>618</v>
      </c>
      <c r="G87">
        <f t="shared" si="0"/>
        <v>618</v>
      </c>
      <c r="H87">
        <v>642</v>
      </c>
      <c r="J87">
        <f>SUM(I88:I89)</f>
        <v>18</v>
      </c>
    </row>
    <row r="88" spans="1:11" ht="15.75" customHeight="1">
      <c r="A88" s="31" t="s">
        <v>2404</v>
      </c>
      <c r="B88" s="32">
        <v>2.9750000000000001</v>
      </c>
      <c r="C88" s="32">
        <v>2.6111111111111112</v>
      </c>
      <c r="D88" s="32">
        <f>IF(ISNUMBER(AVERAGE(RFI!Z619:Z630)),AVERAGE(RFI!Z619:Z630),"-")</f>
        <v>2.5555555555555554</v>
      </c>
      <c r="E88" s="32">
        <f>IF(ISNUMBER(AVERAGE(RFI!AA619:AA630)),AVERAGE(RFI!AA619:AA630),"-")</f>
        <v>2.6111111111111112</v>
      </c>
      <c r="F88">
        <v>619</v>
      </c>
      <c r="G88">
        <f t="shared" si="0"/>
        <v>619</v>
      </c>
      <c r="H88">
        <v>630</v>
      </c>
      <c r="I88">
        <v>9</v>
      </c>
    </row>
    <row r="89" spans="1:11" ht="15.75" customHeight="1">
      <c r="A89" s="31" t="s">
        <v>2493</v>
      </c>
      <c r="B89" s="32">
        <v>2.6722222222222221</v>
      </c>
      <c r="C89" s="32">
        <v>2.2222222222222223</v>
      </c>
      <c r="D89" s="32">
        <f>IF(ISNUMBER(AVERAGE(RFI!Z633:Z642)),AVERAGE(RFI!Z633:Z642),"-")</f>
        <v>2.2222222222222223</v>
      </c>
      <c r="E89" s="32">
        <f>IF(ISNUMBER(AVERAGE(RFI!AA633:AA642)),AVERAGE(RFI!AA633:AA642),"-")</f>
        <v>2.2222222222222223</v>
      </c>
      <c r="F89">
        <v>633</v>
      </c>
      <c r="G89">
        <f t="shared" si="0"/>
        <v>633</v>
      </c>
      <c r="H89">
        <v>642</v>
      </c>
      <c r="I89">
        <v>9</v>
      </c>
    </row>
    <row r="90" spans="1:11" ht="15.75" customHeight="1">
      <c r="A90" s="27" t="s">
        <v>2568</v>
      </c>
      <c r="B90" s="29">
        <v>2.6812499999999999</v>
      </c>
      <c r="C90" s="29">
        <v>2.09375</v>
      </c>
      <c r="D90" s="29">
        <f>IF(ISNUMBER(AVERAGE(RFI!Z645:Z673)),AVERAGE(RFI!Z645:Z673),"-")</f>
        <v>2.125</v>
      </c>
      <c r="E90" s="29">
        <f>IF(ISNUMBER(AVERAGE(RFI!AA645:AA673)),AVERAGE(RFI!AA645:AA673),"-")</f>
        <v>2.09375</v>
      </c>
      <c r="F90">
        <v>645</v>
      </c>
      <c r="G90">
        <f t="shared" si="0"/>
        <v>645</v>
      </c>
      <c r="H90">
        <v>673</v>
      </c>
      <c r="J90">
        <f>SUM(I91:I94)</f>
        <v>16</v>
      </c>
    </row>
    <row r="91" spans="1:11" ht="15.75" customHeight="1">
      <c r="A91" s="31" t="s">
        <v>2569</v>
      </c>
      <c r="B91" s="32">
        <v>2.8703703703703707</v>
      </c>
      <c r="C91" s="32">
        <v>2.3333333333333335</v>
      </c>
      <c r="D91" s="32">
        <f>IF(ISNUMBER(AVERAGE(RFI!Z646:Z649)),AVERAGE(RFI!Z646:Z649),"-")</f>
        <v>2.3333333333333335</v>
      </c>
      <c r="E91" s="32">
        <f>IF(ISNUMBER(AVERAGE(RFI!AA646:AA649)),AVERAGE(RFI!AA646:AA649),"-")</f>
        <v>2.3333333333333335</v>
      </c>
      <c r="F91">
        <v>646</v>
      </c>
      <c r="G91">
        <f t="shared" si="0"/>
        <v>646</v>
      </c>
      <c r="H91">
        <v>649</v>
      </c>
      <c r="I91">
        <v>3</v>
      </c>
    </row>
    <row r="92" spans="1:11" ht="15.75" customHeight="1">
      <c r="A92" s="31" t="s">
        <v>2594</v>
      </c>
      <c r="B92" s="32">
        <v>2.4444444444444446</v>
      </c>
      <c r="C92" s="32">
        <v>1.6666666666666667</v>
      </c>
      <c r="D92" s="32">
        <f>IF(ISNUMBER(AVERAGE(RFI!Z652:Z659)),AVERAGE(RFI!Z652:Z659),"-")</f>
        <v>1.6666666666666667</v>
      </c>
      <c r="E92" s="32">
        <f>IF(ISNUMBER(AVERAGE(RFI!AA652:AA659)),AVERAGE(RFI!AA652:AA659),"-")</f>
        <v>1.6666666666666667</v>
      </c>
      <c r="F92">
        <v>652</v>
      </c>
      <c r="G92">
        <f t="shared" si="0"/>
        <v>652</v>
      </c>
      <c r="H92">
        <v>659</v>
      </c>
      <c r="I92">
        <v>6</v>
      </c>
    </row>
    <row r="93" spans="1:11" ht="15.75" customHeight="1">
      <c r="A93" s="31" t="s">
        <v>2647</v>
      </c>
      <c r="B93" s="32">
        <v>2.8583333333333334</v>
      </c>
      <c r="C93" s="32">
        <v>2.625</v>
      </c>
      <c r="D93" s="32">
        <f>IF(ISNUMBER(AVERAGE(RFI!Z662:Z667)),AVERAGE(RFI!Z662:Z667),"-")</f>
        <v>2.75</v>
      </c>
      <c r="E93" s="32">
        <f>IF(ISNUMBER(AVERAGE(RFI!AA662:AA667)),AVERAGE(RFI!AA662:AA667),"-")</f>
        <v>2.625</v>
      </c>
      <c r="F93">
        <v>662</v>
      </c>
      <c r="G93">
        <f t="shared" si="0"/>
        <v>662</v>
      </c>
      <c r="H93">
        <v>667</v>
      </c>
      <c r="I93">
        <v>4</v>
      </c>
    </row>
    <row r="94" spans="1:11" ht="15.75" customHeight="1">
      <c r="A94" s="31" t="s">
        <v>2689</v>
      </c>
      <c r="B94" s="32">
        <v>2.7666666666666666</v>
      </c>
      <c r="C94" s="32">
        <v>2</v>
      </c>
      <c r="D94" s="32">
        <f>IF(ISNUMBER(AVERAGE(RFI!Z670:Z673)),AVERAGE(RFI!Z670:Z673),"-")</f>
        <v>2</v>
      </c>
      <c r="E94" s="32">
        <f>IF(ISNUMBER(AVERAGE(RFI!AA670:AA673)),AVERAGE(RFI!AA670:AA673),"-")</f>
        <v>2</v>
      </c>
      <c r="F94">
        <v>670</v>
      </c>
      <c r="G94">
        <f t="shared" si="0"/>
        <v>670</v>
      </c>
      <c r="H94">
        <v>673</v>
      </c>
      <c r="I94">
        <v>3</v>
      </c>
    </row>
    <row r="95" spans="1:11" ht="15.75" customHeight="1">
      <c r="A95" s="27" t="s">
        <v>59</v>
      </c>
      <c r="B95" s="29">
        <v>2.3400000000000003</v>
      </c>
      <c r="C95" s="29">
        <v>1.3</v>
      </c>
      <c r="D95" s="29">
        <f>IF(ISNUMBER(AVERAGE(RFI!Z676:Z685)),AVERAGE(RFI!Z676:Z685),"-")</f>
        <v>0</v>
      </c>
      <c r="E95" s="29">
        <f>IF(ISNUMBER(AVERAGE(RFI!AA676:AA685)),AVERAGE(RFI!AA676:AA685),"-")</f>
        <v>1.3</v>
      </c>
      <c r="F95">
        <v>676</v>
      </c>
      <c r="G95">
        <f t="shared" si="0"/>
        <v>676</v>
      </c>
      <c r="H95">
        <v>685</v>
      </c>
      <c r="J95">
        <f>SUM(I96:I97)</f>
        <v>5</v>
      </c>
    </row>
    <row r="96" spans="1:11" ht="15.75" customHeight="1">
      <c r="A96" s="31" t="s">
        <v>2711</v>
      </c>
      <c r="B96" s="32">
        <v>3.0750000000000002</v>
      </c>
      <c r="C96" s="32">
        <v>2.75</v>
      </c>
      <c r="D96" s="32" t="str">
        <f>IF(ISNUMBER(AVERAGE(RFI!Z677:Z679)),AVERAGE(RFI!Z677:Z679),"-")</f>
        <v>-</v>
      </c>
      <c r="E96" s="32">
        <f>IF(ISNUMBER(AVERAGE(RFI!AA677:AA679)),AVERAGE(RFI!AA677:AA679),"-")</f>
        <v>2.75</v>
      </c>
      <c r="F96">
        <v>677</v>
      </c>
      <c r="G96">
        <f t="shared" si="0"/>
        <v>677</v>
      </c>
      <c r="H96">
        <v>679</v>
      </c>
      <c r="I96">
        <v>2</v>
      </c>
    </row>
    <row r="97" spans="1:11" ht="15.75" customHeight="1">
      <c r="A97" s="31" t="s">
        <v>2727</v>
      </c>
      <c r="B97" s="32">
        <v>1.75</v>
      </c>
      <c r="C97" s="32">
        <v>0.33333333333333331</v>
      </c>
      <c r="D97" s="32">
        <f>IF(ISNUMBER(AVERAGE(RFI!Z682:Z685)),AVERAGE(RFI!Z682:Z685),"-")</f>
        <v>0</v>
      </c>
      <c r="E97" s="32">
        <f>IF(ISNUMBER(AVERAGE(RFI!AA682:AA685)),AVERAGE(RFI!AA682:AA685),"-")</f>
        <v>0.33333333333333331</v>
      </c>
      <c r="F97">
        <v>682</v>
      </c>
      <c r="G97">
        <f t="shared" si="0"/>
        <v>682</v>
      </c>
      <c r="H97">
        <v>685</v>
      </c>
      <c r="I97">
        <v>3</v>
      </c>
    </row>
    <row r="98" spans="1:11" ht="15.75" customHeight="1">
      <c r="A98" s="41" t="s">
        <v>2051</v>
      </c>
      <c r="B98" s="26">
        <v>2.1696496378939125</v>
      </c>
      <c r="C98" s="26">
        <v>1.7213740458015268</v>
      </c>
      <c r="D98" s="26">
        <f>IF(ISNUMBER(AVERAGE(RFI!Z688:Z947)),AVERAGE(RFI!Z688:Z947),"-")</f>
        <v>2.3769230769230769</v>
      </c>
      <c r="E98" s="26">
        <f>IF(ISNUMBER(AVERAGE(RFI!AA688:AA947)),AVERAGE(RFI!AA688:AA947),"-")</f>
        <v>1.7213740458015268</v>
      </c>
      <c r="F98">
        <v>688</v>
      </c>
      <c r="G98">
        <f t="shared" si="0"/>
        <v>688</v>
      </c>
      <c r="H98">
        <v>947</v>
      </c>
      <c r="K98">
        <f>SUM(J99:J138)</f>
        <v>131</v>
      </c>
    </row>
    <row r="99" spans="1:11" ht="15.75" customHeight="1">
      <c r="A99" s="27" t="s">
        <v>2752</v>
      </c>
      <c r="B99" s="29">
        <v>2.2680000000000002</v>
      </c>
      <c r="C99" s="29">
        <v>1.62</v>
      </c>
      <c r="D99" s="29">
        <f>IF(ISNUMBER(AVERAGE(RFI!Z689:Z739)),AVERAGE(RFI!Z689:Z739),"-")</f>
        <v>2.4</v>
      </c>
      <c r="E99" s="29">
        <f>IF(ISNUMBER(AVERAGE(RFI!AA689:AA739)),AVERAGE(RFI!AA689:AA739),"-")</f>
        <v>1.62</v>
      </c>
      <c r="F99">
        <v>689</v>
      </c>
      <c r="G99">
        <f t="shared" si="0"/>
        <v>689</v>
      </c>
      <c r="H99">
        <v>739</v>
      </c>
      <c r="J99">
        <f>SUM(I100:I108)</f>
        <v>25</v>
      </c>
    </row>
    <row r="100" spans="1:11" ht="15.75" customHeight="1">
      <c r="A100" s="31" t="s">
        <v>2177</v>
      </c>
      <c r="B100" s="32">
        <v>2.3566666666666665</v>
      </c>
      <c r="C100" s="32">
        <v>1.75</v>
      </c>
      <c r="D100" s="32">
        <f>IF(ISNUMBER(AVERAGE(RFI!Z690:Z700)),AVERAGE(RFI!Z690:Z700),"-")</f>
        <v>2.2999999999999998</v>
      </c>
      <c r="E100" s="32">
        <f>IF(ISNUMBER(AVERAGE(RFI!AA690:AA700)),AVERAGE(RFI!AA690:AA700),"-")</f>
        <v>1.75</v>
      </c>
      <c r="F100">
        <v>690</v>
      </c>
      <c r="G100">
        <f t="shared" si="0"/>
        <v>690</v>
      </c>
      <c r="H100">
        <v>700</v>
      </c>
      <c r="I100">
        <v>10</v>
      </c>
    </row>
    <row r="101" spans="1:11" ht="15.75" customHeight="1">
      <c r="A101" s="31" t="s">
        <v>2252</v>
      </c>
      <c r="B101" s="32">
        <v>2.3333333333333335</v>
      </c>
      <c r="C101" s="32">
        <v>1</v>
      </c>
      <c r="D101" s="32">
        <f>IF(ISNUMBER(AVERAGE(RFI!Z703:Z706)),AVERAGE(RFI!Z703:Z706),"-")</f>
        <v>2.6666666666666665</v>
      </c>
      <c r="E101" s="32">
        <f>IF(ISNUMBER(AVERAGE(RFI!AA703:AA706)),AVERAGE(RFI!AA703:AA706),"-")</f>
        <v>1</v>
      </c>
      <c r="F101">
        <v>703</v>
      </c>
      <c r="G101">
        <f t="shared" si="0"/>
        <v>703</v>
      </c>
      <c r="H101">
        <v>706</v>
      </c>
      <c r="I101">
        <v>3</v>
      </c>
    </row>
    <row r="102" spans="1:11" ht="15.75" customHeight="1">
      <c r="A102" s="31" t="s">
        <v>2214</v>
      </c>
      <c r="B102" s="32">
        <v>2.1944444444444442</v>
      </c>
      <c r="C102" s="32">
        <v>1.5833333333333333</v>
      </c>
      <c r="D102" s="32">
        <f>IF(ISNUMBER(AVERAGE(RFI!Z709:Z715)),AVERAGE(RFI!Z709:Z715),"-")</f>
        <v>2.1666666666666665</v>
      </c>
      <c r="E102" s="32">
        <f>IF(ISNUMBER(AVERAGE(RFI!AA709:AA715)),AVERAGE(RFI!AA709:AA715),"-")</f>
        <v>1.5833333333333333</v>
      </c>
      <c r="F102">
        <v>709</v>
      </c>
      <c r="G102">
        <f t="shared" si="0"/>
        <v>709</v>
      </c>
      <c r="H102">
        <v>715</v>
      </c>
      <c r="I102">
        <v>6</v>
      </c>
    </row>
    <row r="103" spans="1:11" ht="15.75" customHeight="1">
      <c r="A103" s="31" t="s">
        <v>2878</v>
      </c>
      <c r="B103" s="32">
        <v>2.5</v>
      </c>
      <c r="C103" s="32">
        <v>2.5</v>
      </c>
      <c r="D103" s="32">
        <f>IF(ISNUMBER(AVERAGE(RFI!Z718:Z719)),AVERAGE(RFI!Z718:Z719),"-")</f>
        <v>3</v>
      </c>
      <c r="E103" s="32">
        <f>IF(ISNUMBER(AVERAGE(RFI!AA718:AA719)),AVERAGE(RFI!AA718:AA719),"-")</f>
        <v>2.5</v>
      </c>
      <c r="F103">
        <v>718</v>
      </c>
      <c r="G103">
        <f t="shared" si="0"/>
        <v>718</v>
      </c>
      <c r="H103">
        <v>719</v>
      </c>
      <c r="I103">
        <v>1</v>
      </c>
    </row>
    <row r="104" spans="1:11" ht="15.75" customHeight="1">
      <c r="A104" s="31" t="s">
        <v>2231</v>
      </c>
      <c r="B104" s="32">
        <v>2.3333333333333335</v>
      </c>
      <c r="C104" s="32">
        <v>2</v>
      </c>
      <c r="D104" s="32">
        <f>IF(ISNUMBER(AVERAGE(RFI!Z722:Z723)),AVERAGE(RFI!Z722:Z723),"-")</f>
        <v>3</v>
      </c>
      <c r="E104" s="32">
        <f>IF(ISNUMBER(AVERAGE(RFI!AA722:AA723)),AVERAGE(RFI!AA722:AA723),"-")</f>
        <v>2</v>
      </c>
      <c r="F104">
        <v>722</v>
      </c>
      <c r="G104">
        <f t="shared" si="0"/>
        <v>722</v>
      </c>
      <c r="H104">
        <v>723</v>
      </c>
      <c r="I104">
        <v>1</v>
      </c>
    </row>
    <row r="105" spans="1:11" ht="15.75" customHeight="1">
      <c r="A105" s="31" t="s">
        <v>2261</v>
      </c>
      <c r="B105" s="32">
        <v>2.5666666666666669</v>
      </c>
      <c r="C105" s="32">
        <v>2</v>
      </c>
      <c r="D105" s="32">
        <f>IF(ISNUMBER(AVERAGE(RFI!Z726:Z727)),AVERAGE(RFI!Z726:Z727),"-")</f>
        <v>2</v>
      </c>
      <c r="E105" s="32">
        <f>IF(ISNUMBER(AVERAGE(RFI!AA726:AA727)),AVERAGE(RFI!AA726:AA727),"-")</f>
        <v>2</v>
      </c>
      <c r="F105">
        <v>726</v>
      </c>
      <c r="G105">
        <f t="shared" si="0"/>
        <v>726</v>
      </c>
      <c r="H105">
        <v>727</v>
      </c>
      <c r="I105">
        <v>1</v>
      </c>
    </row>
    <row r="106" spans="1:11" ht="15.75" customHeight="1">
      <c r="A106" s="31" t="s">
        <v>2265</v>
      </c>
      <c r="B106" s="32">
        <v>2.2999999999999998</v>
      </c>
      <c r="C106" s="32">
        <v>2</v>
      </c>
      <c r="D106" s="32">
        <f>IF(ISNUMBER(AVERAGE(RFI!Z730:Z731)),AVERAGE(RFI!Z730:Z731),"-")</f>
        <v>3</v>
      </c>
      <c r="E106" s="32">
        <f>IF(ISNUMBER(AVERAGE(RFI!AA730:AA731)),AVERAGE(RFI!AA730:AA731),"-")</f>
        <v>2</v>
      </c>
      <c r="F106">
        <v>730</v>
      </c>
      <c r="G106">
        <f t="shared" si="0"/>
        <v>730</v>
      </c>
      <c r="H106">
        <v>731</v>
      </c>
      <c r="I106">
        <v>1</v>
      </c>
    </row>
    <row r="107" spans="1:11" ht="15.75" customHeight="1">
      <c r="A107" s="31" t="s">
        <v>2929</v>
      </c>
      <c r="B107" s="32">
        <v>1.2</v>
      </c>
      <c r="C107" s="32">
        <v>0</v>
      </c>
      <c r="D107" s="32">
        <f>IF(ISNUMBER(AVERAGE(RFI!Z734:Z735)),AVERAGE(RFI!Z734:Z735),"-")</f>
        <v>2</v>
      </c>
      <c r="E107" s="32">
        <f>IF(ISNUMBER(AVERAGE(RFI!AA734:AA735)),AVERAGE(RFI!AA734:AA735),"-")</f>
        <v>0</v>
      </c>
      <c r="F107">
        <v>734</v>
      </c>
      <c r="G107">
        <f t="shared" si="0"/>
        <v>734</v>
      </c>
      <c r="H107">
        <v>735</v>
      </c>
      <c r="I107">
        <v>1</v>
      </c>
    </row>
    <row r="108" spans="1:11" ht="15.75" customHeight="1">
      <c r="A108" s="31" t="s">
        <v>2270</v>
      </c>
      <c r="B108" s="32">
        <v>2.0666666666666669</v>
      </c>
      <c r="C108" s="32">
        <v>2</v>
      </c>
      <c r="D108" s="32">
        <f>IF(ISNUMBER(AVERAGE(RFI!Z738:Z739)),AVERAGE(RFI!Z738:Z739),"-")</f>
        <v>3</v>
      </c>
      <c r="E108" s="32">
        <f>IF(ISNUMBER(AVERAGE(RFI!AA738:AA739)),AVERAGE(RFI!AA738:AA739),"-")</f>
        <v>2</v>
      </c>
      <c r="F108">
        <v>738</v>
      </c>
      <c r="G108">
        <f t="shared" si="0"/>
        <v>738</v>
      </c>
      <c r="H108">
        <v>739</v>
      </c>
      <c r="I108">
        <v>1</v>
      </c>
    </row>
    <row r="109" spans="1:11" ht="15.75" customHeight="1">
      <c r="A109" s="27" t="s">
        <v>2964</v>
      </c>
      <c r="B109" s="29">
        <v>2.1350172532781224</v>
      </c>
      <c r="C109" s="29">
        <v>1.6785714285714286</v>
      </c>
      <c r="D109" s="29">
        <f>IF(ISNUMBER(AVERAGE(RFI!Z742:Z861)),AVERAGE(RFI!Z742:Z861),"-")</f>
        <v>2.342857142857143</v>
      </c>
      <c r="E109" s="29">
        <f>IF(ISNUMBER(AVERAGE(RFI!AA742:AA861)),AVERAGE(RFI!AA742:AA861),"-")</f>
        <v>1.6785714285714286</v>
      </c>
      <c r="F109">
        <v>742</v>
      </c>
      <c r="G109">
        <f t="shared" si="0"/>
        <v>742</v>
      </c>
      <c r="H109">
        <v>861</v>
      </c>
      <c r="J109">
        <f>SUM(I110:I126)</f>
        <v>70</v>
      </c>
    </row>
    <row r="110" spans="1:11" ht="15.75" customHeight="1">
      <c r="A110" s="31" t="s">
        <v>2973</v>
      </c>
      <c r="B110" s="32">
        <v>2.5166666666666666</v>
      </c>
      <c r="C110" s="32">
        <v>2</v>
      </c>
      <c r="D110" s="32">
        <f>IF(ISNUMBER(AVERAGE(RFI!Z743:Z747)),AVERAGE(RFI!Z743:Z747),"-")</f>
        <v>2.75</v>
      </c>
      <c r="E110" s="32">
        <f>IF(ISNUMBER(AVERAGE(RFI!AA743:AA747)),AVERAGE(RFI!AA743:AA747),"-")</f>
        <v>2</v>
      </c>
      <c r="F110">
        <v>743</v>
      </c>
      <c r="G110">
        <f t="shared" si="0"/>
        <v>743</v>
      </c>
      <c r="H110">
        <v>747</v>
      </c>
      <c r="I110">
        <v>4</v>
      </c>
    </row>
    <row r="111" spans="1:11" ht="15.75" customHeight="1">
      <c r="A111" s="31" t="s">
        <v>3021</v>
      </c>
      <c r="B111" s="32">
        <v>2.6333333333333333</v>
      </c>
      <c r="C111" s="32">
        <v>2.25</v>
      </c>
      <c r="D111" s="32">
        <f>IF(ISNUMBER(AVERAGE(RFI!Z750:Z752)),AVERAGE(RFI!Z750:Z752),"-")</f>
        <v>2.5</v>
      </c>
      <c r="E111" s="32">
        <f>IF(ISNUMBER(AVERAGE(RFI!AA750:AA752)),AVERAGE(RFI!AA750:AA752),"-")</f>
        <v>2.25</v>
      </c>
      <c r="F111">
        <v>750</v>
      </c>
      <c r="G111">
        <f t="shared" si="0"/>
        <v>750</v>
      </c>
      <c r="H111">
        <v>752</v>
      </c>
      <c r="I111">
        <v>2</v>
      </c>
    </row>
    <row r="112" spans="1:11" ht="15.75" customHeight="1">
      <c r="A112" s="31" t="s">
        <v>2365</v>
      </c>
      <c r="B112" s="32">
        <v>1.9999999999999998</v>
      </c>
      <c r="C112" s="32">
        <v>1.6666666666666667</v>
      </c>
      <c r="D112" s="32">
        <f>IF(ISNUMBER(AVERAGE(RFI!Z755:Z758)),AVERAGE(RFI!Z755:Z758),"-")</f>
        <v>3</v>
      </c>
      <c r="E112" s="32">
        <f>IF(ISNUMBER(AVERAGE(RFI!AA755:AA758)),AVERAGE(RFI!AA755:AA758),"-")</f>
        <v>1.6666666666666667</v>
      </c>
      <c r="F112">
        <v>755</v>
      </c>
      <c r="G112">
        <f t="shared" si="0"/>
        <v>755</v>
      </c>
      <c r="H112">
        <v>758</v>
      </c>
      <c r="I112">
        <v>3</v>
      </c>
    </row>
    <row r="113" spans="1:10" ht="15.75" customHeight="1">
      <c r="A113" s="31" t="s">
        <v>2399</v>
      </c>
      <c r="B113" s="32">
        <v>2.2142857142857144</v>
      </c>
      <c r="C113" s="32">
        <v>1.5714285714285714</v>
      </c>
      <c r="D113" s="32">
        <f>IF(ISNUMBER(AVERAGE(RFI!Z761:Z768)),AVERAGE(RFI!Z761:Z768),"-")</f>
        <v>2.5714285714285716</v>
      </c>
      <c r="E113" s="32">
        <f>IF(ISNUMBER(AVERAGE(RFI!AA761:AA768)),AVERAGE(RFI!AA761:AA768),"-")</f>
        <v>1.5714285714285714</v>
      </c>
      <c r="F113">
        <v>761</v>
      </c>
      <c r="G113">
        <f t="shared" si="0"/>
        <v>761</v>
      </c>
      <c r="H113">
        <v>768</v>
      </c>
      <c r="I113">
        <v>7</v>
      </c>
    </row>
    <row r="114" spans="1:10" ht="15.75" customHeight="1">
      <c r="A114" s="31" t="s">
        <v>2410</v>
      </c>
      <c r="B114" s="32">
        <v>2.1944444444444446</v>
      </c>
      <c r="C114" s="32">
        <v>1.75</v>
      </c>
      <c r="D114" s="32">
        <f>IF(ISNUMBER(AVERAGE(RFI!Z771:Z775)),AVERAGE(RFI!Z771:Z775),"-")</f>
        <v>3.25</v>
      </c>
      <c r="E114" s="32">
        <f>IF(ISNUMBER(AVERAGE(RFI!AA771:AA775)),AVERAGE(RFI!AA771:AA775),"-")</f>
        <v>1.75</v>
      </c>
      <c r="F114">
        <v>771</v>
      </c>
      <c r="G114">
        <f t="shared" si="0"/>
        <v>771</v>
      </c>
      <c r="H114">
        <v>775</v>
      </c>
      <c r="I114">
        <v>4</v>
      </c>
    </row>
    <row r="115" spans="1:10" ht="15.75" customHeight="1">
      <c r="A115" s="31" t="s">
        <v>2420</v>
      </c>
      <c r="B115" s="32">
        <v>2.0545454545454542</v>
      </c>
      <c r="C115" s="32">
        <v>1.4166666666666667</v>
      </c>
      <c r="D115" s="32">
        <f>IF(ISNUMBER(AVERAGE(RFI!Z778:Z790)),AVERAGE(RFI!Z778:Z790),"-")</f>
        <v>1.75</v>
      </c>
      <c r="E115" s="32">
        <f>IF(ISNUMBER(AVERAGE(RFI!AA778:AA790)),AVERAGE(RFI!AA778:AA790),"-")</f>
        <v>1.4166666666666667</v>
      </c>
      <c r="F115">
        <v>778</v>
      </c>
      <c r="G115">
        <f t="shared" si="0"/>
        <v>778</v>
      </c>
      <c r="H115">
        <v>790</v>
      </c>
      <c r="I115">
        <v>12</v>
      </c>
    </row>
    <row r="116" spans="1:10" ht="15.75" customHeight="1">
      <c r="A116" s="31" t="s">
        <v>2494</v>
      </c>
      <c r="B116" s="32">
        <v>2.4888888888888889</v>
      </c>
      <c r="C116" s="32">
        <v>2.6666666666666665</v>
      </c>
      <c r="D116" s="32">
        <f>IF(ISNUMBER(AVERAGE(RFI!Z793:Z796)),AVERAGE(RFI!Z793:Z796),"-")</f>
        <v>2.6666666666666665</v>
      </c>
      <c r="E116" s="32">
        <f>IF(ISNUMBER(AVERAGE(RFI!AA793:AA796)),AVERAGE(RFI!AA793:AA796),"-")</f>
        <v>2.6666666666666665</v>
      </c>
      <c r="F116">
        <v>793</v>
      </c>
      <c r="G116">
        <f t="shared" si="0"/>
        <v>793</v>
      </c>
      <c r="H116">
        <v>796</v>
      </c>
      <c r="I116">
        <v>3</v>
      </c>
    </row>
    <row r="117" spans="1:10" ht="15.75" customHeight="1">
      <c r="A117" s="31" t="s">
        <v>3338</v>
      </c>
      <c r="B117" s="32">
        <v>1.3666666666666667</v>
      </c>
      <c r="C117" s="32">
        <v>1</v>
      </c>
      <c r="D117" s="32">
        <f>IF(ISNUMBER(AVERAGE(RFI!Z799:Z804)),AVERAGE(RFI!Z799:Z804),"-")</f>
        <v>2</v>
      </c>
      <c r="E117" s="32">
        <f>IF(ISNUMBER(AVERAGE(RFI!AA799:AA804)),AVERAGE(RFI!AA799:AA804),"-")</f>
        <v>1</v>
      </c>
      <c r="F117">
        <v>799</v>
      </c>
      <c r="G117">
        <f t="shared" si="0"/>
        <v>799</v>
      </c>
      <c r="H117">
        <v>804</v>
      </c>
      <c r="I117">
        <v>5</v>
      </c>
    </row>
    <row r="118" spans="1:10" ht="15.75" customHeight="1">
      <c r="A118" s="31" t="s">
        <v>2490</v>
      </c>
      <c r="B118" s="32">
        <v>2.088888888888889</v>
      </c>
      <c r="C118" s="32">
        <v>1.5555555555555556</v>
      </c>
      <c r="D118" s="32">
        <f>IF(ISNUMBER(AVERAGE(RFI!Z807:Z816)),AVERAGE(RFI!Z807:Z816),"-")</f>
        <v>1.8888888888888888</v>
      </c>
      <c r="E118" s="32">
        <f>IF(ISNUMBER(AVERAGE(RFI!AA807:AA816)),AVERAGE(RFI!AA807:AA816),"-")</f>
        <v>1.5555555555555556</v>
      </c>
      <c r="F118">
        <v>807</v>
      </c>
      <c r="G118">
        <f t="shared" si="0"/>
        <v>807</v>
      </c>
      <c r="H118">
        <v>816</v>
      </c>
      <c r="I118">
        <v>9</v>
      </c>
    </row>
    <row r="119" spans="1:10" ht="15.75" customHeight="1">
      <c r="A119" s="31" t="s">
        <v>3447</v>
      </c>
      <c r="B119" s="32">
        <v>2.1</v>
      </c>
      <c r="C119" s="32">
        <v>0.66666666666666663</v>
      </c>
      <c r="D119" s="32">
        <f>IF(ISNUMBER(AVERAGE(RFI!Z819:Z822)),AVERAGE(RFI!Z819:Z822),"-")</f>
        <v>0.66666666666666663</v>
      </c>
      <c r="E119" s="32">
        <f>IF(ISNUMBER(AVERAGE(RFI!AA819:AA822)),AVERAGE(RFI!AA819:AA822),"-")</f>
        <v>0.66666666666666663</v>
      </c>
      <c r="F119">
        <v>819</v>
      </c>
      <c r="G119">
        <f t="shared" si="0"/>
        <v>819</v>
      </c>
      <c r="H119">
        <v>822</v>
      </c>
      <c r="I119">
        <v>3</v>
      </c>
    </row>
    <row r="120" spans="1:10" ht="15.75" customHeight="1">
      <c r="A120" s="31" t="s">
        <v>2468</v>
      </c>
      <c r="B120" s="32">
        <v>2.1666666666666665</v>
      </c>
      <c r="C120" s="32">
        <v>2.3125</v>
      </c>
      <c r="D120" s="32">
        <f>IF(ISNUMBER(AVERAGE(RFI!Z825:Z833)),AVERAGE(RFI!Z825:Z833),"-")</f>
        <v>2.75</v>
      </c>
      <c r="E120" s="32">
        <f>IF(ISNUMBER(AVERAGE(RFI!AA825:AA833)),AVERAGE(RFI!AA825:AA833),"-")</f>
        <v>2.3125</v>
      </c>
      <c r="F120">
        <v>825</v>
      </c>
      <c r="G120">
        <f t="shared" si="0"/>
        <v>825</v>
      </c>
      <c r="H120">
        <v>833</v>
      </c>
      <c r="I120">
        <v>8</v>
      </c>
    </row>
    <row r="121" spans="1:10" ht="15.75" customHeight="1">
      <c r="A121" s="31" t="s">
        <v>2505</v>
      </c>
      <c r="B121" s="32">
        <v>2.5666666666666669</v>
      </c>
      <c r="C121" s="32">
        <v>2.5</v>
      </c>
      <c r="D121" s="32">
        <f>IF(ISNUMBER(AVERAGE(RFI!Z836:Z837)),AVERAGE(RFI!Z836:Z837),"-")</f>
        <v>4</v>
      </c>
      <c r="E121" s="32">
        <f>IF(ISNUMBER(AVERAGE(RFI!AA836:AA837)),AVERAGE(RFI!AA836:AA837),"-")</f>
        <v>2.5</v>
      </c>
      <c r="F121">
        <v>836</v>
      </c>
      <c r="G121">
        <f t="shared" si="0"/>
        <v>836</v>
      </c>
      <c r="H121">
        <v>837</v>
      </c>
      <c r="I121">
        <v>1</v>
      </c>
    </row>
    <row r="122" spans="1:10" ht="15.75" customHeight="1">
      <c r="A122" s="31" t="s">
        <v>2522</v>
      </c>
      <c r="B122" s="32">
        <v>2.3833333333333333</v>
      </c>
      <c r="C122" s="32">
        <v>2</v>
      </c>
      <c r="D122" s="32">
        <f>IF(ISNUMBER(AVERAGE(RFI!Z840:Z842)),AVERAGE(RFI!Z840:Z842),"-")</f>
        <v>3.5</v>
      </c>
      <c r="E122" s="32">
        <f>IF(ISNUMBER(AVERAGE(RFI!AA840:AA842)),AVERAGE(RFI!AA840:AA842),"-")</f>
        <v>2</v>
      </c>
      <c r="F122">
        <v>840</v>
      </c>
      <c r="G122">
        <f t="shared" si="0"/>
        <v>840</v>
      </c>
      <c r="H122">
        <v>842</v>
      </c>
      <c r="I122">
        <v>2</v>
      </c>
    </row>
    <row r="123" spans="1:10" ht="15.75" customHeight="1">
      <c r="A123" s="31" t="s">
        <v>2478</v>
      </c>
      <c r="B123" s="32">
        <v>2.0166666666666666</v>
      </c>
      <c r="C123" s="32">
        <v>1.25</v>
      </c>
      <c r="D123" s="32">
        <f>IF(ISNUMBER(AVERAGE(RFI!Z845:Z849)),AVERAGE(RFI!Z845:Z849),"-")</f>
        <v>2.25</v>
      </c>
      <c r="E123" s="32">
        <f>IF(ISNUMBER(AVERAGE(RFI!AA845:AA849)),AVERAGE(RFI!AA845:AA849),"-")</f>
        <v>1.25</v>
      </c>
      <c r="F123">
        <v>845</v>
      </c>
      <c r="G123">
        <f t="shared" si="0"/>
        <v>845</v>
      </c>
      <c r="H123">
        <v>849</v>
      </c>
      <c r="I123">
        <v>4</v>
      </c>
    </row>
    <row r="124" spans="1:10" ht="15.75" customHeight="1">
      <c r="A124" s="31" t="s">
        <v>2536</v>
      </c>
      <c r="B124" s="32">
        <v>2.8333333333333335</v>
      </c>
      <c r="C124" s="32">
        <v>2</v>
      </c>
      <c r="D124" s="32">
        <f>IF(ISNUMBER(AVERAGE(RFI!Z852:Z853)),AVERAGE(RFI!Z852:Z853),"-")</f>
        <v>3</v>
      </c>
      <c r="E124" s="32">
        <f>IF(ISNUMBER(AVERAGE(RFI!AA852:AA853)),AVERAGE(RFI!AA852:AA853),"-")</f>
        <v>2</v>
      </c>
      <c r="F124">
        <v>852</v>
      </c>
      <c r="G124">
        <f t="shared" si="0"/>
        <v>852</v>
      </c>
      <c r="H124">
        <v>853</v>
      </c>
      <c r="I124">
        <v>1</v>
      </c>
    </row>
    <row r="125" spans="1:10" ht="15.75" customHeight="1">
      <c r="A125" s="31" t="s">
        <v>3632</v>
      </c>
      <c r="B125" s="32">
        <v>2.4</v>
      </c>
      <c r="C125" s="32">
        <v>2</v>
      </c>
      <c r="D125" s="32">
        <f>IF(ISNUMBER(AVERAGE(RFI!Z856:Z857)),AVERAGE(RFI!Z856:Z857),"-")</f>
        <v>3</v>
      </c>
      <c r="E125" s="32">
        <f>IF(ISNUMBER(AVERAGE(RFI!AA856:AA857)),AVERAGE(RFI!AA856:AA857),"-")</f>
        <v>2</v>
      </c>
      <c r="F125">
        <v>856</v>
      </c>
      <c r="G125">
        <f t="shared" si="0"/>
        <v>856</v>
      </c>
      <c r="H125">
        <v>857</v>
      </c>
      <c r="I125">
        <v>1</v>
      </c>
    </row>
    <row r="126" spans="1:10" ht="15.75" customHeight="1">
      <c r="A126" s="31" t="s">
        <v>2566</v>
      </c>
      <c r="B126" s="32">
        <v>1.8</v>
      </c>
      <c r="C126" s="32">
        <v>2</v>
      </c>
      <c r="D126" s="32">
        <f>IF(ISNUMBER(AVERAGE(RFI!Z860:Z861)),AVERAGE(RFI!Z860:Z861),"-")</f>
        <v>2</v>
      </c>
      <c r="E126" s="32">
        <f>IF(ISNUMBER(AVERAGE(RFI!AA860:AA861)),AVERAGE(RFI!AA860:AA861),"-")</f>
        <v>2</v>
      </c>
      <c r="F126">
        <v>860</v>
      </c>
      <c r="G126">
        <f t="shared" si="0"/>
        <v>860</v>
      </c>
      <c r="H126">
        <v>861</v>
      </c>
      <c r="I126">
        <v>1</v>
      </c>
    </row>
    <row r="127" spans="1:10" ht="15.75" customHeight="1">
      <c r="A127" s="27" t="s">
        <v>2069</v>
      </c>
      <c r="B127" s="29">
        <v>2.2180555555555559</v>
      </c>
      <c r="C127" s="29">
        <v>2.0208333333333335</v>
      </c>
      <c r="D127" s="29">
        <f>IF(ISNUMBER(AVERAGE(RFI!Z864:Z916)),AVERAGE(RFI!Z864:Z916),"-")</f>
        <v>2.625</v>
      </c>
      <c r="E127" s="29">
        <f>IF(ISNUMBER(AVERAGE(RFI!AA864:AA916)),AVERAGE(RFI!AA864:AA916),"-")</f>
        <v>2.0208333333333335</v>
      </c>
      <c r="F127">
        <v>864</v>
      </c>
      <c r="G127">
        <f t="shared" si="0"/>
        <v>864</v>
      </c>
      <c r="H127">
        <v>916</v>
      </c>
      <c r="J127">
        <f>SUM(I128:I137)</f>
        <v>24</v>
      </c>
    </row>
    <row r="128" spans="1:10" ht="15.75" customHeight="1">
      <c r="A128" s="31" t="s">
        <v>2584</v>
      </c>
      <c r="B128" s="32">
        <v>2.3333333333333335</v>
      </c>
      <c r="C128" s="32">
        <v>1.75</v>
      </c>
      <c r="D128" s="32">
        <f>IF(ISNUMBER(AVERAGE(RFI!Z865:Z867)),AVERAGE(RFI!Z865:Z867),"-")</f>
        <v>3</v>
      </c>
      <c r="E128" s="32">
        <f>IF(ISNUMBER(AVERAGE(RFI!AA865:AA867)),AVERAGE(RFI!AA865:AA867),"-")</f>
        <v>1.75</v>
      </c>
      <c r="F128">
        <v>865</v>
      </c>
      <c r="G128">
        <f t="shared" si="0"/>
        <v>865</v>
      </c>
      <c r="H128">
        <v>867</v>
      </c>
      <c r="I128">
        <v>2</v>
      </c>
    </row>
    <row r="129" spans="1:10" ht="15.75" customHeight="1">
      <c r="A129" s="31" t="s">
        <v>2595</v>
      </c>
      <c r="B129" s="32">
        <v>2.0583333333333331</v>
      </c>
      <c r="C129" s="32">
        <v>2.1875</v>
      </c>
      <c r="D129" s="32">
        <f>IF(ISNUMBER(AVERAGE(RFI!Z870:Z878)),AVERAGE(RFI!Z870:Z878),"-")</f>
        <v>2.375</v>
      </c>
      <c r="E129" s="32">
        <f>IF(ISNUMBER(AVERAGE(RFI!AA870:AA878)),AVERAGE(RFI!AA870:AA878),"-")</f>
        <v>2.1875</v>
      </c>
      <c r="F129">
        <v>870</v>
      </c>
      <c r="G129">
        <f t="shared" si="0"/>
        <v>870</v>
      </c>
      <c r="H129">
        <v>878</v>
      </c>
      <c r="I129">
        <v>8</v>
      </c>
    </row>
    <row r="130" spans="1:10" ht="15.75" customHeight="1">
      <c r="A130" s="31" t="s">
        <v>2603</v>
      </c>
      <c r="B130" s="32">
        <v>2.2000000000000002</v>
      </c>
      <c r="C130" s="32">
        <v>2</v>
      </c>
      <c r="D130" s="32">
        <f>IF(ISNUMBER(AVERAGE(RFI!Z881:Z882)),AVERAGE(RFI!Z881:Z882),"-")</f>
        <v>3</v>
      </c>
      <c r="E130" s="32">
        <f>IF(ISNUMBER(AVERAGE(RFI!AA881:AA882)),AVERAGE(RFI!AA881:AA882),"-")</f>
        <v>2</v>
      </c>
      <c r="F130">
        <v>881</v>
      </c>
      <c r="G130">
        <f t="shared" si="0"/>
        <v>881</v>
      </c>
      <c r="H130">
        <v>882</v>
      </c>
      <c r="I130">
        <v>1</v>
      </c>
    </row>
    <row r="131" spans="1:10" ht="15.75" customHeight="1">
      <c r="A131" s="31" t="s">
        <v>2627</v>
      </c>
      <c r="B131" s="32">
        <v>2.4399999999999995</v>
      </c>
      <c r="C131" s="32">
        <v>2.2999999999999998</v>
      </c>
      <c r="D131" s="32">
        <f>IF(ISNUMBER(AVERAGE(RFI!Z885:Z890)),AVERAGE(RFI!Z885:Z890),"-")</f>
        <v>3.4</v>
      </c>
      <c r="E131" s="32">
        <f>IF(ISNUMBER(AVERAGE(RFI!AA885:AA890)),AVERAGE(RFI!AA885:AA890),"-")</f>
        <v>2.2999999999999998</v>
      </c>
      <c r="F131">
        <v>885</v>
      </c>
      <c r="G131">
        <f t="shared" si="0"/>
        <v>885</v>
      </c>
      <c r="H131">
        <v>890</v>
      </c>
      <c r="I131">
        <v>5</v>
      </c>
    </row>
    <row r="132" spans="1:10" ht="15.75" customHeight="1">
      <c r="A132" s="31" t="s">
        <v>2636</v>
      </c>
      <c r="B132" s="32">
        <v>2.8666666666666667</v>
      </c>
      <c r="C132" s="32">
        <v>3</v>
      </c>
      <c r="D132" s="32">
        <f>IF(ISNUMBER(AVERAGE(RFI!Z893:Z894)),AVERAGE(RFI!Z893:Z894),"-")</f>
        <v>3</v>
      </c>
      <c r="E132" s="32">
        <f>IF(ISNUMBER(AVERAGE(RFI!AA893:AA894)),AVERAGE(RFI!AA893:AA894),"-")</f>
        <v>3</v>
      </c>
      <c r="F132">
        <v>893</v>
      </c>
      <c r="G132">
        <f t="shared" si="0"/>
        <v>893</v>
      </c>
      <c r="H132">
        <v>894</v>
      </c>
      <c r="I132">
        <v>1</v>
      </c>
    </row>
    <row r="133" spans="1:10" ht="15.75" customHeight="1">
      <c r="A133" s="31" t="s">
        <v>2645</v>
      </c>
      <c r="B133" s="32">
        <v>2.1666666666666665</v>
      </c>
      <c r="C133" s="32">
        <v>2</v>
      </c>
      <c r="D133" s="32">
        <f>IF(ISNUMBER(AVERAGE(RFI!Z897:Z898)),AVERAGE(RFI!Z897:Z898),"-")</f>
        <v>3</v>
      </c>
      <c r="E133" s="32">
        <f>IF(ISNUMBER(AVERAGE(RFI!AA897:AA898)),AVERAGE(RFI!AA897:AA898),"-")</f>
        <v>2</v>
      </c>
      <c r="F133">
        <v>897</v>
      </c>
      <c r="G133">
        <f t="shared" si="0"/>
        <v>897</v>
      </c>
      <c r="H133">
        <v>898</v>
      </c>
      <c r="I133">
        <v>1</v>
      </c>
    </row>
    <row r="134" spans="1:10" ht="15.75" customHeight="1">
      <c r="A134" s="31" t="s">
        <v>2649</v>
      </c>
      <c r="B134" s="32">
        <v>2.0222222222222217</v>
      </c>
      <c r="C134" s="32">
        <v>1</v>
      </c>
      <c r="D134" s="32">
        <f>IF(ISNUMBER(AVERAGE(RFI!Z901:Z904)),AVERAGE(RFI!Z901:Z904),"-")</f>
        <v>1.6666666666666667</v>
      </c>
      <c r="E134" s="32">
        <f>IF(ISNUMBER(AVERAGE(RFI!AA901:AA904)),AVERAGE(RFI!AA901:AA904),"-")</f>
        <v>1</v>
      </c>
      <c r="F134">
        <v>901</v>
      </c>
      <c r="G134">
        <f t="shared" si="0"/>
        <v>901</v>
      </c>
      <c r="H134">
        <v>904</v>
      </c>
      <c r="I134">
        <v>3</v>
      </c>
    </row>
    <row r="135" spans="1:10" ht="15.75" customHeight="1">
      <c r="A135" s="31" t="s">
        <v>2677</v>
      </c>
      <c r="B135" s="32">
        <v>2.6666666666666665</v>
      </c>
      <c r="C135" s="32">
        <v>3</v>
      </c>
      <c r="D135" s="32">
        <f>IF(ISNUMBER(AVERAGE(RFI!Z907:Z908)),AVERAGE(RFI!Z907:Z908),"-")</f>
        <v>3</v>
      </c>
      <c r="E135" s="32">
        <f>IF(ISNUMBER(AVERAGE(RFI!AA907:AA908)),AVERAGE(RFI!AA907:AA908),"-")</f>
        <v>3</v>
      </c>
      <c r="F135">
        <v>907</v>
      </c>
      <c r="G135">
        <f t="shared" si="0"/>
        <v>907</v>
      </c>
      <c r="H135">
        <v>908</v>
      </c>
      <c r="I135">
        <v>1</v>
      </c>
    </row>
    <row r="136" spans="1:10" ht="15.75" customHeight="1">
      <c r="A136" s="31" t="s">
        <v>3757</v>
      </c>
      <c r="B136" s="32">
        <v>2.2999999999999998</v>
      </c>
      <c r="C136" s="32">
        <v>2</v>
      </c>
      <c r="D136" s="32">
        <f>IF(ISNUMBER(AVERAGE(RFI!Z911:Z912)),AVERAGE(RFI!Z911:Z912),"-")</f>
        <v>2</v>
      </c>
      <c r="E136" s="32">
        <f>IF(ISNUMBER(AVERAGE(RFI!AA911:AA912)),AVERAGE(RFI!AA911:AA912),"-")</f>
        <v>2</v>
      </c>
      <c r="F136">
        <v>911</v>
      </c>
      <c r="G136">
        <f t="shared" si="0"/>
        <v>911</v>
      </c>
      <c r="H136">
        <v>912</v>
      </c>
      <c r="I136">
        <v>1</v>
      </c>
    </row>
    <row r="137" spans="1:10" ht="15.75" customHeight="1">
      <c r="A137" s="31" t="s">
        <v>2697</v>
      </c>
      <c r="B137" s="32">
        <v>1.6333333333333333</v>
      </c>
      <c r="C137" s="32">
        <v>1</v>
      </c>
      <c r="D137" s="32">
        <f>IF(ISNUMBER(AVERAGE(RFI!Z915:Z916)),AVERAGE(RFI!Z915:Z916),"-")</f>
        <v>2</v>
      </c>
      <c r="E137" s="32">
        <f>IF(ISNUMBER(AVERAGE(RFI!AA915:AA916)),AVERAGE(RFI!AA915:AA916),"-")</f>
        <v>1</v>
      </c>
      <c r="F137">
        <v>915</v>
      </c>
      <c r="G137">
        <f t="shared" si="0"/>
        <v>915</v>
      </c>
      <c r="H137">
        <v>916</v>
      </c>
      <c r="I137">
        <v>1</v>
      </c>
    </row>
    <row r="138" spans="1:10" ht="15.75" customHeight="1">
      <c r="A138" s="27" t="s">
        <v>2071</v>
      </c>
      <c r="B138" s="29">
        <v>2.0694444444444442</v>
      </c>
      <c r="C138" s="29">
        <v>1.5833333333333333</v>
      </c>
      <c r="D138" s="29">
        <f>IF(ISNUMBER(AVERAGE(RFI!Z919:Z947)),AVERAGE(RFI!Z919:Z947),"-")</f>
        <v>2</v>
      </c>
      <c r="E138" s="29">
        <f>IF(ISNUMBER(AVERAGE(RFI!AA919:AA947)),AVERAGE(RFI!AA919:AA947),"-")</f>
        <v>1.5833333333333333</v>
      </c>
      <c r="F138">
        <v>919</v>
      </c>
      <c r="G138">
        <f t="shared" si="0"/>
        <v>919</v>
      </c>
      <c r="H138">
        <v>947</v>
      </c>
      <c r="J138">
        <f>SUM(I139:I144)</f>
        <v>12</v>
      </c>
    </row>
    <row r="139" spans="1:10" ht="15.75" customHeight="1">
      <c r="A139" s="31" t="s">
        <v>2709</v>
      </c>
      <c r="B139" s="32">
        <v>2.4666666666666668</v>
      </c>
      <c r="C139" s="32">
        <v>2</v>
      </c>
      <c r="D139" s="32">
        <f>IF(ISNUMBER(AVERAGE(RFI!Z920:Z921)),AVERAGE(RFI!Z920:Z921),"-")</f>
        <v>3</v>
      </c>
      <c r="E139" s="32">
        <f>IF(ISNUMBER(AVERAGE(RFI!AA920:AA921)),AVERAGE(RFI!AA920:AA921),"-")</f>
        <v>2</v>
      </c>
      <c r="F139">
        <v>920</v>
      </c>
      <c r="G139">
        <f t="shared" si="0"/>
        <v>920</v>
      </c>
      <c r="H139">
        <v>921</v>
      </c>
      <c r="I139">
        <v>1</v>
      </c>
    </row>
    <row r="140" spans="1:10" ht="15.75" customHeight="1">
      <c r="A140" s="31" t="s">
        <v>2724</v>
      </c>
      <c r="B140" s="32">
        <v>1.8</v>
      </c>
      <c r="C140" s="32">
        <v>1.5</v>
      </c>
      <c r="D140" s="32">
        <f>IF(ISNUMBER(AVERAGE(RFI!Z924:Z926)),AVERAGE(RFI!Z924:Z926),"-")</f>
        <v>2</v>
      </c>
      <c r="E140" s="32">
        <f>IF(ISNUMBER(AVERAGE(RFI!AA924:AA926)),AVERAGE(RFI!AA924:AA926),"-")</f>
        <v>1.5</v>
      </c>
      <c r="F140">
        <v>924</v>
      </c>
      <c r="G140">
        <f t="shared" si="0"/>
        <v>924</v>
      </c>
      <c r="H140">
        <v>926</v>
      </c>
      <c r="I140">
        <v>2</v>
      </c>
    </row>
    <row r="141" spans="1:10" ht="15.75" customHeight="1">
      <c r="A141" s="31" t="s">
        <v>2728</v>
      </c>
      <c r="B141" s="32">
        <v>2.0833333333333335</v>
      </c>
      <c r="C141" s="32">
        <v>2</v>
      </c>
      <c r="D141" s="32">
        <f>IF(ISNUMBER(AVERAGE(RFI!Z929:Z935)),AVERAGE(RFI!Z929:Z935),"-")</f>
        <v>2</v>
      </c>
      <c r="E141" s="32">
        <f>IF(ISNUMBER(AVERAGE(RFI!AA929:AA935)),AVERAGE(RFI!AA929:AA935),"-")</f>
        <v>2</v>
      </c>
      <c r="F141">
        <v>929</v>
      </c>
      <c r="G141">
        <f t="shared" si="0"/>
        <v>929</v>
      </c>
      <c r="H141">
        <v>935</v>
      </c>
      <c r="I141">
        <v>6</v>
      </c>
    </row>
    <row r="142" spans="1:10" ht="15.75" customHeight="1">
      <c r="A142" s="31" t="s">
        <v>2748</v>
      </c>
      <c r="B142" s="32">
        <v>2.1666666666666665</v>
      </c>
      <c r="C142" s="32">
        <v>0</v>
      </c>
      <c r="D142" s="32">
        <f>IF(ISNUMBER(AVERAGE(RFI!Z938:Z939)),AVERAGE(RFI!Z938:Z939),"-")</f>
        <v>0</v>
      </c>
      <c r="E142" s="32">
        <f>IF(ISNUMBER(AVERAGE(RFI!AA938:AA939)),AVERAGE(RFI!AA938:AA939),"-")</f>
        <v>0</v>
      </c>
      <c r="F142">
        <v>938</v>
      </c>
      <c r="G142">
        <f t="shared" si="0"/>
        <v>938</v>
      </c>
      <c r="H142">
        <v>939</v>
      </c>
      <c r="I142">
        <v>1</v>
      </c>
    </row>
    <row r="143" spans="1:10" ht="15.75" customHeight="1">
      <c r="A143" s="31" t="s">
        <v>2750</v>
      </c>
      <c r="B143" s="32">
        <v>2.3666666666666667</v>
      </c>
      <c r="C143" s="32">
        <v>2</v>
      </c>
      <c r="D143" s="32">
        <f>IF(ISNUMBER(AVERAGE(RFI!Z942:Z943)),AVERAGE(RFI!Z942:Z943),"-")</f>
        <v>3</v>
      </c>
      <c r="E143" s="32">
        <f>IF(ISNUMBER(AVERAGE(RFI!AA942:AA943)),AVERAGE(RFI!AA942:AA943),"-")</f>
        <v>2</v>
      </c>
      <c r="F143">
        <v>942</v>
      </c>
      <c r="G143">
        <f t="shared" si="0"/>
        <v>942</v>
      </c>
      <c r="H143">
        <v>943</v>
      </c>
      <c r="I143">
        <v>1</v>
      </c>
    </row>
    <row r="144" spans="1:10" ht="15.75" customHeight="1">
      <c r="A144" s="31" t="s">
        <v>2754</v>
      </c>
      <c r="B144" s="32">
        <v>1.7333333333333334</v>
      </c>
      <c r="C144" s="32">
        <v>0</v>
      </c>
      <c r="D144" s="32" t="str">
        <f>IF(ISNUMBER(AVERAGE(RFI!Z946:Z947)),AVERAGE(RFI!Z946:Z947),"-")</f>
        <v>-</v>
      </c>
      <c r="E144" s="32">
        <f>IF(ISNUMBER(AVERAGE(RFI!AA946:AA947)),AVERAGE(RFI!AA946:AA947),"-")</f>
        <v>0</v>
      </c>
      <c r="F144">
        <v>946</v>
      </c>
      <c r="G144">
        <f t="shared" si="0"/>
        <v>946</v>
      </c>
      <c r="H144">
        <v>947</v>
      </c>
      <c r="I144">
        <v>1</v>
      </c>
    </row>
    <row r="145" spans="1:11" ht="15.75" customHeight="1">
      <c r="A145" s="41" t="s">
        <v>3824</v>
      </c>
      <c r="B145" s="26">
        <v>2.016010006253909</v>
      </c>
      <c r="C145" s="26">
        <v>1.1951219512195121</v>
      </c>
      <c r="D145" s="26">
        <f>IF(ISNUMBER(AVERAGE(RFI!Z950:Z1113)),AVERAGE(RFI!Z950:Z1113),"-")</f>
        <v>1</v>
      </c>
      <c r="E145" s="26">
        <f>IF(ISNUMBER(AVERAGE(RFI!AA950:AA1113)),AVERAGE(RFI!AA950:AA1113),"-")</f>
        <v>1.1951219512195121</v>
      </c>
      <c r="F145">
        <v>950</v>
      </c>
      <c r="G145">
        <f t="shared" si="0"/>
        <v>950</v>
      </c>
      <c r="H145">
        <v>1113</v>
      </c>
      <c r="K145">
        <f>SUM(J146:J164)</f>
        <v>105</v>
      </c>
    </row>
    <row r="146" spans="1:11" ht="15.75" customHeight="1">
      <c r="A146" s="27" t="s">
        <v>2105</v>
      </c>
      <c r="B146" s="29">
        <v>2.2428355957767723</v>
      </c>
      <c r="C146" s="29">
        <v>1.6862745098039216</v>
      </c>
      <c r="D146" s="29">
        <f>IF(ISNUMBER(AVERAGE(RFI!Z951:Z1030)),AVERAGE(RFI!Z951:Z1030),"-")</f>
        <v>1.78</v>
      </c>
      <c r="E146" s="29">
        <f>IF(ISNUMBER(AVERAGE(RFI!AA951:AA1030)),AVERAGE(RFI!AA951:AA1030),"-")</f>
        <v>1.6862745098039216</v>
      </c>
      <c r="F146">
        <v>951</v>
      </c>
      <c r="G146">
        <f t="shared" si="0"/>
        <v>951</v>
      </c>
      <c r="H146">
        <v>1030</v>
      </c>
      <c r="J146">
        <f>SUM(I147:I156)</f>
        <v>51</v>
      </c>
    </row>
    <row r="147" spans="1:11" ht="15.75" customHeight="1">
      <c r="A147" s="31" t="s">
        <v>3144</v>
      </c>
      <c r="B147" s="32">
        <v>2.5256410256410251</v>
      </c>
      <c r="C147" s="32">
        <v>2.3333333333333335</v>
      </c>
      <c r="D147" s="32">
        <f>IF(ISNUMBER(AVERAGE(RFI!Z952:Z955)),AVERAGE(RFI!Z952:Z955),"-")</f>
        <v>2.6666666666666665</v>
      </c>
      <c r="E147" s="32">
        <f>IF(ISNUMBER(AVERAGE(RFI!AA952:AA955)),AVERAGE(RFI!AA952:AA955),"-")</f>
        <v>2.3333333333333335</v>
      </c>
      <c r="F147">
        <v>952</v>
      </c>
      <c r="G147">
        <f t="shared" si="0"/>
        <v>952</v>
      </c>
      <c r="H147">
        <v>955</v>
      </c>
      <c r="I147">
        <v>3</v>
      </c>
    </row>
    <row r="148" spans="1:11" ht="15.75" customHeight="1">
      <c r="A148" s="31" t="s">
        <v>3837</v>
      </c>
      <c r="B148" s="32">
        <v>2.2692307692307692</v>
      </c>
      <c r="C148" s="32">
        <v>1.8333333333333333</v>
      </c>
      <c r="D148" s="32">
        <f>IF(ISNUMBER(AVERAGE(RFI!Z958:Z970)),AVERAGE(RFI!Z958:Z970),"-")</f>
        <v>1.9166666666666667</v>
      </c>
      <c r="E148" s="32">
        <f>IF(ISNUMBER(AVERAGE(RFI!AA958:AA970)),AVERAGE(RFI!AA958:AA970),"-")</f>
        <v>1.8333333333333333</v>
      </c>
      <c r="F148">
        <v>958</v>
      </c>
      <c r="G148">
        <f t="shared" si="0"/>
        <v>958</v>
      </c>
      <c r="H148">
        <v>970</v>
      </c>
      <c r="I148">
        <v>12</v>
      </c>
    </row>
    <row r="149" spans="1:11" ht="15.75" customHeight="1">
      <c r="A149" s="31" t="s">
        <v>3169</v>
      </c>
      <c r="B149" s="32">
        <v>2.2564102564102564</v>
      </c>
      <c r="C149" s="32">
        <v>1.6666666666666667</v>
      </c>
      <c r="D149" s="32">
        <f>IF(ISNUMBER(AVERAGE(RFI!Z973:Z976)),AVERAGE(RFI!Z973:Z976),"-")</f>
        <v>1.6666666666666667</v>
      </c>
      <c r="E149" s="32">
        <f>IF(ISNUMBER(AVERAGE(RFI!AA973:AA976)),AVERAGE(RFI!AA973:AA976),"-")</f>
        <v>1.6666666666666667</v>
      </c>
      <c r="F149">
        <v>973</v>
      </c>
      <c r="G149">
        <f t="shared" si="0"/>
        <v>973</v>
      </c>
      <c r="H149">
        <v>976</v>
      </c>
      <c r="I149">
        <v>3</v>
      </c>
    </row>
    <row r="150" spans="1:11" ht="15.75" customHeight="1">
      <c r="A150" s="31" t="s">
        <v>3220</v>
      </c>
      <c r="B150" s="32">
        <v>2.1615384615384614</v>
      </c>
      <c r="C150" s="32">
        <v>1.5</v>
      </c>
      <c r="D150" s="32">
        <f>IF(ISNUMBER(AVERAGE(RFI!Z979:Z989)),AVERAGE(RFI!Z979:Z989),"-")</f>
        <v>1.1111111111111112</v>
      </c>
      <c r="E150" s="32">
        <f>IF(ISNUMBER(AVERAGE(RFI!AA979:AA989)),AVERAGE(RFI!AA979:AA989),"-")</f>
        <v>1.5</v>
      </c>
      <c r="F150">
        <v>979</v>
      </c>
      <c r="G150">
        <f t="shared" si="0"/>
        <v>979</v>
      </c>
      <c r="H150">
        <v>989</v>
      </c>
      <c r="I150">
        <v>10</v>
      </c>
    </row>
    <row r="151" spans="1:11" ht="15.75" customHeight="1">
      <c r="A151" s="31" t="s">
        <v>3191</v>
      </c>
      <c r="B151" s="32">
        <v>2.0576923076923075</v>
      </c>
      <c r="C151" s="32">
        <v>1.55</v>
      </c>
      <c r="D151" s="32">
        <f>IF(ISNUMBER(AVERAGE(RFI!Z992:Z1002)),AVERAGE(RFI!Z992:Z1002),"-")</f>
        <v>1.8</v>
      </c>
      <c r="E151" s="32">
        <f>IF(ISNUMBER(AVERAGE(RFI!AA992:AA1002)),AVERAGE(RFI!AA992:AA1002),"-")</f>
        <v>1.55</v>
      </c>
      <c r="F151">
        <v>992</v>
      </c>
      <c r="G151">
        <f t="shared" si="0"/>
        <v>992</v>
      </c>
      <c r="H151">
        <v>1002</v>
      </c>
      <c r="I151">
        <v>10</v>
      </c>
    </row>
    <row r="152" spans="1:11" ht="15.75" customHeight="1">
      <c r="A152" s="31" t="s">
        <v>3183</v>
      </c>
      <c r="B152" s="32">
        <v>2.25</v>
      </c>
      <c r="C152" s="32">
        <v>1.5</v>
      </c>
      <c r="D152" s="32">
        <f>IF(ISNUMBER(AVERAGE(RFI!Z1005:Z1009)),AVERAGE(RFI!Z1005:Z1009),"-")</f>
        <v>1.75</v>
      </c>
      <c r="E152" s="32">
        <f>IF(ISNUMBER(AVERAGE(RFI!AA1005:AA1009)),AVERAGE(RFI!AA1005:AA1009),"-")</f>
        <v>1.5</v>
      </c>
      <c r="F152">
        <v>1005</v>
      </c>
      <c r="G152">
        <f t="shared" si="0"/>
        <v>1005</v>
      </c>
      <c r="H152">
        <v>1009</v>
      </c>
      <c r="I152">
        <v>4</v>
      </c>
    </row>
    <row r="153" spans="1:11" ht="15.75" customHeight="1">
      <c r="A153" s="31" t="s">
        <v>3982</v>
      </c>
      <c r="B153" s="32">
        <v>2.3461538461538463</v>
      </c>
      <c r="C153" s="32">
        <v>1.5833333333333333</v>
      </c>
      <c r="D153" s="32">
        <f>IF(ISNUMBER(AVERAGE(RFI!Z1012:Z1018)),AVERAGE(RFI!Z1012:Z1018),"-")</f>
        <v>1.8333333333333333</v>
      </c>
      <c r="E153" s="32">
        <f>IF(ISNUMBER(AVERAGE(RFI!AA1012:AA1018)),AVERAGE(RFI!AA1012:AA1018),"-")</f>
        <v>1.5833333333333333</v>
      </c>
      <c r="F153">
        <v>1012</v>
      </c>
      <c r="G153">
        <f t="shared" si="0"/>
        <v>1012</v>
      </c>
      <c r="H153">
        <v>1018</v>
      </c>
      <c r="I153">
        <v>6</v>
      </c>
    </row>
    <row r="154" spans="1:11" ht="15.75" customHeight="1">
      <c r="A154" s="31" t="s">
        <v>4007</v>
      </c>
      <c r="B154" s="32">
        <v>2.6923076923076925</v>
      </c>
      <c r="C154" s="32">
        <v>2</v>
      </c>
      <c r="D154" s="32">
        <f>IF(ISNUMBER(AVERAGE(RFI!Z1021:Z1022)),AVERAGE(RFI!Z1021:Z1022),"-")</f>
        <v>2</v>
      </c>
      <c r="E154" s="32">
        <f>IF(ISNUMBER(AVERAGE(RFI!AA1021:AA1022)),AVERAGE(RFI!AA1021:AA1022),"-")</f>
        <v>2</v>
      </c>
      <c r="F154">
        <v>1021</v>
      </c>
      <c r="G154">
        <f t="shared" si="0"/>
        <v>1021</v>
      </c>
      <c r="H154">
        <v>1022</v>
      </c>
      <c r="I154">
        <v>1</v>
      </c>
    </row>
    <row r="155" spans="1:11" ht="15.75" customHeight="1">
      <c r="A155" s="31" t="s">
        <v>3248</v>
      </c>
      <c r="B155" s="32">
        <v>2.4615384615384617</v>
      </c>
      <c r="C155" s="32">
        <v>2</v>
      </c>
      <c r="D155" s="32">
        <f>IF(ISNUMBER(AVERAGE(RFI!Z1025:Z1026)),AVERAGE(RFI!Z1025:Z1026),"-")</f>
        <v>3</v>
      </c>
      <c r="E155" s="32">
        <f>IF(ISNUMBER(AVERAGE(RFI!AA1025:AA1026)),AVERAGE(RFI!AA1025:AA1026),"-")</f>
        <v>2</v>
      </c>
      <c r="F155">
        <v>1025</v>
      </c>
      <c r="G155">
        <f t="shared" si="0"/>
        <v>1025</v>
      </c>
      <c r="H155">
        <v>1026</v>
      </c>
      <c r="I155">
        <v>1</v>
      </c>
    </row>
    <row r="156" spans="1:11" ht="15.75" customHeight="1">
      <c r="A156" s="31" t="s">
        <v>3259</v>
      </c>
      <c r="B156" s="32">
        <v>2.3846153846153846</v>
      </c>
      <c r="C156" s="32">
        <v>2</v>
      </c>
      <c r="D156" s="32">
        <f>IF(ISNUMBER(AVERAGE(RFI!Z1029:Z1030)),AVERAGE(RFI!Z1029:Z1030),"-")</f>
        <v>2</v>
      </c>
      <c r="E156" s="32">
        <f>IF(ISNUMBER(AVERAGE(RFI!AA1029:AA1030)),AVERAGE(RFI!AA1029:AA1030),"-")</f>
        <v>2</v>
      </c>
      <c r="F156">
        <v>1029</v>
      </c>
      <c r="G156">
        <f t="shared" si="0"/>
        <v>1029</v>
      </c>
      <c r="H156">
        <v>1030</v>
      </c>
      <c r="I156">
        <v>1</v>
      </c>
    </row>
    <row r="157" spans="1:11" ht="15.75" customHeight="1">
      <c r="A157" s="27" t="s">
        <v>4022</v>
      </c>
      <c r="B157" s="29">
        <v>1.6799007444168739</v>
      </c>
      <c r="C157" s="29">
        <v>0.38709677419354838</v>
      </c>
      <c r="D157" s="29">
        <f>IF(ISNUMBER(AVERAGE(RFI!Z1033:Z1080)),AVERAGE(RFI!Z1033:Z1080),"-")</f>
        <v>0.44827586206896552</v>
      </c>
      <c r="E157" s="29">
        <f>IF(ISNUMBER(AVERAGE(RFI!AA1033:AA1080)),AVERAGE(RFI!AA1033:AA1080),"-")</f>
        <v>0.38709677419354838</v>
      </c>
      <c r="F157">
        <v>1033</v>
      </c>
      <c r="G157">
        <f t="shared" si="0"/>
        <v>1033</v>
      </c>
      <c r="H157">
        <v>1080</v>
      </c>
      <c r="J157">
        <f>SUM(I158:I163)</f>
        <v>31</v>
      </c>
    </row>
    <row r="158" spans="1:11" ht="15.75" customHeight="1">
      <c r="A158" s="31" t="s">
        <v>4023</v>
      </c>
      <c r="B158" s="32">
        <v>2.4358974358974357</v>
      </c>
      <c r="C158" s="32">
        <v>1.6666666666666667</v>
      </c>
      <c r="D158" s="32">
        <f>IF(ISNUMBER(AVERAGE(RFI!Z1034:Z1037)),AVERAGE(RFI!Z1034:Z1037),"-")</f>
        <v>2</v>
      </c>
      <c r="E158" s="32">
        <f>IF(ISNUMBER(AVERAGE(RFI!AA1034:AA1037)),AVERAGE(RFI!AA1034:AA1037),"-")</f>
        <v>1.6666666666666667</v>
      </c>
      <c r="F158">
        <v>1034</v>
      </c>
      <c r="G158">
        <f t="shared" si="0"/>
        <v>1034</v>
      </c>
      <c r="H158">
        <v>1037</v>
      </c>
      <c r="I158">
        <v>3</v>
      </c>
    </row>
    <row r="159" spans="1:11" ht="15.75" customHeight="1">
      <c r="A159" s="31" t="s">
        <v>3296</v>
      </c>
      <c r="B159" s="32">
        <v>1.6730769230769234</v>
      </c>
      <c r="C159" s="32">
        <v>0.83333333333333337</v>
      </c>
      <c r="D159" s="32">
        <f>IF(ISNUMBER(AVERAGE(RFI!Z1040:Z1046)),AVERAGE(RFI!Z1040:Z1046),"-")</f>
        <v>0.83333333333333337</v>
      </c>
      <c r="E159" s="32">
        <f>IF(ISNUMBER(AVERAGE(RFI!AA1040:AA1046)),AVERAGE(RFI!AA1040:AA1046),"-")</f>
        <v>0.83333333333333337</v>
      </c>
      <c r="F159">
        <v>1040</v>
      </c>
      <c r="G159">
        <f t="shared" si="0"/>
        <v>1040</v>
      </c>
      <c r="H159">
        <v>1046</v>
      </c>
      <c r="I159">
        <v>6</v>
      </c>
    </row>
    <row r="160" spans="1:11" ht="15.75" customHeight="1">
      <c r="A160" s="31" t="s">
        <v>3302</v>
      </c>
      <c r="B160" s="32">
        <v>1.5</v>
      </c>
      <c r="C160" s="32">
        <v>0.5</v>
      </c>
      <c r="D160" s="32">
        <f>IF(ISNUMBER(AVERAGE(RFI!Z1049:Z1053)),AVERAGE(RFI!Z1049:Z1053),"-")</f>
        <v>0</v>
      </c>
      <c r="E160" s="32">
        <f>IF(ISNUMBER(AVERAGE(RFI!AA1049:AA1053)),AVERAGE(RFI!AA1049:AA1053),"-")</f>
        <v>0.5</v>
      </c>
      <c r="F160">
        <v>1049</v>
      </c>
      <c r="G160">
        <f t="shared" si="0"/>
        <v>1049</v>
      </c>
      <c r="H160">
        <v>1053</v>
      </c>
      <c r="I160">
        <v>4</v>
      </c>
    </row>
    <row r="161" spans="1:10" ht="15.75" customHeight="1">
      <c r="A161" s="31" t="s">
        <v>4066</v>
      </c>
      <c r="B161" s="32">
        <v>1.5552884615384615</v>
      </c>
      <c r="C161" s="32">
        <v>0</v>
      </c>
      <c r="D161" s="32">
        <f>IF(ISNUMBER(AVERAGE(RFI!Z1056:Z1072)),AVERAGE(RFI!Z1056:Z1072),"-")</f>
        <v>0.375</v>
      </c>
      <c r="E161" s="32">
        <f>IF(ISNUMBER(AVERAGE(RFI!AA1056:AA1072)),AVERAGE(RFI!AA1056:AA1072),"-")</f>
        <v>0</v>
      </c>
      <c r="F161">
        <v>1056</v>
      </c>
      <c r="G161">
        <f t="shared" si="0"/>
        <v>1056</v>
      </c>
      <c r="H161">
        <v>1072</v>
      </c>
      <c r="I161">
        <v>16</v>
      </c>
    </row>
    <row r="162" spans="1:10" ht="15.75" customHeight="1">
      <c r="A162" s="31" t="s">
        <v>3339</v>
      </c>
      <c r="B162" s="32">
        <v>1.9230769230769231</v>
      </c>
      <c r="C162" s="32">
        <v>0</v>
      </c>
      <c r="D162" s="32">
        <f>IF(ISNUMBER(AVERAGE(RFI!Z1075:Z1076)),AVERAGE(RFI!Z1075:Z1076),"-")</f>
        <v>0</v>
      </c>
      <c r="E162" s="32">
        <f>IF(ISNUMBER(AVERAGE(RFI!AA1075:AA1076)),AVERAGE(RFI!AA1075:AA1076),"-")</f>
        <v>0</v>
      </c>
      <c r="F162">
        <v>1075</v>
      </c>
      <c r="G162">
        <f t="shared" si="0"/>
        <v>1075</v>
      </c>
      <c r="H162">
        <v>1076</v>
      </c>
      <c r="I162">
        <v>1</v>
      </c>
    </row>
    <row r="163" spans="1:10" ht="15.75" customHeight="1">
      <c r="A163" s="31" t="s">
        <v>4124</v>
      </c>
      <c r="B163" s="32">
        <v>1.9230769230769231</v>
      </c>
      <c r="C163" s="32">
        <v>0</v>
      </c>
      <c r="D163" s="32">
        <f>IF(ISNUMBER(AVERAGE(RFI!Z1079:Z1080)),AVERAGE(RFI!Z1079:Z1080),"-")</f>
        <v>0</v>
      </c>
      <c r="E163" s="32">
        <f>IF(ISNUMBER(AVERAGE(RFI!AA1079:AA1080)),AVERAGE(RFI!AA1079:AA1080),"-")</f>
        <v>0</v>
      </c>
      <c r="F163">
        <v>1079</v>
      </c>
      <c r="G163">
        <f t="shared" si="0"/>
        <v>1079</v>
      </c>
      <c r="H163">
        <v>1080</v>
      </c>
      <c r="I163">
        <v>1</v>
      </c>
    </row>
    <row r="164" spans="1:10" ht="15.75" customHeight="1">
      <c r="A164" s="27" t="s">
        <v>4127</v>
      </c>
      <c r="B164" s="29">
        <v>1.7173913043478262</v>
      </c>
      <c r="C164" s="29" t="s">
        <v>55</v>
      </c>
      <c r="D164" s="29">
        <f>IF(ISNUMBER(AVERAGE(RFI!Z1083:Z1113)),AVERAGE(RFI!Z1083:Z1113),"-")</f>
        <v>0</v>
      </c>
      <c r="E164" s="29" t="str">
        <f>IF(ISNUMBER(AVERAGE(RFI!AA1083:AA1113)),AVERAGE(RFI!AA1083:AA1113),"-")</f>
        <v>-</v>
      </c>
      <c r="F164">
        <v>1083</v>
      </c>
      <c r="G164">
        <f t="shared" si="0"/>
        <v>1083</v>
      </c>
      <c r="H164">
        <v>1113</v>
      </c>
      <c r="J164">
        <f>SUM(I165:I167)</f>
        <v>23</v>
      </c>
    </row>
    <row r="165" spans="1:10" ht="15.75" customHeight="1">
      <c r="A165" s="31" t="s">
        <v>4128</v>
      </c>
      <c r="B165" s="32">
        <v>0.8571428571428571</v>
      </c>
      <c r="C165" s="32" t="s">
        <v>55</v>
      </c>
      <c r="D165" s="32">
        <f>IF(ISNUMBER(AVERAGE(RFI!Z1084:Z1091)),AVERAGE(RFI!Z1084:Z1091),"-")</f>
        <v>0</v>
      </c>
      <c r="E165" s="32" t="str">
        <f>IF(ISNUMBER(AVERAGE(RFI!AA1084:AA1091)),AVERAGE(RFI!AA1084:AA1091),"-")</f>
        <v>-</v>
      </c>
      <c r="F165">
        <v>1084</v>
      </c>
      <c r="G165">
        <f t="shared" si="0"/>
        <v>1084</v>
      </c>
      <c r="H165">
        <v>1091</v>
      </c>
      <c r="I165">
        <v>7</v>
      </c>
    </row>
    <row r="166" spans="1:10" ht="15.75" customHeight="1">
      <c r="A166" s="31" t="s">
        <v>4150</v>
      </c>
      <c r="B166" s="32">
        <v>2.9166666666666665</v>
      </c>
      <c r="C166" s="32" t="s">
        <v>55</v>
      </c>
      <c r="D166" s="32">
        <f>IF(ISNUMBER(AVERAGE(RFI!Z1094:Z1100)),AVERAGE(RFI!Z1094:Z1100),"-")</f>
        <v>0</v>
      </c>
      <c r="E166" s="32" t="str">
        <f>IF(ISNUMBER(AVERAGE(RFI!AA1094:AA1100)),AVERAGE(RFI!AA1094:AA1100),"-")</f>
        <v>-</v>
      </c>
      <c r="F166">
        <v>1094</v>
      </c>
      <c r="G166">
        <f t="shared" si="0"/>
        <v>1094</v>
      </c>
      <c r="H166">
        <v>1100</v>
      </c>
      <c r="I166">
        <v>6</v>
      </c>
    </row>
    <row r="167" spans="1:10" ht="15.75" customHeight="1">
      <c r="A167" s="31" t="s">
        <v>4171</v>
      </c>
      <c r="B167" s="32">
        <v>1.6</v>
      </c>
      <c r="C167" s="32" t="s">
        <v>55</v>
      </c>
      <c r="D167" s="32">
        <f>IF(ISNUMBER(AVERAGE(RFI!Z1103:Z1113)),AVERAGE(RFI!Z1103:Z1113),"-")</f>
        <v>0</v>
      </c>
      <c r="E167" s="32" t="str">
        <f>IF(ISNUMBER(AVERAGE(RFI!AA1103:AA1113)),AVERAGE(RFI!AA1103:AA1113),"-")</f>
        <v>-</v>
      </c>
      <c r="F167">
        <v>1103</v>
      </c>
      <c r="G167">
        <f t="shared" si="0"/>
        <v>1103</v>
      </c>
      <c r="H167">
        <v>1113</v>
      </c>
      <c r="I167">
        <v>10</v>
      </c>
    </row>
    <row r="168" spans="1:10" ht="15.75" customHeight="1"/>
    <row r="169" spans="1:10" ht="15.75" customHeight="1"/>
    <row r="170" spans="1:10" ht="15.75" customHeight="1"/>
    <row r="171" spans="1:10" ht="15.75" customHeight="1"/>
    <row r="172" spans="1:10" ht="15.75" customHeight="1"/>
    <row r="173" spans="1:10" ht="15.75" customHeight="1"/>
    <row r="174" spans="1:10" ht="15.75" customHeight="1"/>
    <row r="175" spans="1:10" ht="15.75" customHeight="1"/>
    <row r="176" spans="1:10"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spans="1:5" ht="15.75" customHeight="1"/>
    <row r="354" spans="1:5" ht="15.75" customHeight="1"/>
    <row r="355" spans="1:5" ht="15.75" customHeight="1"/>
    <row r="356" spans="1:5" ht="15.75" customHeight="1"/>
    <row r="357" spans="1:5" ht="15.75" customHeight="1"/>
    <row r="358" spans="1:5" ht="15.75" customHeight="1"/>
    <row r="359" spans="1:5" ht="15.75" customHeight="1"/>
    <row r="360" spans="1:5" ht="15.75" customHeight="1"/>
    <row r="361" spans="1:5" ht="15.75" customHeight="1"/>
    <row r="362" spans="1:5" ht="15.75" customHeight="1"/>
    <row r="363" spans="1:5" ht="15.75" customHeight="1"/>
    <row r="364" spans="1:5" ht="15.75" customHeight="1"/>
    <row r="365" spans="1:5" ht="15.75" customHeight="1"/>
    <row r="366" spans="1:5" ht="15.75" customHeight="1"/>
    <row r="367" spans="1:5" ht="15.75" customHeight="1"/>
    <row r="368" spans="1:5" ht="15.75" customHeight="1">
      <c r="A368" s="4"/>
      <c r="B368" s="42"/>
      <c r="C368" s="42"/>
      <c r="D368" s="42"/>
      <c r="E368" s="42"/>
    </row>
    <row r="369" spans="1:5" ht="15.75" customHeight="1">
      <c r="A369" s="4"/>
      <c r="B369" s="42"/>
      <c r="C369" s="42"/>
      <c r="D369" s="42"/>
      <c r="E369" s="42"/>
    </row>
    <row r="370" spans="1:5" ht="15.75" customHeight="1">
      <c r="A370" s="4"/>
      <c r="B370" s="42"/>
      <c r="C370" s="42"/>
      <c r="D370" s="42"/>
      <c r="E370" s="42"/>
    </row>
    <row r="371" spans="1:5" ht="15.75" customHeight="1">
      <c r="A371" s="4"/>
      <c r="B371" s="42"/>
      <c r="C371" s="42"/>
      <c r="D371" s="42"/>
      <c r="E371" s="42"/>
    </row>
    <row r="372" spans="1:5" ht="15.75" customHeight="1">
      <c r="A372" s="4"/>
      <c r="B372" s="42"/>
      <c r="C372" s="42"/>
      <c r="D372" s="42"/>
      <c r="E372" s="42"/>
    </row>
    <row r="373" spans="1:5" ht="15.75" customHeight="1">
      <c r="A373" s="4"/>
      <c r="B373" s="42"/>
      <c r="C373" s="42"/>
      <c r="D373" s="42"/>
      <c r="E373" s="42"/>
    </row>
    <row r="374" spans="1:5" ht="15.75" customHeight="1">
      <c r="A374" s="4"/>
      <c r="B374" s="42"/>
      <c r="C374" s="42"/>
      <c r="D374" s="42"/>
      <c r="E374" s="42"/>
    </row>
    <row r="375" spans="1:5" ht="15.75" customHeight="1">
      <c r="A375" s="4"/>
      <c r="B375" s="42"/>
      <c r="C375" s="42"/>
      <c r="D375" s="42"/>
      <c r="E375" s="42"/>
    </row>
    <row r="376" spans="1:5" ht="15.75" customHeight="1">
      <c r="A376" s="4"/>
      <c r="B376" s="42"/>
      <c r="C376" s="42"/>
      <c r="D376" s="42"/>
      <c r="E376" s="42"/>
    </row>
    <row r="377" spans="1:5" ht="15.75" customHeight="1">
      <c r="A377" s="4"/>
      <c r="B377" s="42"/>
      <c r="C377" s="42"/>
      <c r="D377" s="42"/>
      <c r="E377" s="42"/>
    </row>
    <row r="378" spans="1:5" ht="15.75" customHeight="1">
      <c r="A378" s="4"/>
      <c r="B378" s="42"/>
      <c r="C378" s="42"/>
      <c r="D378" s="42"/>
      <c r="E378" s="42"/>
    </row>
    <row r="379" spans="1:5" ht="15.75" customHeight="1">
      <c r="A379" s="4"/>
      <c r="B379" s="42"/>
      <c r="C379" s="42"/>
      <c r="D379" s="42"/>
      <c r="E379" s="42"/>
    </row>
    <row r="380" spans="1:5" ht="15.75" customHeight="1">
      <c r="A380" s="4"/>
      <c r="B380" s="42"/>
      <c r="C380" s="42"/>
      <c r="D380" s="42"/>
      <c r="E380" s="42"/>
    </row>
    <row r="381" spans="1:5" ht="15.75" customHeight="1">
      <c r="A381" s="4"/>
      <c r="B381" s="42"/>
      <c r="C381" s="42"/>
      <c r="D381" s="42"/>
      <c r="E381" s="42"/>
    </row>
    <row r="382" spans="1:5" ht="15.75" customHeight="1">
      <c r="A382" s="4"/>
      <c r="B382" s="42"/>
      <c r="C382" s="42"/>
      <c r="D382" s="42"/>
      <c r="E382" s="42"/>
    </row>
    <row r="383" spans="1:5" ht="15.75" customHeight="1">
      <c r="A383" s="4"/>
      <c r="B383" s="42"/>
      <c r="C383" s="42"/>
      <c r="D383" s="42"/>
      <c r="E383" s="42"/>
    </row>
    <row r="384" spans="1:5" ht="15.75" customHeight="1">
      <c r="A384" s="4"/>
      <c r="B384" s="42"/>
      <c r="C384" s="42"/>
      <c r="D384" s="42"/>
      <c r="E384" s="42"/>
    </row>
    <row r="385" spans="1:5" ht="15.75" customHeight="1">
      <c r="A385" s="4"/>
      <c r="B385" s="42"/>
      <c r="C385" s="42"/>
      <c r="D385" s="42"/>
      <c r="E385" s="42"/>
    </row>
    <row r="386" spans="1:5" ht="15.75" customHeight="1">
      <c r="A386" s="4"/>
      <c r="B386" s="42"/>
      <c r="C386" s="42"/>
      <c r="D386" s="42"/>
      <c r="E386" s="42"/>
    </row>
    <row r="387" spans="1:5" ht="15.75" customHeight="1">
      <c r="A387" s="4"/>
      <c r="B387" s="42"/>
      <c r="C387" s="42"/>
      <c r="D387" s="42"/>
      <c r="E387" s="42"/>
    </row>
    <row r="388" spans="1:5" ht="15.75" customHeight="1">
      <c r="A388" s="4"/>
      <c r="B388" s="42"/>
      <c r="C388" s="42"/>
      <c r="D388" s="42"/>
      <c r="E388" s="42"/>
    </row>
    <row r="389" spans="1:5" ht="15.75" customHeight="1">
      <c r="A389" s="4"/>
      <c r="B389" s="42"/>
      <c r="C389" s="42"/>
      <c r="D389" s="42"/>
      <c r="E389" s="42"/>
    </row>
    <row r="390" spans="1:5" ht="15.75" customHeight="1">
      <c r="A390" s="4"/>
      <c r="B390" s="42"/>
      <c r="C390" s="42"/>
      <c r="D390" s="42"/>
      <c r="E390" s="42"/>
    </row>
    <row r="391" spans="1:5" ht="15.75" customHeight="1">
      <c r="A391" s="4"/>
      <c r="B391" s="42"/>
      <c r="C391" s="42"/>
      <c r="D391" s="42"/>
      <c r="E391" s="42"/>
    </row>
    <row r="392" spans="1:5" ht="15.75" customHeight="1">
      <c r="A392" s="4"/>
      <c r="B392" s="42"/>
      <c r="C392" s="42"/>
      <c r="D392" s="42"/>
      <c r="E392" s="42"/>
    </row>
    <row r="393" spans="1:5" ht="15.75" customHeight="1">
      <c r="A393" s="4"/>
      <c r="B393" s="42"/>
      <c r="C393" s="42"/>
      <c r="D393" s="42"/>
      <c r="E393" s="42"/>
    </row>
    <row r="394" spans="1:5" ht="15.75" customHeight="1">
      <c r="A394" s="4"/>
      <c r="B394" s="42"/>
      <c r="C394" s="42"/>
      <c r="D394" s="42"/>
      <c r="E394" s="42"/>
    </row>
    <row r="395" spans="1:5" ht="15.75" customHeight="1">
      <c r="A395" s="4"/>
      <c r="B395" s="42"/>
      <c r="C395" s="42"/>
      <c r="D395" s="42"/>
      <c r="E395" s="42"/>
    </row>
    <row r="396" spans="1:5" ht="15.75" customHeight="1">
      <c r="A396" s="4"/>
      <c r="B396" s="42"/>
      <c r="C396" s="42"/>
      <c r="D396" s="42"/>
      <c r="E396" s="42"/>
    </row>
    <row r="397" spans="1:5" ht="15.75" customHeight="1">
      <c r="A397" s="4"/>
      <c r="B397" s="42"/>
      <c r="C397" s="42"/>
      <c r="D397" s="42"/>
      <c r="E397" s="42"/>
    </row>
    <row r="398" spans="1:5" ht="15.75" customHeight="1">
      <c r="A398" s="4"/>
      <c r="B398" s="42"/>
      <c r="C398" s="42"/>
      <c r="D398" s="42"/>
      <c r="E398" s="42"/>
    </row>
    <row r="399" spans="1:5" ht="15.75" customHeight="1">
      <c r="A399" s="4"/>
      <c r="B399" s="42"/>
      <c r="C399" s="42"/>
      <c r="D399" s="42"/>
      <c r="E399" s="42"/>
    </row>
    <row r="400" spans="1:5" ht="15.75" customHeight="1">
      <c r="A400" s="4"/>
      <c r="B400" s="42"/>
      <c r="C400" s="42"/>
      <c r="D400" s="42"/>
      <c r="E400" s="42"/>
    </row>
    <row r="401" spans="1:5" ht="15.75" customHeight="1">
      <c r="A401" s="4"/>
      <c r="B401" s="42"/>
      <c r="C401" s="42"/>
      <c r="D401" s="42"/>
      <c r="E401" s="42"/>
    </row>
    <row r="402" spans="1:5" ht="15.75" customHeight="1">
      <c r="A402" s="4"/>
      <c r="B402" s="42"/>
      <c r="C402" s="42"/>
      <c r="D402" s="42"/>
      <c r="E402" s="42"/>
    </row>
    <row r="403" spans="1:5" ht="15.75" customHeight="1">
      <c r="A403" s="4"/>
      <c r="B403" s="42"/>
      <c r="C403" s="42"/>
      <c r="D403" s="42"/>
      <c r="E403" s="42"/>
    </row>
    <row r="404" spans="1:5" ht="15.75" customHeight="1">
      <c r="A404" s="4"/>
      <c r="B404" s="42"/>
      <c r="C404" s="42"/>
      <c r="D404" s="42"/>
      <c r="E404" s="42"/>
    </row>
    <row r="405" spans="1:5" ht="15.75" customHeight="1">
      <c r="A405" s="4"/>
      <c r="B405" s="42"/>
      <c r="C405" s="42"/>
      <c r="D405" s="42"/>
      <c r="E405" s="42"/>
    </row>
    <row r="406" spans="1:5" ht="15.75" customHeight="1">
      <c r="A406" s="4"/>
      <c r="B406" s="42"/>
      <c r="C406" s="42"/>
      <c r="D406" s="42"/>
      <c r="E406" s="42"/>
    </row>
    <row r="407" spans="1:5" ht="15.75" customHeight="1">
      <c r="A407" s="4"/>
      <c r="B407" s="42"/>
      <c r="C407" s="42"/>
      <c r="D407" s="42"/>
      <c r="E407" s="42"/>
    </row>
    <row r="408" spans="1:5" ht="15.75" customHeight="1">
      <c r="A408" s="4"/>
      <c r="B408" s="42"/>
      <c r="C408" s="42"/>
      <c r="D408" s="42"/>
      <c r="E408" s="42"/>
    </row>
    <row r="409" spans="1:5" ht="15.75" customHeight="1">
      <c r="A409" s="4"/>
      <c r="B409" s="42"/>
      <c r="C409" s="42"/>
      <c r="D409" s="42"/>
      <c r="E409" s="42"/>
    </row>
    <row r="410" spans="1:5" ht="15.75" customHeight="1">
      <c r="A410" s="4"/>
      <c r="B410" s="42"/>
      <c r="C410" s="42"/>
      <c r="D410" s="42"/>
      <c r="E410" s="42"/>
    </row>
    <row r="411" spans="1:5" ht="15.75" customHeight="1">
      <c r="A411" s="4"/>
      <c r="B411" s="42"/>
      <c r="C411" s="42"/>
      <c r="D411" s="42"/>
      <c r="E411" s="42"/>
    </row>
    <row r="412" spans="1:5" ht="15.75" customHeight="1">
      <c r="A412" s="4"/>
      <c r="B412" s="42"/>
      <c r="C412" s="42"/>
      <c r="D412" s="42"/>
      <c r="E412" s="42"/>
    </row>
    <row r="413" spans="1:5" ht="15.75" customHeight="1">
      <c r="A413" s="4"/>
      <c r="B413" s="42"/>
      <c r="C413" s="42"/>
      <c r="D413" s="42"/>
      <c r="E413" s="42"/>
    </row>
    <row r="414" spans="1:5" ht="15.75" customHeight="1">
      <c r="A414" s="4"/>
      <c r="B414" s="42"/>
      <c r="C414" s="42"/>
      <c r="D414" s="42"/>
      <c r="E414" s="42"/>
    </row>
    <row r="415" spans="1:5" ht="15.75" customHeight="1">
      <c r="A415" s="4"/>
      <c r="B415" s="42"/>
      <c r="C415" s="42"/>
      <c r="D415" s="42"/>
      <c r="E415" s="42"/>
    </row>
    <row r="416" spans="1:5" ht="15.75" customHeight="1">
      <c r="A416" s="4"/>
      <c r="B416" s="42"/>
      <c r="C416" s="42"/>
      <c r="D416" s="42"/>
      <c r="E416" s="42"/>
    </row>
    <row r="417" spans="1:5" ht="15.75" customHeight="1">
      <c r="A417" s="4"/>
      <c r="B417" s="42"/>
      <c r="C417" s="42"/>
      <c r="D417" s="42"/>
      <c r="E417" s="42"/>
    </row>
    <row r="418" spans="1:5" ht="15.75" customHeight="1">
      <c r="A418" s="4"/>
      <c r="B418" s="42"/>
      <c r="C418" s="42"/>
      <c r="D418" s="42"/>
      <c r="E418" s="42"/>
    </row>
    <row r="419" spans="1:5" ht="15.75" customHeight="1">
      <c r="A419" s="4"/>
      <c r="B419" s="42"/>
      <c r="C419" s="42"/>
      <c r="D419" s="42"/>
      <c r="E419" s="42"/>
    </row>
    <row r="420" spans="1:5" ht="15.75" customHeight="1">
      <c r="A420" s="4"/>
      <c r="B420" s="42"/>
      <c r="C420" s="42"/>
      <c r="D420" s="42"/>
      <c r="E420" s="42"/>
    </row>
    <row r="421" spans="1:5" ht="15.75" customHeight="1">
      <c r="A421" s="4"/>
      <c r="B421" s="42"/>
      <c r="C421" s="42"/>
      <c r="D421" s="42"/>
      <c r="E421" s="42"/>
    </row>
    <row r="422" spans="1:5" ht="15.75" customHeight="1">
      <c r="A422" s="4"/>
      <c r="B422" s="42"/>
      <c r="C422" s="42"/>
      <c r="D422" s="42"/>
      <c r="E422" s="42"/>
    </row>
    <row r="423" spans="1:5" ht="15.75" customHeight="1">
      <c r="A423" s="4"/>
      <c r="B423" s="42"/>
      <c r="C423" s="42"/>
      <c r="D423" s="42"/>
      <c r="E423" s="42"/>
    </row>
    <row r="424" spans="1:5" ht="15.75" customHeight="1">
      <c r="A424" s="4"/>
      <c r="B424" s="42"/>
      <c r="C424" s="42"/>
      <c r="D424" s="42"/>
      <c r="E424" s="42"/>
    </row>
    <row r="425" spans="1:5" ht="15.75" customHeight="1">
      <c r="A425" s="4"/>
      <c r="B425" s="42"/>
      <c r="C425" s="42"/>
      <c r="D425" s="42"/>
      <c r="E425" s="42"/>
    </row>
    <row r="426" spans="1:5" ht="15.75" customHeight="1">
      <c r="A426" s="4"/>
      <c r="B426" s="42"/>
      <c r="C426" s="42"/>
      <c r="D426" s="42"/>
      <c r="E426" s="42"/>
    </row>
    <row r="427" spans="1:5" ht="15.75" customHeight="1">
      <c r="A427" s="4"/>
      <c r="B427" s="42"/>
      <c r="C427" s="42"/>
      <c r="D427" s="42"/>
      <c r="E427" s="42"/>
    </row>
    <row r="428" spans="1:5" ht="15.75" customHeight="1">
      <c r="A428" s="4"/>
      <c r="B428" s="42"/>
      <c r="C428" s="42"/>
      <c r="D428" s="42"/>
      <c r="E428" s="42"/>
    </row>
    <row r="429" spans="1:5" ht="15.75" customHeight="1">
      <c r="A429" s="4"/>
      <c r="B429" s="42"/>
      <c r="C429" s="42"/>
      <c r="D429" s="42"/>
      <c r="E429" s="42"/>
    </row>
    <row r="430" spans="1:5" ht="15.75" customHeight="1">
      <c r="A430" s="4"/>
      <c r="B430" s="42"/>
      <c r="C430" s="42"/>
      <c r="D430" s="42"/>
      <c r="E430" s="42"/>
    </row>
    <row r="431" spans="1:5" ht="15.75" customHeight="1">
      <c r="A431" s="4"/>
      <c r="B431" s="42"/>
      <c r="C431" s="42"/>
      <c r="D431" s="42"/>
      <c r="E431" s="42"/>
    </row>
    <row r="432" spans="1:5" ht="15.75" customHeight="1">
      <c r="A432" s="4"/>
      <c r="B432" s="42"/>
      <c r="C432" s="42"/>
      <c r="D432" s="42"/>
      <c r="E432" s="42"/>
    </row>
    <row r="433" spans="1:5" ht="15.75" customHeight="1">
      <c r="A433" s="4"/>
      <c r="B433" s="42"/>
      <c r="C433" s="42"/>
      <c r="D433" s="42"/>
      <c r="E433" s="42"/>
    </row>
    <row r="434" spans="1:5" ht="15.75" customHeight="1">
      <c r="A434" s="4"/>
      <c r="B434" s="42"/>
      <c r="C434" s="42"/>
      <c r="D434" s="42"/>
      <c r="E434" s="42"/>
    </row>
    <row r="435" spans="1:5" ht="15.75" customHeight="1">
      <c r="A435" s="4"/>
      <c r="B435" s="42"/>
      <c r="C435" s="42"/>
      <c r="D435" s="42"/>
      <c r="E435" s="42"/>
    </row>
    <row r="436" spans="1:5" ht="15.75" customHeight="1">
      <c r="A436" s="4"/>
      <c r="B436" s="42"/>
      <c r="C436" s="42"/>
      <c r="D436" s="42"/>
      <c r="E436" s="42"/>
    </row>
    <row r="437" spans="1:5" ht="15.75" customHeight="1">
      <c r="A437" s="4"/>
      <c r="B437" s="42"/>
      <c r="C437" s="42"/>
      <c r="D437" s="42"/>
      <c r="E437" s="42"/>
    </row>
    <row r="438" spans="1:5" ht="15.75" customHeight="1">
      <c r="A438" s="4"/>
      <c r="B438" s="42"/>
      <c r="C438" s="42"/>
      <c r="D438" s="42"/>
      <c r="E438" s="42"/>
    </row>
    <row r="439" spans="1:5" ht="15.75" customHeight="1">
      <c r="A439" s="4"/>
      <c r="B439" s="42"/>
      <c r="C439" s="42"/>
      <c r="D439" s="42"/>
      <c r="E439" s="42"/>
    </row>
    <row r="440" spans="1:5" ht="15.75" customHeight="1">
      <c r="A440" s="4"/>
      <c r="B440" s="42"/>
      <c r="C440" s="42"/>
      <c r="D440" s="42"/>
      <c r="E440" s="42"/>
    </row>
    <row r="441" spans="1:5" ht="15.75" customHeight="1">
      <c r="A441" s="4"/>
      <c r="B441" s="42"/>
      <c r="C441" s="42"/>
      <c r="D441" s="42"/>
      <c r="E441" s="42"/>
    </row>
    <row r="442" spans="1:5" ht="15.75" customHeight="1">
      <c r="A442" s="4"/>
      <c r="B442" s="42"/>
      <c r="C442" s="42"/>
      <c r="D442" s="42"/>
      <c r="E442" s="42"/>
    </row>
    <row r="443" spans="1:5" ht="15.75" customHeight="1">
      <c r="A443" s="4"/>
      <c r="B443" s="42"/>
      <c r="C443" s="42"/>
      <c r="D443" s="42"/>
      <c r="E443" s="42"/>
    </row>
    <row r="444" spans="1:5" ht="15.75" customHeight="1">
      <c r="A444" s="4"/>
      <c r="B444" s="42"/>
      <c r="C444" s="42"/>
      <c r="D444" s="42"/>
      <c r="E444" s="42"/>
    </row>
    <row r="445" spans="1:5" ht="15.75" customHeight="1">
      <c r="A445" s="4"/>
      <c r="B445" s="42"/>
      <c r="C445" s="42"/>
      <c r="D445" s="42"/>
      <c r="E445" s="42"/>
    </row>
    <row r="446" spans="1:5" ht="15.75" customHeight="1">
      <c r="A446" s="4"/>
      <c r="B446" s="42"/>
      <c r="C446" s="42"/>
      <c r="D446" s="42"/>
      <c r="E446" s="42"/>
    </row>
    <row r="447" spans="1:5" ht="15.75" customHeight="1">
      <c r="A447" s="4"/>
      <c r="B447" s="42"/>
      <c r="C447" s="42"/>
      <c r="D447" s="42"/>
      <c r="E447" s="42"/>
    </row>
    <row r="448" spans="1:5" ht="15.75" customHeight="1">
      <c r="A448" s="4"/>
      <c r="B448" s="42"/>
      <c r="C448" s="42"/>
      <c r="D448" s="42"/>
      <c r="E448" s="42"/>
    </row>
    <row r="449" spans="1:5" ht="15.75" customHeight="1">
      <c r="A449" s="4"/>
      <c r="B449" s="42"/>
      <c r="C449" s="42"/>
      <c r="D449" s="42"/>
      <c r="E449" s="42"/>
    </row>
    <row r="450" spans="1:5" ht="15.75" customHeight="1">
      <c r="A450" s="4"/>
      <c r="B450" s="42"/>
      <c r="C450" s="42"/>
      <c r="D450" s="42"/>
      <c r="E450" s="42"/>
    </row>
    <row r="451" spans="1:5" ht="15.75" customHeight="1">
      <c r="A451" s="4"/>
      <c r="B451" s="42"/>
      <c r="C451" s="42"/>
      <c r="D451" s="42"/>
      <c r="E451" s="42"/>
    </row>
    <row r="452" spans="1:5" ht="15.75" customHeight="1">
      <c r="A452" s="4"/>
      <c r="B452" s="42"/>
      <c r="C452" s="42"/>
      <c r="D452" s="42"/>
      <c r="E452" s="42"/>
    </row>
    <row r="453" spans="1:5" ht="15.75" customHeight="1">
      <c r="A453" s="4"/>
      <c r="B453" s="42"/>
      <c r="C453" s="42"/>
      <c r="D453" s="42"/>
      <c r="E453" s="42"/>
    </row>
    <row r="454" spans="1:5" ht="15.75" customHeight="1">
      <c r="A454" s="4"/>
      <c r="B454" s="42"/>
      <c r="C454" s="42"/>
      <c r="D454" s="42"/>
      <c r="E454" s="42"/>
    </row>
    <row r="455" spans="1:5" ht="15.75" customHeight="1">
      <c r="A455" s="4"/>
      <c r="B455" s="42"/>
      <c r="C455" s="42"/>
      <c r="D455" s="42"/>
      <c r="E455" s="42"/>
    </row>
    <row r="456" spans="1:5" ht="15.75" customHeight="1">
      <c r="A456" s="4"/>
      <c r="B456" s="42"/>
      <c r="C456" s="42"/>
      <c r="D456" s="42"/>
      <c r="E456" s="42"/>
    </row>
    <row r="457" spans="1:5" ht="15.75" customHeight="1">
      <c r="A457" s="4"/>
      <c r="B457" s="42"/>
      <c r="C457" s="42"/>
      <c r="D457" s="42"/>
      <c r="E457" s="42"/>
    </row>
    <row r="458" spans="1:5" ht="15.75" customHeight="1">
      <c r="A458" s="4"/>
      <c r="B458" s="42"/>
      <c r="C458" s="42"/>
      <c r="D458" s="42"/>
      <c r="E458" s="42"/>
    </row>
    <row r="459" spans="1:5" ht="15.75" customHeight="1">
      <c r="A459" s="4"/>
      <c r="B459" s="42"/>
      <c r="C459" s="42"/>
      <c r="D459" s="42"/>
      <c r="E459" s="42"/>
    </row>
    <row r="460" spans="1:5" ht="15.75" customHeight="1">
      <c r="A460" s="4"/>
      <c r="B460" s="42"/>
      <c r="C460" s="42"/>
      <c r="D460" s="42"/>
      <c r="E460" s="42"/>
    </row>
    <row r="461" spans="1:5" ht="15.75" customHeight="1">
      <c r="A461" s="4"/>
      <c r="B461" s="42"/>
      <c r="C461" s="42"/>
      <c r="D461" s="42"/>
      <c r="E461" s="42"/>
    </row>
    <row r="462" spans="1:5" ht="15.75" customHeight="1">
      <c r="A462" s="4"/>
      <c r="B462" s="42"/>
      <c r="C462" s="42"/>
      <c r="D462" s="42"/>
      <c r="E462" s="42"/>
    </row>
    <row r="463" spans="1:5" ht="15.75" customHeight="1">
      <c r="A463" s="4"/>
      <c r="B463" s="42"/>
      <c r="C463" s="42"/>
      <c r="D463" s="42"/>
      <c r="E463" s="42"/>
    </row>
    <row r="464" spans="1:5" ht="15.75" customHeight="1">
      <c r="A464" s="4"/>
      <c r="B464" s="42"/>
      <c r="C464" s="42"/>
      <c r="D464" s="42"/>
      <c r="E464" s="42"/>
    </row>
    <row r="465" spans="1:5" ht="15.75" customHeight="1">
      <c r="A465" s="4"/>
      <c r="B465" s="42"/>
      <c r="C465" s="42"/>
      <c r="D465" s="42"/>
      <c r="E465" s="42"/>
    </row>
    <row r="466" spans="1:5" ht="15.75" customHeight="1">
      <c r="A466" s="4"/>
      <c r="B466" s="42"/>
      <c r="C466" s="42"/>
      <c r="D466" s="42"/>
      <c r="E466" s="42"/>
    </row>
    <row r="467" spans="1:5" ht="15.75" customHeight="1">
      <c r="A467" s="4"/>
      <c r="B467" s="42"/>
      <c r="C467" s="42"/>
      <c r="D467" s="42"/>
      <c r="E467" s="42"/>
    </row>
    <row r="468" spans="1:5" ht="15.75" customHeight="1">
      <c r="A468" s="4"/>
      <c r="B468" s="42"/>
      <c r="C468" s="42"/>
      <c r="D468" s="42"/>
      <c r="E468" s="42"/>
    </row>
    <row r="469" spans="1:5" ht="15.75" customHeight="1">
      <c r="A469" s="4"/>
      <c r="B469" s="42"/>
      <c r="C469" s="42"/>
      <c r="D469" s="42"/>
      <c r="E469" s="42"/>
    </row>
    <row r="470" spans="1:5" ht="15.75" customHeight="1">
      <c r="A470" s="4"/>
      <c r="B470" s="42"/>
      <c r="C470" s="42"/>
      <c r="D470" s="42"/>
      <c r="E470" s="42"/>
    </row>
    <row r="471" spans="1:5" ht="15.75" customHeight="1">
      <c r="A471" s="4"/>
      <c r="B471" s="42"/>
      <c r="C471" s="42"/>
      <c r="D471" s="42"/>
      <c r="E471" s="42"/>
    </row>
    <row r="472" spans="1:5" ht="15.75" customHeight="1">
      <c r="A472" s="4"/>
      <c r="B472" s="42"/>
      <c r="C472" s="42"/>
      <c r="D472" s="42"/>
      <c r="E472" s="42"/>
    </row>
    <row r="473" spans="1:5" ht="15.75" customHeight="1">
      <c r="A473" s="4"/>
      <c r="B473" s="42"/>
      <c r="C473" s="42"/>
      <c r="D473" s="42"/>
      <c r="E473" s="42"/>
    </row>
    <row r="474" spans="1:5" ht="15.75" customHeight="1">
      <c r="A474" s="4"/>
      <c r="B474" s="42"/>
      <c r="C474" s="42"/>
      <c r="D474" s="42"/>
      <c r="E474" s="42"/>
    </row>
    <row r="475" spans="1:5" ht="15.75" customHeight="1">
      <c r="A475" s="4"/>
      <c r="B475" s="42"/>
      <c r="C475" s="42"/>
      <c r="D475" s="42"/>
      <c r="E475" s="42"/>
    </row>
    <row r="476" spans="1:5" ht="15.75" customHeight="1">
      <c r="A476" s="4"/>
      <c r="B476" s="42"/>
      <c r="C476" s="42"/>
      <c r="D476" s="42"/>
      <c r="E476" s="42"/>
    </row>
    <row r="477" spans="1:5" ht="15.75" customHeight="1">
      <c r="A477" s="4"/>
      <c r="B477" s="42"/>
      <c r="C477" s="42"/>
      <c r="D477" s="42"/>
      <c r="E477" s="42"/>
    </row>
    <row r="478" spans="1:5" ht="15.75" customHeight="1">
      <c r="A478" s="4"/>
      <c r="B478" s="42"/>
      <c r="C478" s="42"/>
      <c r="D478" s="42"/>
      <c r="E478" s="42"/>
    </row>
    <row r="479" spans="1:5" ht="15.75" customHeight="1">
      <c r="A479" s="4"/>
      <c r="B479" s="42"/>
      <c r="C479" s="42"/>
      <c r="D479" s="42"/>
      <c r="E479" s="42"/>
    </row>
    <row r="480" spans="1:5" ht="15.75" customHeight="1">
      <c r="A480" s="4"/>
      <c r="B480" s="42"/>
      <c r="C480" s="42"/>
      <c r="D480" s="42"/>
      <c r="E480" s="42"/>
    </row>
    <row r="481" spans="1:5" ht="15.75" customHeight="1">
      <c r="A481" s="4"/>
      <c r="B481" s="42"/>
      <c r="C481" s="42"/>
      <c r="D481" s="42"/>
      <c r="E481" s="42"/>
    </row>
    <row r="482" spans="1:5" ht="15.75" customHeight="1">
      <c r="A482" s="4"/>
      <c r="B482" s="42"/>
      <c r="C482" s="42"/>
      <c r="D482" s="42"/>
      <c r="E482" s="42"/>
    </row>
    <row r="483" spans="1:5" ht="15.75" customHeight="1">
      <c r="A483" s="4"/>
      <c r="B483" s="42"/>
      <c r="C483" s="42"/>
      <c r="D483" s="42"/>
      <c r="E483" s="42"/>
    </row>
    <row r="484" spans="1:5" ht="15.75" customHeight="1">
      <c r="A484" s="4"/>
      <c r="B484" s="42"/>
      <c r="C484" s="42"/>
      <c r="D484" s="42"/>
      <c r="E484" s="42"/>
    </row>
    <row r="485" spans="1:5" ht="15.75" customHeight="1">
      <c r="A485" s="4"/>
      <c r="B485" s="42"/>
      <c r="C485" s="42"/>
      <c r="D485" s="42"/>
      <c r="E485" s="42"/>
    </row>
    <row r="486" spans="1:5" ht="15.75" customHeight="1">
      <c r="A486" s="4"/>
      <c r="B486" s="42"/>
      <c r="C486" s="42"/>
      <c r="D486" s="42"/>
      <c r="E486" s="42"/>
    </row>
    <row r="487" spans="1:5" ht="15.75" customHeight="1">
      <c r="A487" s="4"/>
      <c r="B487" s="42"/>
      <c r="C487" s="42"/>
      <c r="D487" s="42"/>
      <c r="E487" s="42"/>
    </row>
    <row r="488" spans="1:5" ht="15.75" customHeight="1">
      <c r="A488" s="4"/>
      <c r="B488" s="42"/>
      <c r="C488" s="42"/>
      <c r="D488" s="42"/>
      <c r="E488" s="42"/>
    </row>
    <row r="489" spans="1:5" ht="15.75" customHeight="1">
      <c r="A489" s="4"/>
      <c r="B489" s="42"/>
      <c r="C489" s="42"/>
      <c r="D489" s="42"/>
      <c r="E489" s="42"/>
    </row>
    <row r="490" spans="1:5" ht="15.75" customHeight="1">
      <c r="A490" s="4"/>
      <c r="B490" s="42"/>
      <c r="C490" s="42"/>
      <c r="D490" s="42"/>
      <c r="E490" s="42"/>
    </row>
    <row r="491" spans="1:5" ht="15.75" customHeight="1">
      <c r="A491" s="4"/>
      <c r="B491" s="42"/>
      <c r="C491" s="42"/>
      <c r="D491" s="42"/>
      <c r="E491" s="42"/>
    </row>
    <row r="492" spans="1:5" ht="15.75" customHeight="1">
      <c r="A492" s="4"/>
      <c r="B492" s="42"/>
      <c r="C492" s="42"/>
      <c r="D492" s="42"/>
      <c r="E492" s="42"/>
    </row>
    <row r="493" spans="1:5" ht="15.75" customHeight="1">
      <c r="A493" s="4"/>
      <c r="B493" s="42"/>
      <c r="C493" s="42"/>
      <c r="D493" s="42"/>
      <c r="E493" s="42"/>
    </row>
    <row r="494" spans="1:5" ht="15.75" customHeight="1">
      <c r="A494" s="4"/>
      <c r="B494" s="42"/>
      <c r="C494" s="42"/>
      <c r="D494" s="42"/>
      <c r="E494" s="42"/>
    </row>
    <row r="495" spans="1:5" ht="15.75" customHeight="1">
      <c r="A495" s="4"/>
      <c r="B495" s="42"/>
      <c r="C495" s="42"/>
      <c r="D495" s="42"/>
      <c r="E495" s="42"/>
    </row>
    <row r="496" spans="1:5" ht="15.75" customHeight="1">
      <c r="A496" s="4"/>
      <c r="B496" s="42"/>
      <c r="C496" s="42"/>
      <c r="D496" s="42"/>
      <c r="E496" s="42"/>
    </row>
    <row r="497" spans="1:5" ht="15.75" customHeight="1">
      <c r="A497" s="4"/>
      <c r="B497" s="42"/>
      <c r="C497" s="42"/>
      <c r="D497" s="42"/>
      <c r="E497" s="42"/>
    </row>
    <row r="498" spans="1:5" ht="15.75" customHeight="1">
      <c r="A498" s="4"/>
      <c r="B498" s="42"/>
      <c r="C498" s="42"/>
      <c r="D498" s="42"/>
      <c r="E498" s="42"/>
    </row>
    <row r="499" spans="1:5" ht="15.75" customHeight="1">
      <c r="A499" s="4"/>
      <c r="B499" s="42"/>
      <c r="C499" s="42"/>
      <c r="D499" s="42"/>
      <c r="E499" s="42"/>
    </row>
    <row r="500" spans="1:5" ht="15.75" customHeight="1">
      <c r="A500" s="4"/>
      <c r="B500" s="42"/>
      <c r="C500" s="42"/>
      <c r="D500" s="42"/>
      <c r="E500" s="42"/>
    </row>
    <row r="501" spans="1:5" ht="15.75" customHeight="1">
      <c r="A501" s="4"/>
      <c r="B501" s="42"/>
      <c r="C501" s="42"/>
      <c r="D501" s="42"/>
      <c r="E501" s="42"/>
    </row>
    <row r="502" spans="1:5" ht="15.75" customHeight="1">
      <c r="A502" s="4"/>
      <c r="B502" s="42"/>
      <c r="C502" s="42"/>
      <c r="D502" s="42"/>
      <c r="E502" s="42"/>
    </row>
    <row r="503" spans="1:5" ht="15.75" customHeight="1">
      <c r="A503" s="4"/>
      <c r="B503" s="42"/>
      <c r="C503" s="42"/>
      <c r="D503" s="42"/>
      <c r="E503" s="42"/>
    </row>
    <row r="504" spans="1:5" ht="15.75" customHeight="1">
      <c r="A504" s="4"/>
      <c r="B504" s="42"/>
      <c r="C504" s="42"/>
      <c r="D504" s="42"/>
      <c r="E504" s="42"/>
    </row>
    <row r="505" spans="1:5" ht="15.75" customHeight="1">
      <c r="A505" s="4"/>
      <c r="B505" s="42"/>
      <c r="C505" s="42"/>
      <c r="D505" s="42"/>
      <c r="E505" s="42"/>
    </row>
    <row r="506" spans="1:5" ht="15.75" customHeight="1">
      <c r="A506" s="4"/>
      <c r="B506" s="42"/>
      <c r="C506" s="42"/>
      <c r="D506" s="42"/>
      <c r="E506" s="42"/>
    </row>
    <row r="507" spans="1:5" ht="15.75" customHeight="1">
      <c r="A507" s="4"/>
      <c r="B507" s="42"/>
      <c r="C507" s="42"/>
      <c r="D507" s="42"/>
      <c r="E507" s="42"/>
    </row>
    <row r="508" spans="1:5" ht="15.75" customHeight="1">
      <c r="A508" s="4"/>
      <c r="B508" s="42"/>
      <c r="C508" s="42"/>
      <c r="D508" s="42"/>
      <c r="E508" s="42"/>
    </row>
    <row r="509" spans="1:5" ht="15.75" customHeight="1">
      <c r="A509" s="4"/>
      <c r="B509" s="42"/>
      <c r="C509" s="42"/>
      <c r="D509" s="42"/>
      <c r="E509" s="42"/>
    </row>
    <row r="510" spans="1:5" ht="15.75" customHeight="1">
      <c r="A510" s="4"/>
      <c r="B510" s="42"/>
      <c r="C510" s="42"/>
      <c r="D510" s="42"/>
      <c r="E510" s="42"/>
    </row>
    <row r="511" spans="1:5" ht="15.75" customHeight="1">
      <c r="A511" s="4"/>
      <c r="B511" s="42"/>
      <c r="C511" s="42"/>
      <c r="D511" s="42"/>
      <c r="E511" s="42"/>
    </row>
    <row r="512" spans="1:5" ht="15.75" customHeight="1">
      <c r="A512" s="4"/>
      <c r="B512" s="42"/>
      <c r="C512" s="42"/>
      <c r="D512" s="42"/>
      <c r="E512" s="42"/>
    </row>
    <row r="513" spans="1:5" ht="15.75" customHeight="1">
      <c r="A513" s="4"/>
      <c r="B513" s="42"/>
      <c r="C513" s="42"/>
      <c r="D513" s="42"/>
      <c r="E513" s="42"/>
    </row>
    <row r="514" spans="1:5" ht="15.75" customHeight="1">
      <c r="A514" s="4"/>
      <c r="B514" s="42"/>
      <c r="C514" s="42"/>
      <c r="D514" s="42"/>
      <c r="E514" s="42"/>
    </row>
    <row r="515" spans="1:5" ht="15.75" customHeight="1">
      <c r="A515" s="4"/>
      <c r="B515" s="42"/>
      <c r="C515" s="42"/>
      <c r="D515" s="42"/>
      <c r="E515" s="42"/>
    </row>
    <row r="516" spans="1:5" ht="15.75" customHeight="1">
      <c r="A516" s="4"/>
      <c r="B516" s="42"/>
      <c r="C516" s="42"/>
      <c r="D516" s="42"/>
      <c r="E516" s="42"/>
    </row>
    <row r="517" spans="1:5" ht="15.75" customHeight="1">
      <c r="A517" s="4"/>
      <c r="B517" s="42"/>
      <c r="C517" s="42"/>
      <c r="D517" s="42"/>
      <c r="E517" s="42"/>
    </row>
    <row r="518" spans="1:5" ht="15.75" customHeight="1">
      <c r="A518" s="4"/>
      <c r="B518" s="42"/>
      <c r="C518" s="42"/>
      <c r="D518" s="42"/>
      <c r="E518" s="42"/>
    </row>
    <row r="519" spans="1:5" ht="15.75" customHeight="1">
      <c r="A519" s="4"/>
      <c r="B519" s="42"/>
      <c r="C519" s="42"/>
      <c r="D519" s="42"/>
      <c r="E519" s="42"/>
    </row>
    <row r="520" spans="1:5" ht="15.75" customHeight="1">
      <c r="A520" s="4"/>
      <c r="B520" s="42"/>
      <c r="C520" s="42"/>
      <c r="D520" s="42"/>
      <c r="E520" s="42"/>
    </row>
    <row r="521" spans="1:5" ht="15.75" customHeight="1">
      <c r="A521" s="4"/>
      <c r="B521" s="42"/>
      <c r="C521" s="42"/>
      <c r="D521" s="42"/>
      <c r="E521" s="42"/>
    </row>
    <row r="522" spans="1:5" ht="15.75" customHeight="1">
      <c r="A522" s="4"/>
      <c r="B522" s="42"/>
      <c r="C522" s="42"/>
      <c r="D522" s="42"/>
      <c r="E522" s="42"/>
    </row>
    <row r="523" spans="1:5" ht="15.75" customHeight="1">
      <c r="A523" s="4"/>
      <c r="B523" s="42"/>
      <c r="C523" s="42"/>
      <c r="D523" s="42"/>
      <c r="E523" s="42"/>
    </row>
    <row r="524" spans="1:5" ht="15.75" customHeight="1">
      <c r="A524" s="4"/>
      <c r="B524" s="42"/>
      <c r="C524" s="42"/>
      <c r="D524" s="42"/>
      <c r="E524" s="42"/>
    </row>
    <row r="525" spans="1:5" ht="15.75" customHeight="1">
      <c r="A525" s="4"/>
      <c r="B525" s="42"/>
      <c r="C525" s="42"/>
      <c r="D525" s="42"/>
      <c r="E525" s="42"/>
    </row>
    <row r="526" spans="1:5" ht="15.75" customHeight="1">
      <c r="A526" s="4"/>
      <c r="B526" s="42"/>
      <c r="C526" s="42"/>
      <c r="D526" s="42"/>
      <c r="E526" s="42"/>
    </row>
    <row r="527" spans="1:5" ht="15.75" customHeight="1">
      <c r="A527" s="4"/>
      <c r="B527" s="42"/>
      <c r="C527" s="42"/>
      <c r="D527" s="42"/>
      <c r="E527" s="42"/>
    </row>
    <row r="528" spans="1:5" ht="15.75" customHeight="1">
      <c r="A528" s="4"/>
      <c r="B528" s="42"/>
      <c r="C528" s="42"/>
      <c r="D528" s="42"/>
      <c r="E528" s="42"/>
    </row>
    <row r="529" spans="1:5" ht="15.75" customHeight="1">
      <c r="A529" s="4"/>
      <c r="B529" s="42"/>
      <c r="C529" s="42"/>
      <c r="D529" s="42"/>
      <c r="E529" s="42"/>
    </row>
    <row r="530" spans="1:5" ht="15.75" customHeight="1">
      <c r="A530" s="4"/>
      <c r="B530" s="42"/>
      <c r="C530" s="42"/>
      <c r="D530" s="42"/>
      <c r="E530" s="42"/>
    </row>
    <row r="531" spans="1:5" ht="15.75" customHeight="1">
      <c r="A531" s="4"/>
      <c r="B531" s="42"/>
      <c r="C531" s="42"/>
      <c r="D531" s="42"/>
      <c r="E531" s="42"/>
    </row>
    <row r="532" spans="1:5" ht="15.75" customHeight="1">
      <c r="A532" s="4"/>
      <c r="B532" s="42"/>
      <c r="C532" s="42"/>
      <c r="D532" s="42"/>
      <c r="E532" s="42"/>
    </row>
    <row r="533" spans="1:5" ht="15.75" customHeight="1">
      <c r="A533" s="4"/>
      <c r="B533" s="42"/>
      <c r="C533" s="42"/>
      <c r="D533" s="42"/>
      <c r="E533" s="42"/>
    </row>
    <row r="534" spans="1:5" ht="15.75" customHeight="1">
      <c r="A534" s="4"/>
      <c r="B534" s="42"/>
      <c r="C534" s="42"/>
      <c r="D534" s="42"/>
      <c r="E534" s="42"/>
    </row>
    <row r="535" spans="1:5" ht="15.75" customHeight="1">
      <c r="A535" s="4"/>
      <c r="B535" s="42"/>
      <c r="C535" s="42"/>
      <c r="D535" s="42"/>
      <c r="E535" s="42"/>
    </row>
    <row r="536" spans="1:5" ht="15.75" customHeight="1">
      <c r="A536" s="4"/>
      <c r="B536" s="42"/>
      <c r="C536" s="42"/>
      <c r="D536" s="42"/>
      <c r="E536" s="42"/>
    </row>
    <row r="537" spans="1:5" ht="15.75" customHeight="1">
      <c r="A537" s="4"/>
      <c r="B537" s="42"/>
      <c r="C537" s="42"/>
      <c r="D537" s="42"/>
      <c r="E537" s="42"/>
    </row>
    <row r="538" spans="1:5" ht="15.75" customHeight="1">
      <c r="A538" s="4"/>
      <c r="B538" s="42"/>
      <c r="C538" s="42"/>
      <c r="D538" s="42"/>
      <c r="E538" s="42"/>
    </row>
    <row r="539" spans="1:5" ht="15.75" customHeight="1">
      <c r="A539" s="4"/>
      <c r="B539" s="42"/>
      <c r="C539" s="42"/>
      <c r="D539" s="42"/>
      <c r="E539" s="42"/>
    </row>
    <row r="540" spans="1:5" ht="15.75" customHeight="1">
      <c r="A540" s="4"/>
      <c r="B540" s="42"/>
      <c r="C540" s="42"/>
      <c r="D540" s="42"/>
      <c r="E540" s="42"/>
    </row>
    <row r="541" spans="1:5" ht="15.75" customHeight="1">
      <c r="A541" s="4"/>
      <c r="B541" s="42"/>
      <c r="C541" s="42"/>
      <c r="D541" s="42"/>
      <c r="E541" s="42"/>
    </row>
    <row r="542" spans="1:5" ht="15.75" customHeight="1">
      <c r="A542" s="4"/>
      <c r="B542" s="42"/>
      <c r="C542" s="42"/>
      <c r="D542" s="42"/>
      <c r="E542" s="42"/>
    </row>
    <row r="543" spans="1:5" ht="15.75" customHeight="1">
      <c r="A543" s="4"/>
      <c r="B543" s="42"/>
      <c r="C543" s="42"/>
      <c r="D543" s="42"/>
      <c r="E543" s="42"/>
    </row>
    <row r="544" spans="1:5" ht="15.75" customHeight="1">
      <c r="A544" s="4"/>
      <c r="B544" s="42"/>
      <c r="C544" s="42"/>
      <c r="D544" s="42"/>
      <c r="E544" s="42"/>
    </row>
    <row r="545" spans="1:5" ht="15.75" customHeight="1">
      <c r="A545" s="4"/>
      <c r="B545" s="42"/>
      <c r="C545" s="42"/>
      <c r="D545" s="42"/>
      <c r="E545" s="42"/>
    </row>
    <row r="546" spans="1:5" ht="15.75" customHeight="1">
      <c r="A546" s="4"/>
      <c r="B546" s="42"/>
      <c r="C546" s="42"/>
      <c r="D546" s="42"/>
      <c r="E546" s="42"/>
    </row>
    <row r="547" spans="1:5" ht="15.75" customHeight="1">
      <c r="A547" s="4"/>
      <c r="B547" s="42"/>
      <c r="C547" s="42"/>
      <c r="D547" s="42"/>
      <c r="E547" s="42"/>
    </row>
    <row r="548" spans="1:5" ht="15.75" customHeight="1">
      <c r="A548" s="4"/>
      <c r="B548" s="42"/>
      <c r="C548" s="42"/>
      <c r="D548" s="42"/>
      <c r="E548" s="42"/>
    </row>
    <row r="549" spans="1:5" ht="15.75" customHeight="1">
      <c r="A549" s="4"/>
      <c r="B549" s="42"/>
      <c r="C549" s="42"/>
      <c r="D549" s="42"/>
      <c r="E549" s="42"/>
    </row>
    <row r="550" spans="1:5" ht="15.75" customHeight="1">
      <c r="A550" s="4"/>
      <c r="B550" s="42"/>
      <c r="C550" s="42"/>
      <c r="D550" s="42"/>
      <c r="E550" s="42"/>
    </row>
    <row r="551" spans="1:5" ht="15.75" customHeight="1">
      <c r="A551" s="4"/>
      <c r="B551" s="42"/>
      <c r="C551" s="42"/>
      <c r="D551" s="42"/>
      <c r="E551" s="42"/>
    </row>
    <row r="552" spans="1:5" ht="15.75" customHeight="1">
      <c r="A552" s="4"/>
      <c r="B552" s="42"/>
      <c r="C552" s="42"/>
      <c r="D552" s="42"/>
      <c r="E552" s="42"/>
    </row>
    <row r="553" spans="1:5" ht="15.75" customHeight="1">
      <c r="A553" s="4"/>
      <c r="B553" s="42"/>
      <c r="C553" s="42"/>
      <c r="D553" s="42"/>
      <c r="E553" s="42"/>
    </row>
    <row r="554" spans="1:5" ht="15.75" customHeight="1">
      <c r="A554" s="4"/>
      <c r="B554" s="42"/>
      <c r="C554" s="42"/>
      <c r="D554" s="42"/>
      <c r="E554" s="42"/>
    </row>
    <row r="555" spans="1:5" ht="15.75" customHeight="1">
      <c r="A555" s="4"/>
      <c r="B555" s="42"/>
      <c r="C555" s="42"/>
      <c r="D555" s="42"/>
      <c r="E555" s="42"/>
    </row>
    <row r="556" spans="1:5" ht="15.75" customHeight="1">
      <c r="A556" s="4"/>
      <c r="B556" s="42"/>
      <c r="C556" s="42"/>
      <c r="D556" s="42"/>
      <c r="E556" s="42"/>
    </row>
    <row r="557" spans="1:5" ht="15.75" customHeight="1">
      <c r="A557" s="4"/>
      <c r="B557" s="42"/>
      <c r="C557" s="42"/>
      <c r="D557" s="42"/>
      <c r="E557" s="42"/>
    </row>
    <row r="558" spans="1:5" ht="15.75" customHeight="1">
      <c r="A558" s="4"/>
      <c r="B558" s="42"/>
      <c r="C558" s="42"/>
      <c r="D558" s="42"/>
      <c r="E558" s="42"/>
    </row>
    <row r="559" spans="1:5" ht="15.75" customHeight="1">
      <c r="A559" s="4"/>
      <c r="B559" s="42"/>
      <c r="C559" s="42"/>
      <c r="D559" s="42"/>
      <c r="E559" s="42"/>
    </row>
    <row r="560" spans="1:5" ht="15.75" customHeight="1">
      <c r="A560" s="4"/>
      <c r="B560" s="42"/>
      <c r="C560" s="42"/>
      <c r="D560" s="42"/>
      <c r="E560" s="42"/>
    </row>
    <row r="561" spans="1:5" ht="15.75" customHeight="1">
      <c r="A561" s="4"/>
      <c r="B561" s="42"/>
      <c r="C561" s="42"/>
      <c r="D561" s="42"/>
      <c r="E561" s="42"/>
    </row>
    <row r="562" spans="1:5" ht="15.75" customHeight="1">
      <c r="A562" s="4"/>
      <c r="B562" s="42"/>
      <c r="C562" s="42"/>
      <c r="D562" s="42"/>
      <c r="E562" s="42"/>
    </row>
    <row r="563" spans="1:5" ht="15.75" customHeight="1">
      <c r="A563" s="4"/>
      <c r="B563" s="42"/>
      <c r="C563" s="42"/>
      <c r="D563" s="42"/>
      <c r="E563" s="42"/>
    </row>
    <row r="564" spans="1:5" ht="15.75" customHeight="1">
      <c r="A564" s="4"/>
      <c r="B564" s="42"/>
      <c r="C564" s="42"/>
      <c r="D564" s="42"/>
      <c r="E564" s="42"/>
    </row>
    <row r="565" spans="1:5" ht="15.75" customHeight="1">
      <c r="A565" s="4"/>
      <c r="B565" s="42"/>
      <c r="C565" s="42"/>
      <c r="D565" s="42"/>
      <c r="E565" s="42"/>
    </row>
    <row r="566" spans="1:5" ht="15.75" customHeight="1">
      <c r="A566" s="4"/>
      <c r="B566" s="42"/>
      <c r="C566" s="42"/>
      <c r="D566" s="42"/>
      <c r="E566" s="42"/>
    </row>
    <row r="567" spans="1:5" ht="15.75" customHeight="1">
      <c r="A567" s="4"/>
      <c r="B567" s="42"/>
      <c r="C567" s="42"/>
      <c r="D567" s="42"/>
      <c r="E567" s="42"/>
    </row>
    <row r="568" spans="1:5" ht="15.75" customHeight="1">
      <c r="A568" s="4"/>
      <c r="B568" s="42"/>
      <c r="C568" s="42"/>
      <c r="D568" s="42"/>
      <c r="E568" s="42"/>
    </row>
    <row r="569" spans="1:5" ht="15.75" customHeight="1">
      <c r="A569" s="4"/>
      <c r="B569" s="42"/>
      <c r="C569" s="42"/>
      <c r="D569" s="42"/>
      <c r="E569" s="42"/>
    </row>
    <row r="570" spans="1:5" ht="15.75" customHeight="1">
      <c r="A570" s="4"/>
      <c r="B570" s="42"/>
      <c r="C570" s="42"/>
      <c r="D570" s="42"/>
      <c r="E570" s="42"/>
    </row>
    <row r="571" spans="1:5" ht="15.75" customHeight="1">
      <c r="A571" s="4"/>
      <c r="B571" s="42"/>
      <c r="C571" s="42"/>
      <c r="D571" s="42"/>
      <c r="E571" s="42"/>
    </row>
    <row r="572" spans="1:5" ht="15.75" customHeight="1">
      <c r="A572" s="4"/>
      <c r="B572" s="42"/>
      <c r="C572" s="42"/>
      <c r="D572" s="42"/>
      <c r="E572" s="42"/>
    </row>
    <row r="573" spans="1:5" ht="15.75" customHeight="1">
      <c r="A573" s="4"/>
      <c r="B573" s="42"/>
      <c r="C573" s="42"/>
      <c r="D573" s="42"/>
      <c r="E573" s="42"/>
    </row>
    <row r="574" spans="1:5" ht="15.75" customHeight="1">
      <c r="A574" s="4"/>
      <c r="B574" s="42"/>
      <c r="C574" s="42"/>
      <c r="D574" s="42"/>
      <c r="E574" s="42"/>
    </row>
    <row r="575" spans="1:5" ht="15.75" customHeight="1">
      <c r="A575" s="4"/>
      <c r="B575" s="42"/>
      <c r="C575" s="42"/>
      <c r="D575" s="42"/>
      <c r="E575" s="42"/>
    </row>
    <row r="576" spans="1:5" ht="15.75" customHeight="1">
      <c r="A576" s="4"/>
      <c r="B576" s="42"/>
      <c r="C576" s="42"/>
      <c r="D576" s="42"/>
      <c r="E576" s="42"/>
    </row>
    <row r="577" spans="1:5" ht="15.75" customHeight="1">
      <c r="A577" s="4"/>
      <c r="B577" s="42"/>
      <c r="C577" s="42"/>
      <c r="D577" s="42"/>
      <c r="E577" s="42"/>
    </row>
    <row r="578" spans="1:5" ht="15.75" customHeight="1">
      <c r="A578" s="4"/>
      <c r="B578" s="42"/>
      <c r="C578" s="42"/>
      <c r="D578" s="42"/>
      <c r="E578" s="42"/>
    </row>
    <row r="579" spans="1:5" ht="15.75" customHeight="1">
      <c r="A579" s="4"/>
      <c r="B579" s="42"/>
      <c r="C579" s="42"/>
      <c r="D579" s="42"/>
      <c r="E579" s="42"/>
    </row>
    <row r="580" spans="1:5" ht="15.75" customHeight="1">
      <c r="A580" s="4"/>
      <c r="B580" s="42"/>
      <c r="C580" s="42"/>
      <c r="D580" s="42"/>
      <c r="E580" s="42"/>
    </row>
    <row r="581" spans="1:5" ht="15.75" customHeight="1">
      <c r="A581" s="4"/>
      <c r="B581" s="42"/>
      <c r="C581" s="42"/>
      <c r="D581" s="42"/>
      <c r="E581" s="42"/>
    </row>
    <row r="582" spans="1:5" ht="15.75" customHeight="1">
      <c r="A582" s="4"/>
      <c r="B582" s="42"/>
      <c r="C582" s="42"/>
      <c r="D582" s="42"/>
      <c r="E582" s="42"/>
    </row>
    <row r="583" spans="1:5" ht="15.75" customHeight="1">
      <c r="A583" s="4"/>
      <c r="B583" s="42"/>
      <c r="C583" s="42"/>
      <c r="D583" s="42"/>
      <c r="E583" s="42"/>
    </row>
    <row r="584" spans="1:5" ht="15.75" customHeight="1">
      <c r="A584" s="4"/>
      <c r="B584" s="42"/>
      <c r="C584" s="42"/>
      <c r="D584" s="42"/>
      <c r="E584" s="42"/>
    </row>
    <row r="585" spans="1:5" ht="15.75" customHeight="1">
      <c r="A585" s="4"/>
      <c r="B585" s="42"/>
      <c r="C585" s="42"/>
      <c r="D585" s="42"/>
      <c r="E585" s="42"/>
    </row>
    <row r="586" spans="1:5" ht="15.75" customHeight="1">
      <c r="A586" s="4"/>
      <c r="B586" s="42"/>
      <c r="C586" s="42"/>
      <c r="D586" s="42"/>
      <c r="E586" s="42"/>
    </row>
    <row r="587" spans="1:5" ht="15.75" customHeight="1">
      <c r="A587" s="4"/>
      <c r="B587" s="42"/>
      <c r="C587" s="42"/>
      <c r="D587" s="42"/>
      <c r="E587" s="42"/>
    </row>
    <row r="588" spans="1:5" ht="15.75" customHeight="1">
      <c r="A588" s="4"/>
      <c r="B588" s="42"/>
      <c r="C588" s="42"/>
      <c r="D588" s="42"/>
      <c r="E588" s="42"/>
    </row>
    <row r="589" spans="1:5" ht="15.75" customHeight="1">
      <c r="A589" s="4"/>
      <c r="B589" s="42"/>
      <c r="C589" s="42"/>
      <c r="D589" s="42"/>
      <c r="E589" s="42"/>
    </row>
    <row r="590" spans="1:5" ht="15.75" customHeight="1">
      <c r="A590" s="4"/>
      <c r="B590" s="42"/>
      <c r="C590" s="42"/>
      <c r="D590" s="42"/>
      <c r="E590" s="42"/>
    </row>
    <row r="591" spans="1:5" ht="15.75" customHeight="1">
      <c r="A591" s="4"/>
      <c r="B591" s="42"/>
      <c r="C591" s="42"/>
      <c r="D591" s="42"/>
      <c r="E591" s="42"/>
    </row>
    <row r="592" spans="1:5" ht="15.75" customHeight="1">
      <c r="A592" s="4"/>
      <c r="B592" s="42"/>
      <c r="C592" s="42"/>
      <c r="D592" s="42"/>
      <c r="E592" s="42"/>
    </row>
    <row r="593" spans="1:5" ht="15.75" customHeight="1">
      <c r="A593" s="4"/>
      <c r="B593" s="42"/>
      <c r="C593" s="42"/>
      <c r="D593" s="42"/>
      <c r="E593" s="42"/>
    </row>
    <row r="594" spans="1:5" ht="15.75" customHeight="1">
      <c r="A594" s="4"/>
      <c r="B594" s="42"/>
      <c r="C594" s="42"/>
      <c r="D594" s="42"/>
      <c r="E594" s="42"/>
    </row>
    <row r="595" spans="1:5" ht="15.75" customHeight="1">
      <c r="A595" s="4"/>
      <c r="B595" s="42"/>
      <c r="C595" s="42"/>
      <c r="D595" s="42"/>
      <c r="E595" s="42"/>
    </row>
    <row r="596" spans="1:5" ht="15.75" customHeight="1">
      <c r="A596" s="4"/>
      <c r="B596" s="42"/>
      <c r="C596" s="42"/>
      <c r="D596" s="42"/>
      <c r="E596" s="42"/>
    </row>
    <row r="597" spans="1:5" ht="15.75" customHeight="1">
      <c r="A597" s="4"/>
      <c r="B597" s="42"/>
      <c r="C597" s="42"/>
      <c r="D597" s="42"/>
      <c r="E597" s="42"/>
    </row>
    <row r="598" spans="1:5" ht="15.75" customHeight="1">
      <c r="A598" s="4"/>
      <c r="B598" s="42"/>
      <c r="C598" s="42"/>
      <c r="D598" s="42"/>
      <c r="E598" s="42"/>
    </row>
    <row r="599" spans="1:5" ht="15.75" customHeight="1">
      <c r="A599" s="4"/>
      <c r="B599" s="42"/>
      <c r="C599" s="42"/>
      <c r="D599" s="42"/>
      <c r="E599" s="42"/>
    </row>
    <row r="600" spans="1:5" ht="15.75" customHeight="1">
      <c r="A600" s="4"/>
      <c r="B600" s="42"/>
      <c r="C600" s="42"/>
      <c r="D600" s="42"/>
      <c r="E600" s="42"/>
    </row>
    <row r="601" spans="1:5" ht="15.75" customHeight="1">
      <c r="A601" s="4"/>
      <c r="B601" s="42"/>
      <c r="C601" s="42"/>
      <c r="D601" s="42"/>
      <c r="E601" s="42"/>
    </row>
    <row r="602" spans="1:5" ht="15.75" customHeight="1">
      <c r="A602" s="4"/>
      <c r="B602" s="42"/>
      <c r="C602" s="42"/>
      <c r="D602" s="42"/>
      <c r="E602" s="42"/>
    </row>
    <row r="603" spans="1:5" ht="15.75" customHeight="1">
      <c r="A603" s="4"/>
      <c r="B603" s="42"/>
      <c r="C603" s="42"/>
      <c r="D603" s="42"/>
      <c r="E603" s="42"/>
    </row>
    <row r="604" spans="1:5" ht="15.75" customHeight="1">
      <c r="A604" s="4"/>
      <c r="B604" s="42"/>
      <c r="C604" s="42"/>
      <c r="D604" s="42"/>
      <c r="E604" s="42"/>
    </row>
    <row r="605" spans="1:5" ht="15.75" customHeight="1">
      <c r="A605" s="4"/>
      <c r="B605" s="42"/>
      <c r="C605" s="42"/>
      <c r="D605" s="42"/>
      <c r="E605" s="42"/>
    </row>
    <row r="606" spans="1:5" ht="15.75" customHeight="1">
      <c r="A606" s="4"/>
      <c r="B606" s="42"/>
      <c r="C606" s="42"/>
      <c r="D606" s="42"/>
      <c r="E606" s="42"/>
    </row>
    <row r="607" spans="1:5" ht="15.75" customHeight="1">
      <c r="A607" s="4"/>
      <c r="B607" s="42"/>
      <c r="C607" s="42"/>
      <c r="D607" s="42"/>
      <c r="E607" s="42"/>
    </row>
    <row r="608" spans="1:5" ht="15.75" customHeight="1">
      <c r="A608" s="4"/>
      <c r="B608" s="42"/>
      <c r="C608" s="42"/>
      <c r="D608" s="42"/>
      <c r="E608" s="42"/>
    </row>
    <row r="609" spans="1:5" ht="15.75" customHeight="1">
      <c r="A609" s="4"/>
      <c r="B609" s="42"/>
      <c r="C609" s="42"/>
      <c r="D609" s="42"/>
      <c r="E609" s="42"/>
    </row>
    <row r="610" spans="1:5" ht="15.75" customHeight="1">
      <c r="A610" s="4"/>
      <c r="B610" s="42"/>
      <c r="C610" s="42"/>
      <c r="D610" s="42"/>
      <c r="E610" s="42"/>
    </row>
    <row r="611" spans="1:5" ht="15.75" customHeight="1">
      <c r="A611" s="4"/>
      <c r="B611" s="42"/>
      <c r="C611" s="42"/>
      <c r="D611" s="42"/>
      <c r="E611" s="42"/>
    </row>
    <row r="612" spans="1:5" ht="15.75" customHeight="1">
      <c r="A612" s="4"/>
      <c r="B612" s="42"/>
      <c r="C612" s="42"/>
      <c r="D612" s="42"/>
      <c r="E612" s="42"/>
    </row>
    <row r="613" spans="1:5" ht="15.75" customHeight="1">
      <c r="A613" s="4"/>
      <c r="B613" s="42"/>
      <c r="C613" s="42"/>
      <c r="D613" s="42"/>
      <c r="E613" s="42"/>
    </row>
    <row r="614" spans="1:5" ht="15.75" customHeight="1">
      <c r="A614" s="4"/>
      <c r="B614" s="42"/>
      <c r="C614" s="42"/>
      <c r="D614" s="42"/>
      <c r="E614" s="42"/>
    </row>
    <row r="615" spans="1:5" ht="15.75" customHeight="1">
      <c r="A615" s="4"/>
      <c r="B615" s="42"/>
      <c r="C615" s="42"/>
      <c r="D615" s="42"/>
      <c r="E615" s="42"/>
    </row>
    <row r="616" spans="1:5" ht="15.75" customHeight="1">
      <c r="A616" s="4"/>
      <c r="B616" s="42"/>
      <c r="C616" s="42"/>
      <c r="D616" s="42"/>
      <c r="E616" s="42"/>
    </row>
    <row r="617" spans="1:5" ht="15.75" customHeight="1">
      <c r="A617" s="4"/>
      <c r="B617" s="42"/>
      <c r="C617" s="42"/>
      <c r="D617" s="42"/>
      <c r="E617" s="42"/>
    </row>
    <row r="618" spans="1:5" ht="15.75" customHeight="1">
      <c r="A618" s="4"/>
      <c r="B618" s="42"/>
      <c r="C618" s="42"/>
      <c r="D618" s="42"/>
      <c r="E618" s="42"/>
    </row>
    <row r="619" spans="1:5" ht="15.75" customHeight="1">
      <c r="A619" s="4"/>
      <c r="B619" s="42"/>
      <c r="C619" s="42"/>
      <c r="D619" s="42"/>
      <c r="E619" s="42"/>
    </row>
    <row r="620" spans="1:5" ht="15.75" customHeight="1">
      <c r="A620" s="4"/>
      <c r="B620" s="42"/>
      <c r="C620" s="42"/>
      <c r="D620" s="42"/>
      <c r="E620" s="42"/>
    </row>
    <row r="621" spans="1:5" ht="15.75" customHeight="1">
      <c r="A621" s="4"/>
      <c r="B621" s="42"/>
      <c r="C621" s="42"/>
      <c r="D621" s="42"/>
      <c r="E621" s="42"/>
    </row>
    <row r="622" spans="1:5" ht="15.75" customHeight="1">
      <c r="A622" s="4"/>
      <c r="B622" s="42"/>
      <c r="C622" s="42"/>
      <c r="D622" s="42"/>
      <c r="E622" s="42"/>
    </row>
    <row r="623" spans="1:5" ht="15.75" customHeight="1">
      <c r="A623" s="4"/>
      <c r="B623" s="42"/>
      <c r="C623" s="42"/>
      <c r="D623" s="42"/>
      <c r="E623" s="42"/>
    </row>
    <row r="624" spans="1:5" ht="15.75" customHeight="1">
      <c r="A624" s="4"/>
      <c r="B624" s="42"/>
      <c r="C624" s="42"/>
      <c r="D624" s="42"/>
      <c r="E624" s="42"/>
    </row>
    <row r="625" spans="1:5" ht="15.75" customHeight="1">
      <c r="A625" s="4"/>
      <c r="B625" s="42"/>
      <c r="C625" s="42"/>
      <c r="D625" s="42"/>
      <c r="E625" s="42"/>
    </row>
    <row r="626" spans="1:5" ht="15.75" customHeight="1">
      <c r="A626" s="4"/>
      <c r="B626" s="42"/>
      <c r="C626" s="42"/>
      <c r="D626" s="42"/>
      <c r="E626" s="42"/>
    </row>
    <row r="627" spans="1:5" ht="15.75" customHeight="1">
      <c r="A627" s="4"/>
      <c r="B627" s="42"/>
      <c r="C627" s="42"/>
      <c r="D627" s="42"/>
      <c r="E627" s="42"/>
    </row>
    <row r="628" spans="1:5" ht="15.75" customHeight="1">
      <c r="A628" s="4"/>
      <c r="B628" s="42"/>
      <c r="C628" s="42"/>
      <c r="D628" s="42"/>
      <c r="E628" s="42"/>
    </row>
    <row r="629" spans="1:5" ht="15.75" customHeight="1">
      <c r="A629" s="4"/>
      <c r="B629" s="42"/>
      <c r="C629" s="42"/>
      <c r="D629" s="42"/>
      <c r="E629" s="42"/>
    </row>
    <row r="630" spans="1:5" ht="15.75" customHeight="1">
      <c r="A630" s="4"/>
      <c r="B630" s="42"/>
      <c r="C630" s="42"/>
      <c r="D630" s="42"/>
      <c r="E630" s="42"/>
    </row>
    <row r="631" spans="1:5" ht="15.75" customHeight="1">
      <c r="A631" s="4"/>
      <c r="B631" s="42"/>
      <c r="C631" s="42"/>
      <c r="D631" s="42"/>
      <c r="E631" s="42"/>
    </row>
    <row r="632" spans="1:5" ht="15.75" customHeight="1">
      <c r="A632" s="4"/>
      <c r="B632" s="42"/>
      <c r="C632" s="42"/>
      <c r="D632" s="42"/>
      <c r="E632" s="42"/>
    </row>
    <row r="633" spans="1:5" ht="15.75" customHeight="1">
      <c r="A633" s="4"/>
      <c r="B633" s="42"/>
      <c r="C633" s="42"/>
      <c r="D633" s="42"/>
      <c r="E633" s="42"/>
    </row>
    <row r="634" spans="1:5" ht="15.75" customHeight="1">
      <c r="A634" s="4"/>
      <c r="B634" s="42"/>
      <c r="C634" s="42"/>
      <c r="D634" s="42"/>
      <c r="E634" s="42"/>
    </row>
    <row r="635" spans="1:5" ht="15.75" customHeight="1">
      <c r="A635" s="4"/>
      <c r="B635" s="42"/>
      <c r="C635" s="42"/>
      <c r="D635" s="42"/>
      <c r="E635" s="42"/>
    </row>
    <row r="636" spans="1:5" ht="15.75" customHeight="1">
      <c r="A636" s="4"/>
      <c r="B636" s="42"/>
      <c r="C636" s="42"/>
      <c r="D636" s="42"/>
      <c r="E636" s="42"/>
    </row>
    <row r="637" spans="1:5" ht="15.75" customHeight="1">
      <c r="A637" s="4"/>
      <c r="B637" s="42"/>
      <c r="C637" s="42"/>
      <c r="D637" s="42"/>
      <c r="E637" s="42"/>
    </row>
    <row r="638" spans="1:5" ht="15.75" customHeight="1">
      <c r="A638" s="4"/>
      <c r="B638" s="42"/>
      <c r="C638" s="42"/>
      <c r="D638" s="42"/>
      <c r="E638" s="42"/>
    </row>
    <row r="639" spans="1:5" ht="15.75" customHeight="1">
      <c r="A639" s="4"/>
      <c r="B639" s="42"/>
      <c r="C639" s="42"/>
      <c r="D639" s="42"/>
      <c r="E639" s="42"/>
    </row>
    <row r="640" spans="1:5" ht="15.75" customHeight="1">
      <c r="A640" s="4"/>
      <c r="B640" s="42"/>
      <c r="C640" s="42"/>
      <c r="D640" s="42"/>
      <c r="E640" s="42"/>
    </row>
    <row r="641" spans="1:5" ht="15.75" customHeight="1">
      <c r="A641" s="4"/>
      <c r="B641" s="42"/>
      <c r="C641" s="42"/>
      <c r="D641" s="42"/>
      <c r="E641" s="42"/>
    </row>
    <row r="642" spans="1:5" ht="15.75" customHeight="1">
      <c r="A642" s="4"/>
      <c r="B642" s="42"/>
      <c r="C642" s="42"/>
      <c r="D642" s="42"/>
      <c r="E642" s="42"/>
    </row>
    <row r="643" spans="1:5" ht="15.75" customHeight="1">
      <c r="A643" s="4"/>
      <c r="B643" s="42"/>
      <c r="C643" s="42"/>
      <c r="D643" s="42"/>
      <c r="E643" s="42"/>
    </row>
    <row r="644" spans="1:5" ht="15.75" customHeight="1">
      <c r="A644" s="4"/>
      <c r="B644" s="42"/>
      <c r="C644" s="42"/>
      <c r="D644" s="42"/>
      <c r="E644" s="42"/>
    </row>
    <row r="645" spans="1:5" ht="15.75" customHeight="1">
      <c r="A645" s="4"/>
      <c r="B645" s="42"/>
      <c r="C645" s="42"/>
      <c r="D645" s="42"/>
      <c r="E645" s="42"/>
    </row>
    <row r="646" spans="1:5" ht="15.75" customHeight="1">
      <c r="A646" s="4"/>
      <c r="B646" s="42"/>
      <c r="C646" s="42"/>
      <c r="D646" s="42"/>
      <c r="E646" s="42"/>
    </row>
    <row r="647" spans="1:5" ht="15.75" customHeight="1">
      <c r="A647" s="4"/>
      <c r="B647" s="42"/>
      <c r="C647" s="42"/>
      <c r="D647" s="42"/>
      <c r="E647" s="42"/>
    </row>
    <row r="648" spans="1:5" ht="15.75" customHeight="1">
      <c r="A648" s="4"/>
      <c r="B648" s="42"/>
      <c r="C648" s="42"/>
      <c r="D648" s="42"/>
      <c r="E648" s="42"/>
    </row>
    <row r="649" spans="1:5" ht="15.75" customHeight="1">
      <c r="A649" s="4"/>
      <c r="B649" s="42"/>
      <c r="C649" s="42"/>
      <c r="D649" s="42"/>
      <c r="E649" s="42"/>
    </row>
    <row r="650" spans="1:5" ht="15.75" customHeight="1">
      <c r="A650" s="4"/>
      <c r="B650" s="42"/>
      <c r="C650" s="42"/>
      <c r="D650" s="42"/>
      <c r="E650" s="42"/>
    </row>
    <row r="651" spans="1:5" ht="15.75" customHeight="1">
      <c r="A651" s="4"/>
      <c r="B651" s="42"/>
      <c r="C651" s="42"/>
      <c r="D651" s="42"/>
      <c r="E651" s="42"/>
    </row>
    <row r="652" spans="1:5" ht="15.75" customHeight="1">
      <c r="A652" s="4"/>
      <c r="B652" s="42"/>
      <c r="C652" s="42"/>
      <c r="D652" s="42"/>
      <c r="E652" s="42"/>
    </row>
    <row r="653" spans="1:5" ht="15.75" customHeight="1">
      <c r="A653" s="4"/>
      <c r="B653" s="42"/>
      <c r="C653" s="42"/>
      <c r="D653" s="42"/>
      <c r="E653" s="42"/>
    </row>
    <row r="654" spans="1:5" ht="15.75" customHeight="1">
      <c r="A654" s="4"/>
      <c r="B654" s="42"/>
      <c r="C654" s="42"/>
      <c r="D654" s="42"/>
      <c r="E654" s="42"/>
    </row>
    <row r="655" spans="1:5" ht="15.75" customHeight="1">
      <c r="A655" s="4"/>
      <c r="B655" s="42"/>
      <c r="C655" s="42"/>
      <c r="D655" s="42"/>
      <c r="E655" s="42"/>
    </row>
    <row r="656" spans="1:5" ht="15.75" customHeight="1">
      <c r="A656" s="4"/>
      <c r="B656" s="42"/>
      <c r="C656" s="42"/>
      <c r="D656" s="42"/>
      <c r="E656" s="42"/>
    </row>
    <row r="657" spans="1:5" ht="15.75" customHeight="1">
      <c r="A657" s="4"/>
      <c r="B657" s="42"/>
      <c r="C657" s="42"/>
      <c r="D657" s="42"/>
      <c r="E657" s="42"/>
    </row>
    <row r="658" spans="1:5" ht="15.75" customHeight="1">
      <c r="A658" s="4"/>
      <c r="B658" s="42"/>
      <c r="C658" s="42"/>
      <c r="D658" s="42"/>
      <c r="E658" s="42"/>
    </row>
    <row r="659" spans="1:5" ht="15.75" customHeight="1">
      <c r="A659" s="4"/>
      <c r="B659" s="42"/>
      <c r="C659" s="42"/>
      <c r="D659" s="42"/>
      <c r="E659" s="42"/>
    </row>
    <row r="660" spans="1:5" ht="15.75" customHeight="1">
      <c r="A660" s="4"/>
      <c r="B660" s="42"/>
      <c r="C660" s="42"/>
      <c r="D660" s="42"/>
      <c r="E660" s="42"/>
    </row>
    <row r="661" spans="1:5" ht="15.75" customHeight="1">
      <c r="A661" s="4"/>
      <c r="B661" s="42"/>
      <c r="C661" s="42"/>
      <c r="D661" s="42"/>
      <c r="E661" s="42"/>
    </row>
    <row r="662" spans="1:5" ht="15.75" customHeight="1">
      <c r="A662" s="4"/>
      <c r="B662" s="42"/>
      <c r="C662" s="42"/>
      <c r="D662" s="42"/>
      <c r="E662" s="42"/>
    </row>
    <row r="663" spans="1:5" ht="15.75" customHeight="1">
      <c r="A663" s="4"/>
      <c r="B663" s="42"/>
      <c r="C663" s="42"/>
      <c r="D663" s="42"/>
      <c r="E663" s="42"/>
    </row>
    <row r="664" spans="1:5" ht="15.75" customHeight="1">
      <c r="A664" s="4"/>
      <c r="B664" s="42"/>
      <c r="C664" s="42"/>
      <c r="D664" s="42"/>
      <c r="E664" s="42"/>
    </row>
    <row r="665" spans="1:5" ht="15.75" customHeight="1">
      <c r="A665" s="4"/>
      <c r="B665" s="42"/>
      <c r="C665" s="42"/>
      <c r="D665" s="42"/>
      <c r="E665" s="42"/>
    </row>
    <row r="666" spans="1:5" ht="15.75" customHeight="1">
      <c r="A666" s="4"/>
      <c r="B666" s="42"/>
      <c r="C666" s="42"/>
      <c r="D666" s="42"/>
      <c r="E666" s="42"/>
    </row>
    <row r="667" spans="1:5" ht="15.75" customHeight="1">
      <c r="A667" s="4"/>
      <c r="B667" s="42"/>
      <c r="C667" s="42"/>
      <c r="D667" s="42"/>
      <c r="E667" s="42"/>
    </row>
    <row r="668" spans="1:5" ht="15.75" customHeight="1">
      <c r="A668" s="4"/>
      <c r="B668" s="42"/>
      <c r="C668" s="42"/>
      <c r="D668" s="42"/>
      <c r="E668" s="42"/>
    </row>
    <row r="669" spans="1:5" ht="15.75" customHeight="1">
      <c r="A669" s="4"/>
      <c r="B669" s="42"/>
      <c r="C669" s="42"/>
      <c r="D669" s="42"/>
      <c r="E669" s="42"/>
    </row>
    <row r="670" spans="1:5" ht="15.75" customHeight="1">
      <c r="A670" s="4"/>
      <c r="B670" s="42"/>
      <c r="C670" s="42"/>
      <c r="D670" s="42"/>
      <c r="E670" s="42"/>
    </row>
    <row r="671" spans="1:5" ht="15.75" customHeight="1">
      <c r="A671" s="4"/>
      <c r="B671" s="42"/>
      <c r="C671" s="42"/>
      <c r="D671" s="42"/>
      <c r="E671" s="42"/>
    </row>
    <row r="672" spans="1:5" ht="15.75" customHeight="1">
      <c r="A672" s="4"/>
      <c r="B672" s="42"/>
      <c r="C672" s="42"/>
      <c r="D672" s="42"/>
      <c r="E672" s="42"/>
    </row>
    <row r="673" spans="1:5" ht="15.75" customHeight="1">
      <c r="A673" s="4"/>
      <c r="B673" s="42"/>
      <c r="C673" s="42"/>
      <c r="D673" s="42"/>
      <c r="E673" s="42"/>
    </row>
    <row r="674" spans="1:5" ht="15.75" customHeight="1">
      <c r="A674" s="4"/>
      <c r="B674" s="42"/>
      <c r="C674" s="42"/>
      <c r="D674" s="42"/>
      <c r="E674" s="42"/>
    </row>
    <row r="675" spans="1:5" ht="15.75" customHeight="1">
      <c r="A675" s="4"/>
      <c r="B675" s="42"/>
      <c r="C675" s="42"/>
      <c r="D675" s="42"/>
      <c r="E675" s="42"/>
    </row>
    <row r="676" spans="1:5" ht="15.75" customHeight="1">
      <c r="A676" s="4"/>
      <c r="B676" s="42"/>
      <c r="C676" s="42"/>
      <c r="D676" s="42"/>
      <c r="E676" s="42"/>
    </row>
    <row r="677" spans="1:5" ht="15.75" customHeight="1">
      <c r="A677" s="4"/>
      <c r="B677" s="42"/>
      <c r="C677" s="42"/>
      <c r="D677" s="42"/>
      <c r="E677" s="42"/>
    </row>
    <row r="678" spans="1:5" ht="15.75" customHeight="1">
      <c r="A678" s="4"/>
      <c r="B678" s="42"/>
      <c r="C678" s="42"/>
      <c r="D678" s="42"/>
      <c r="E678" s="42"/>
    </row>
    <row r="679" spans="1:5" ht="15.75" customHeight="1">
      <c r="A679" s="4"/>
      <c r="B679" s="42"/>
      <c r="C679" s="42"/>
      <c r="D679" s="42"/>
      <c r="E679" s="42"/>
    </row>
    <row r="680" spans="1:5" ht="15.75" customHeight="1">
      <c r="A680" s="4"/>
      <c r="B680" s="42"/>
      <c r="C680" s="42"/>
      <c r="D680" s="42"/>
      <c r="E680" s="42"/>
    </row>
    <row r="681" spans="1:5" ht="15.75" customHeight="1">
      <c r="A681" s="4"/>
      <c r="B681" s="42"/>
      <c r="C681" s="42"/>
      <c r="D681" s="42"/>
      <c r="E681" s="42"/>
    </row>
    <row r="682" spans="1:5" ht="15.75" customHeight="1">
      <c r="A682" s="4"/>
      <c r="B682" s="42"/>
      <c r="C682" s="42"/>
      <c r="D682" s="42"/>
      <c r="E682" s="42"/>
    </row>
    <row r="683" spans="1:5" ht="15.75" customHeight="1">
      <c r="A683" s="4"/>
      <c r="B683" s="42"/>
      <c r="C683" s="42"/>
      <c r="D683" s="42"/>
      <c r="E683" s="42"/>
    </row>
    <row r="684" spans="1:5" ht="15.75" customHeight="1">
      <c r="A684" s="4"/>
      <c r="B684" s="42"/>
      <c r="C684" s="42"/>
      <c r="D684" s="42"/>
      <c r="E684" s="42"/>
    </row>
    <row r="685" spans="1:5" ht="15.75" customHeight="1">
      <c r="A685" s="4"/>
      <c r="B685" s="42"/>
      <c r="C685" s="42"/>
      <c r="D685" s="42"/>
      <c r="E685" s="42"/>
    </row>
    <row r="686" spans="1:5" ht="15.75" customHeight="1">
      <c r="A686" s="4"/>
      <c r="B686" s="42"/>
      <c r="C686" s="42"/>
      <c r="D686" s="42"/>
      <c r="E686" s="42"/>
    </row>
    <row r="687" spans="1:5" ht="15.75" customHeight="1">
      <c r="A687" s="4"/>
      <c r="B687" s="42"/>
      <c r="C687" s="42"/>
      <c r="D687" s="42"/>
      <c r="E687" s="42"/>
    </row>
    <row r="688" spans="1:5" ht="15.75" customHeight="1">
      <c r="A688" s="4"/>
      <c r="B688" s="42"/>
      <c r="C688" s="42"/>
      <c r="D688" s="42"/>
      <c r="E688" s="42"/>
    </row>
    <row r="689" spans="1:5" ht="15.75" customHeight="1">
      <c r="A689" s="4"/>
      <c r="B689" s="42"/>
      <c r="C689" s="42"/>
      <c r="D689" s="42"/>
      <c r="E689" s="42"/>
    </row>
    <row r="690" spans="1:5" ht="15.75" customHeight="1">
      <c r="A690" s="4"/>
      <c r="B690" s="42"/>
      <c r="C690" s="42"/>
      <c r="D690" s="42"/>
      <c r="E690" s="42"/>
    </row>
    <row r="691" spans="1:5" ht="15.75" customHeight="1">
      <c r="A691" s="4"/>
      <c r="B691" s="42"/>
      <c r="C691" s="42"/>
      <c r="D691" s="42"/>
      <c r="E691" s="42"/>
    </row>
    <row r="692" spans="1:5" ht="15.75" customHeight="1">
      <c r="A692" s="4"/>
      <c r="B692" s="42"/>
      <c r="C692" s="42"/>
      <c r="D692" s="42"/>
      <c r="E692" s="42"/>
    </row>
    <row r="693" spans="1:5" ht="15.75" customHeight="1">
      <c r="A693" s="4"/>
      <c r="B693" s="42"/>
      <c r="C693" s="42"/>
      <c r="D693" s="42"/>
      <c r="E693" s="42"/>
    </row>
    <row r="694" spans="1:5" ht="15.75" customHeight="1">
      <c r="A694" s="4"/>
      <c r="B694" s="42"/>
      <c r="C694" s="42"/>
      <c r="D694" s="42"/>
      <c r="E694" s="42"/>
    </row>
    <row r="695" spans="1:5" ht="15.75" customHeight="1">
      <c r="A695" s="4"/>
      <c r="B695" s="42"/>
      <c r="C695" s="42"/>
      <c r="D695" s="42"/>
      <c r="E695" s="42"/>
    </row>
    <row r="696" spans="1:5" ht="15.75" customHeight="1">
      <c r="A696" s="4"/>
      <c r="B696" s="42"/>
      <c r="C696" s="42"/>
      <c r="D696" s="42"/>
      <c r="E696" s="42"/>
    </row>
    <row r="697" spans="1:5" ht="15.75" customHeight="1">
      <c r="A697" s="4"/>
      <c r="B697" s="42"/>
      <c r="C697" s="42"/>
      <c r="D697" s="42"/>
      <c r="E697" s="42"/>
    </row>
    <row r="698" spans="1:5" ht="15.75" customHeight="1">
      <c r="A698" s="4"/>
      <c r="B698" s="42"/>
      <c r="C698" s="42"/>
      <c r="D698" s="42"/>
      <c r="E698" s="42"/>
    </row>
    <row r="699" spans="1:5" ht="15.75" customHeight="1">
      <c r="A699" s="4"/>
      <c r="B699" s="42"/>
      <c r="C699" s="42"/>
      <c r="D699" s="42"/>
      <c r="E699" s="42"/>
    </row>
    <row r="700" spans="1:5" ht="15.75" customHeight="1">
      <c r="A700" s="4"/>
      <c r="B700" s="42"/>
      <c r="C700" s="42"/>
      <c r="D700" s="42"/>
      <c r="E700" s="42"/>
    </row>
    <row r="701" spans="1:5" ht="15.75" customHeight="1">
      <c r="A701" s="4"/>
      <c r="B701" s="42"/>
      <c r="C701" s="42"/>
      <c r="D701" s="42"/>
      <c r="E701" s="42"/>
    </row>
    <row r="702" spans="1:5" ht="15.75" customHeight="1">
      <c r="A702" s="4"/>
      <c r="B702" s="42"/>
      <c r="C702" s="42"/>
      <c r="D702" s="42"/>
      <c r="E702" s="42"/>
    </row>
    <row r="703" spans="1:5" ht="15.75" customHeight="1">
      <c r="A703" s="4"/>
      <c r="B703" s="42"/>
      <c r="C703" s="42"/>
      <c r="D703" s="42"/>
      <c r="E703" s="42"/>
    </row>
    <row r="704" spans="1:5" ht="15.75" customHeight="1">
      <c r="A704" s="4"/>
      <c r="B704" s="42"/>
      <c r="C704" s="42"/>
      <c r="D704" s="42"/>
      <c r="E704" s="42"/>
    </row>
    <row r="705" spans="1:5" ht="15.75" customHeight="1">
      <c r="A705" s="4"/>
      <c r="B705" s="42"/>
      <c r="C705" s="42"/>
      <c r="D705" s="42"/>
      <c r="E705" s="42"/>
    </row>
    <row r="706" spans="1:5" ht="15.75" customHeight="1">
      <c r="A706" s="4"/>
      <c r="B706" s="42"/>
      <c r="C706" s="42"/>
      <c r="D706" s="42"/>
      <c r="E706" s="42"/>
    </row>
    <row r="707" spans="1:5" ht="15.75" customHeight="1">
      <c r="A707" s="4"/>
      <c r="B707" s="42"/>
      <c r="C707" s="42"/>
      <c r="D707" s="42"/>
      <c r="E707" s="42"/>
    </row>
    <row r="708" spans="1:5" ht="15.75" customHeight="1">
      <c r="A708" s="4"/>
      <c r="B708" s="42"/>
      <c r="C708" s="42"/>
      <c r="D708" s="42"/>
      <c r="E708" s="42"/>
    </row>
    <row r="709" spans="1:5" ht="15.75" customHeight="1">
      <c r="A709" s="4"/>
      <c r="B709" s="42"/>
      <c r="C709" s="42"/>
      <c r="D709" s="42"/>
      <c r="E709" s="42"/>
    </row>
    <row r="710" spans="1:5" ht="15.75" customHeight="1">
      <c r="A710" s="4"/>
      <c r="B710" s="42"/>
      <c r="C710" s="42"/>
      <c r="D710" s="42"/>
      <c r="E710" s="42"/>
    </row>
    <row r="711" spans="1:5" ht="15.75" customHeight="1">
      <c r="A711" s="4"/>
      <c r="B711" s="42"/>
      <c r="C711" s="42"/>
      <c r="D711" s="42"/>
      <c r="E711" s="42"/>
    </row>
    <row r="712" spans="1:5" ht="15.75" customHeight="1">
      <c r="A712" s="4"/>
      <c r="B712" s="42"/>
      <c r="C712" s="42"/>
      <c r="D712" s="42"/>
      <c r="E712" s="42"/>
    </row>
    <row r="713" spans="1:5" ht="15.75" customHeight="1">
      <c r="A713" s="4"/>
      <c r="B713" s="42"/>
      <c r="C713" s="42"/>
      <c r="D713" s="42"/>
      <c r="E713" s="42"/>
    </row>
    <row r="714" spans="1:5" ht="15.75" customHeight="1">
      <c r="A714" s="4"/>
      <c r="B714" s="42"/>
      <c r="C714" s="42"/>
      <c r="D714" s="42"/>
      <c r="E714" s="42"/>
    </row>
    <row r="715" spans="1:5" ht="15.75" customHeight="1">
      <c r="A715" s="4"/>
      <c r="B715" s="42"/>
      <c r="C715" s="42"/>
      <c r="D715" s="42"/>
      <c r="E715" s="42"/>
    </row>
    <row r="716" spans="1:5" ht="15.75" customHeight="1">
      <c r="A716" s="4"/>
      <c r="B716" s="42"/>
      <c r="C716" s="42"/>
      <c r="D716" s="42"/>
      <c r="E716" s="42"/>
    </row>
    <row r="717" spans="1:5" ht="15.75" customHeight="1">
      <c r="A717" s="4"/>
      <c r="B717" s="42"/>
      <c r="C717" s="42"/>
      <c r="D717" s="42"/>
      <c r="E717" s="42"/>
    </row>
    <row r="718" spans="1:5" ht="15.75" customHeight="1">
      <c r="A718" s="4"/>
      <c r="B718" s="42"/>
      <c r="C718" s="42"/>
      <c r="D718" s="42"/>
      <c r="E718" s="42"/>
    </row>
    <row r="719" spans="1:5" ht="15.75" customHeight="1">
      <c r="A719" s="4"/>
      <c r="B719" s="42"/>
      <c r="C719" s="42"/>
      <c r="D719" s="42"/>
      <c r="E719" s="42"/>
    </row>
    <row r="720" spans="1:5" ht="15.75" customHeight="1">
      <c r="A720" s="4"/>
      <c r="B720" s="42"/>
      <c r="C720" s="42"/>
      <c r="D720" s="42"/>
      <c r="E720" s="42"/>
    </row>
    <row r="721" spans="1:5" ht="15.75" customHeight="1">
      <c r="A721" s="4"/>
      <c r="B721" s="42"/>
      <c r="C721" s="42"/>
      <c r="D721" s="42"/>
      <c r="E721" s="42"/>
    </row>
    <row r="722" spans="1:5" ht="15.75" customHeight="1">
      <c r="A722" s="4"/>
      <c r="B722" s="42"/>
      <c r="C722" s="42"/>
      <c r="D722" s="42"/>
      <c r="E722" s="42"/>
    </row>
    <row r="723" spans="1:5" ht="15.75" customHeight="1">
      <c r="A723" s="4"/>
      <c r="B723" s="42"/>
      <c r="C723" s="42"/>
      <c r="D723" s="42"/>
      <c r="E723" s="42"/>
    </row>
    <row r="724" spans="1:5" ht="15.75" customHeight="1">
      <c r="A724" s="4"/>
      <c r="B724" s="42"/>
      <c r="C724" s="42"/>
      <c r="D724" s="42"/>
      <c r="E724" s="42"/>
    </row>
    <row r="725" spans="1:5" ht="15.75" customHeight="1">
      <c r="A725" s="4"/>
      <c r="B725" s="42"/>
      <c r="C725" s="42"/>
      <c r="D725" s="42"/>
      <c r="E725" s="42"/>
    </row>
    <row r="726" spans="1:5" ht="15.75" customHeight="1">
      <c r="A726" s="4"/>
      <c r="B726" s="42"/>
      <c r="C726" s="42"/>
      <c r="D726" s="42"/>
      <c r="E726" s="42"/>
    </row>
    <row r="727" spans="1:5" ht="15.75" customHeight="1">
      <c r="A727" s="4"/>
      <c r="B727" s="42"/>
      <c r="C727" s="42"/>
      <c r="D727" s="42"/>
      <c r="E727" s="42"/>
    </row>
    <row r="728" spans="1:5" ht="15.75" customHeight="1">
      <c r="A728" s="4"/>
      <c r="B728" s="42"/>
      <c r="C728" s="42"/>
      <c r="D728" s="42"/>
      <c r="E728" s="42"/>
    </row>
    <row r="729" spans="1:5" ht="15.75" customHeight="1">
      <c r="A729" s="4"/>
      <c r="B729" s="42"/>
      <c r="C729" s="42"/>
      <c r="D729" s="42"/>
      <c r="E729" s="42"/>
    </row>
    <row r="730" spans="1:5" ht="15.75" customHeight="1">
      <c r="A730" s="4"/>
      <c r="B730" s="42"/>
      <c r="C730" s="42"/>
      <c r="D730" s="42"/>
      <c r="E730" s="42"/>
    </row>
    <row r="731" spans="1:5" ht="15.75" customHeight="1">
      <c r="A731" s="4"/>
      <c r="B731" s="42"/>
      <c r="C731" s="42"/>
      <c r="D731" s="42"/>
      <c r="E731" s="42"/>
    </row>
    <row r="732" spans="1:5" ht="15.75" customHeight="1">
      <c r="A732" s="4"/>
      <c r="B732" s="42"/>
      <c r="C732" s="42"/>
      <c r="D732" s="42"/>
      <c r="E732" s="42"/>
    </row>
    <row r="733" spans="1:5" ht="15.75" customHeight="1">
      <c r="A733" s="4"/>
      <c r="B733" s="42"/>
      <c r="C733" s="42"/>
      <c r="D733" s="42"/>
      <c r="E733" s="42"/>
    </row>
    <row r="734" spans="1:5" ht="15.75" customHeight="1">
      <c r="A734" s="4"/>
      <c r="B734" s="42"/>
      <c r="C734" s="42"/>
      <c r="D734" s="42"/>
      <c r="E734" s="42"/>
    </row>
    <row r="735" spans="1:5" ht="15.75" customHeight="1">
      <c r="A735" s="4"/>
      <c r="B735" s="42"/>
      <c r="C735" s="42"/>
      <c r="D735" s="42"/>
      <c r="E735" s="42"/>
    </row>
    <row r="736" spans="1:5" ht="15.75" customHeight="1">
      <c r="A736" s="4"/>
      <c r="B736" s="42"/>
      <c r="C736" s="42"/>
      <c r="D736" s="42"/>
      <c r="E736" s="42"/>
    </row>
    <row r="737" spans="1:5" ht="15.75" customHeight="1">
      <c r="A737" s="4"/>
      <c r="B737" s="42"/>
      <c r="C737" s="42"/>
      <c r="D737" s="42"/>
      <c r="E737" s="42"/>
    </row>
    <row r="738" spans="1:5" ht="15.75" customHeight="1">
      <c r="A738" s="4"/>
      <c r="B738" s="42"/>
      <c r="C738" s="42"/>
      <c r="D738" s="42"/>
      <c r="E738" s="42"/>
    </row>
    <row r="739" spans="1:5" ht="15.75" customHeight="1">
      <c r="A739" s="4"/>
      <c r="B739" s="42"/>
      <c r="C739" s="42"/>
      <c r="D739" s="42"/>
      <c r="E739" s="42"/>
    </row>
    <row r="740" spans="1:5" ht="15.75" customHeight="1">
      <c r="A740" s="4"/>
      <c r="B740" s="42"/>
      <c r="C740" s="42"/>
      <c r="D740" s="42"/>
      <c r="E740" s="42"/>
    </row>
    <row r="741" spans="1:5" ht="15.75" customHeight="1">
      <c r="A741" s="4"/>
      <c r="B741" s="42"/>
      <c r="C741" s="42"/>
      <c r="D741" s="42"/>
      <c r="E741" s="42"/>
    </row>
    <row r="742" spans="1:5" ht="15.75" customHeight="1">
      <c r="A742" s="4"/>
      <c r="B742" s="42"/>
      <c r="C742" s="42"/>
      <c r="D742" s="42"/>
      <c r="E742" s="42"/>
    </row>
    <row r="743" spans="1:5" ht="15.75" customHeight="1">
      <c r="A743" s="4"/>
      <c r="B743" s="42"/>
      <c r="C743" s="42"/>
      <c r="D743" s="42"/>
      <c r="E743" s="42"/>
    </row>
    <row r="744" spans="1:5" ht="15.75" customHeight="1">
      <c r="A744" s="4"/>
      <c r="B744" s="42"/>
      <c r="C744" s="42"/>
      <c r="D744" s="42"/>
      <c r="E744" s="42"/>
    </row>
    <row r="745" spans="1:5" ht="15.75" customHeight="1">
      <c r="A745" s="4"/>
      <c r="B745" s="42"/>
      <c r="C745" s="42"/>
      <c r="D745" s="42"/>
      <c r="E745" s="42"/>
    </row>
    <row r="746" spans="1:5" ht="15.75" customHeight="1">
      <c r="A746" s="4"/>
      <c r="B746" s="42"/>
      <c r="C746" s="42"/>
      <c r="D746" s="42"/>
      <c r="E746" s="42"/>
    </row>
    <row r="747" spans="1:5" ht="15.75" customHeight="1">
      <c r="A747" s="4"/>
      <c r="B747" s="42"/>
      <c r="C747" s="42"/>
      <c r="D747" s="42"/>
      <c r="E747" s="42"/>
    </row>
    <row r="748" spans="1:5" ht="15.75" customHeight="1">
      <c r="A748" s="4"/>
      <c r="B748" s="42"/>
      <c r="C748" s="42"/>
      <c r="D748" s="42"/>
      <c r="E748" s="42"/>
    </row>
    <row r="749" spans="1:5" ht="15.75" customHeight="1">
      <c r="A749" s="4"/>
      <c r="B749" s="42"/>
      <c r="C749" s="42"/>
      <c r="D749" s="42"/>
      <c r="E749" s="42"/>
    </row>
    <row r="750" spans="1:5" ht="15.75" customHeight="1">
      <c r="A750" s="4"/>
      <c r="B750" s="42"/>
      <c r="C750" s="42"/>
      <c r="D750" s="42"/>
      <c r="E750" s="42"/>
    </row>
    <row r="751" spans="1:5" ht="15.75" customHeight="1">
      <c r="A751" s="4"/>
      <c r="B751" s="42"/>
      <c r="C751" s="42"/>
      <c r="D751" s="42"/>
      <c r="E751" s="42"/>
    </row>
    <row r="752" spans="1:5" ht="15.75" customHeight="1">
      <c r="A752" s="4"/>
      <c r="B752" s="42"/>
      <c r="C752" s="42"/>
      <c r="D752" s="42"/>
      <c r="E752" s="42"/>
    </row>
    <row r="753" spans="1:5" ht="15.75" customHeight="1">
      <c r="A753" s="4"/>
      <c r="B753" s="42"/>
      <c r="C753" s="42"/>
      <c r="D753" s="42"/>
      <c r="E753" s="42"/>
    </row>
    <row r="754" spans="1:5" ht="15.75" customHeight="1">
      <c r="A754" s="4"/>
      <c r="B754" s="42"/>
      <c r="C754" s="42"/>
      <c r="D754" s="42"/>
      <c r="E754" s="42"/>
    </row>
    <row r="755" spans="1:5" ht="15.75" customHeight="1">
      <c r="A755" s="4"/>
      <c r="B755" s="42"/>
      <c r="C755" s="42"/>
      <c r="D755" s="42"/>
      <c r="E755" s="42"/>
    </row>
    <row r="756" spans="1:5" ht="15.75" customHeight="1">
      <c r="A756" s="4"/>
      <c r="B756" s="42"/>
      <c r="C756" s="42"/>
      <c r="D756" s="42"/>
      <c r="E756" s="42"/>
    </row>
    <row r="757" spans="1:5" ht="15.75" customHeight="1">
      <c r="A757" s="4"/>
      <c r="B757" s="42"/>
      <c r="C757" s="42"/>
      <c r="D757" s="42"/>
      <c r="E757" s="42"/>
    </row>
    <row r="758" spans="1:5" ht="15.75" customHeight="1">
      <c r="A758" s="4"/>
      <c r="B758" s="42"/>
      <c r="C758" s="42"/>
      <c r="D758" s="42"/>
      <c r="E758" s="42"/>
    </row>
    <row r="759" spans="1:5" ht="15.75" customHeight="1">
      <c r="A759" s="4"/>
      <c r="B759" s="42"/>
      <c r="C759" s="42"/>
      <c r="D759" s="42"/>
      <c r="E759" s="42"/>
    </row>
    <row r="760" spans="1:5" ht="15.75" customHeight="1">
      <c r="A760" s="4"/>
      <c r="B760" s="42"/>
      <c r="C760" s="42"/>
      <c r="D760" s="42"/>
      <c r="E760" s="42"/>
    </row>
    <row r="761" spans="1:5" ht="15.75" customHeight="1">
      <c r="A761" s="4"/>
      <c r="B761" s="42"/>
      <c r="C761" s="42"/>
      <c r="D761" s="42"/>
      <c r="E761" s="42"/>
    </row>
    <row r="762" spans="1:5" ht="15.75" customHeight="1">
      <c r="A762" s="4"/>
      <c r="B762" s="42"/>
      <c r="C762" s="42"/>
      <c r="D762" s="42"/>
      <c r="E762" s="42"/>
    </row>
    <row r="763" spans="1:5" ht="15.75" customHeight="1">
      <c r="A763" s="4"/>
      <c r="B763" s="42"/>
      <c r="C763" s="42"/>
      <c r="D763" s="42"/>
      <c r="E763" s="42"/>
    </row>
    <row r="764" spans="1:5" ht="15.75" customHeight="1">
      <c r="A764" s="4"/>
      <c r="B764" s="42"/>
      <c r="C764" s="42"/>
      <c r="D764" s="42"/>
      <c r="E764" s="42"/>
    </row>
    <row r="765" spans="1:5" ht="15.75" customHeight="1">
      <c r="A765" s="4"/>
      <c r="B765" s="42"/>
      <c r="C765" s="42"/>
      <c r="D765" s="42"/>
      <c r="E765" s="42"/>
    </row>
    <row r="766" spans="1:5" ht="15.75" customHeight="1">
      <c r="A766" s="4"/>
      <c r="B766" s="42"/>
      <c r="C766" s="42"/>
      <c r="D766" s="42"/>
      <c r="E766" s="42"/>
    </row>
    <row r="767" spans="1:5" ht="15.75" customHeight="1">
      <c r="A767" s="4"/>
      <c r="B767" s="42"/>
      <c r="C767" s="42"/>
      <c r="D767" s="42"/>
      <c r="E767" s="42"/>
    </row>
    <row r="768" spans="1:5" ht="15.75" customHeight="1">
      <c r="A768" s="4"/>
      <c r="B768" s="42"/>
      <c r="C768" s="42"/>
      <c r="D768" s="42"/>
      <c r="E768" s="42"/>
    </row>
    <row r="769" spans="1:5" ht="15.75" customHeight="1">
      <c r="A769" s="4"/>
      <c r="B769" s="42"/>
      <c r="C769" s="42"/>
      <c r="D769" s="42"/>
      <c r="E769" s="42"/>
    </row>
    <row r="770" spans="1:5" ht="15.75" customHeight="1">
      <c r="A770" s="4"/>
      <c r="B770" s="42"/>
      <c r="C770" s="42"/>
      <c r="D770" s="42"/>
      <c r="E770" s="42"/>
    </row>
    <row r="771" spans="1:5" ht="15.75" customHeight="1">
      <c r="A771" s="4"/>
      <c r="B771" s="42"/>
      <c r="C771" s="42"/>
      <c r="D771" s="42"/>
      <c r="E771" s="42"/>
    </row>
    <row r="772" spans="1:5" ht="15.75" customHeight="1">
      <c r="A772" s="4"/>
      <c r="B772" s="42"/>
      <c r="C772" s="42"/>
      <c r="D772" s="42"/>
      <c r="E772" s="42"/>
    </row>
    <row r="773" spans="1:5" ht="15.75" customHeight="1">
      <c r="A773" s="4"/>
      <c r="B773" s="42"/>
      <c r="C773" s="42"/>
      <c r="D773" s="42"/>
      <c r="E773" s="42"/>
    </row>
    <row r="774" spans="1:5" ht="15.75" customHeight="1">
      <c r="A774" s="4"/>
      <c r="B774" s="42"/>
      <c r="C774" s="42"/>
      <c r="D774" s="42"/>
      <c r="E774" s="42"/>
    </row>
    <row r="775" spans="1:5" ht="15.75" customHeight="1">
      <c r="A775" s="4"/>
      <c r="B775" s="42"/>
      <c r="C775" s="42"/>
      <c r="D775" s="42"/>
      <c r="E775" s="42"/>
    </row>
    <row r="776" spans="1:5" ht="15.75" customHeight="1">
      <c r="A776" s="4"/>
      <c r="B776" s="42"/>
      <c r="C776" s="42"/>
      <c r="D776" s="42"/>
      <c r="E776" s="42"/>
    </row>
    <row r="777" spans="1:5" ht="15.75" customHeight="1">
      <c r="A777" s="4"/>
      <c r="B777" s="42"/>
      <c r="C777" s="42"/>
      <c r="D777" s="42"/>
      <c r="E777" s="42"/>
    </row>
    <row r="778" spans="1:5" ht="15.75" customHeight="1">
      <c r="A778" s="4"/>
      <c r="B778" s="42"/>
      <c r="C778" s="42"/>
      <c r="D778" s="42"/>
      <c r="E778" s="42"/>
    </row>
    <row r="779" spans="1:5" ht="15.75" customHeight="1">
      <c r="A779" s="4"/>
      <c r="B779" s="42"/>
      <c r="C779" s="42"/>
      <c r="D779" s="42"/>
      <c r="E779" s="42"/>
    </row>
    <row r="780" spans="1:5" ht="15.75" customHeight="1">
      <c r="A780" s="4"/>
      <c r="B780" s="42"/>
      <c r="C780" s="42"/>
      <c r="D780" s="42"/>
      <c r="E780" s="42"/>
    </row>
    <row r="781" spans="1:5" ht="15.75" customHeight="1">
      <c r="A781" s="4"/>
      <c r="B781" s="42"/>
      <c r="C781" s="42"/>
      <c r="D781" s="42"/>
      <c r="E781" s="42"/>
    </row>
    <row r="782" spans="1:5" ht="15.75" customHeight="1">
      <c r="A782" s="4"/>
      <c r="B782" s="42"/>
      <c r="C782" s="42"/>
      <c r="D782" s="42"/>
      <c r="E782" s="42"/>
    </row>
    <row r="783" spans="1:5" ht="15.75" customHeight="1">
      <c r="A783" s="4"/>
      <c r="B783" s="42"/>
      <c r="C783" s="42"/>
      <c r="D783" s="42"/>
      <c r="E783" s="42"/>
    </row>
    <row r="784" spans="1:5" ht="15.75" customHeight="1">
      <c r="A784" s="4"/>
      <c r="B784" s="42"/>
      <c r="C784" s="42"/>
      <c r="D784" s="42"/>
      <c r="E784" s="42"/>
    </row>
    <row r="785" spans="1:5" ht="15.75" customHeight="1">
      <c r="A785" s="4"/>
      <c r="B785" s="42"/>
      <c r="C785" s="42"/>
      <c r="D785" s="42"/>
      <c r="E785" s="42"/>
    </row>
    <row r="786" spans="1:5" ht="15.75" customHeight="1">
      <c r="A786" s="4"/>
      <c r="B786" s="42"/>
      <c r="C786" s="42"/>
      <c r="D786" s="42"/>
      <c r="E786" s="42"/>
    </row>
    <row r="787" spans="1:5" ht="15.75" customHeight="1">
      <c r="A787" s="4"/>
      <c r="B787" s="42"/>
      <c r="C787" s="42"/>
      <c r="D787" s="42"/>
      <c r="E787" s="42"/>
    </row>
    <row r="788" spans="1:5" ht="15.75" customHeight="1">
      <c r="A788" s="4"/>
      <c r="B788" s="42"/>
      <c r="C788" s="42"/>
      <c r="D788" s="42"/>
      <c r="E788" s="42"/>
    </row>
    <row r="789" spans="1:5" ht="15.75" customHeight="1">
      <c r="A789" s="4"/>
      <c r="B789" s="42"/>
      <c r="C789" s="42"/>
      <c r="D789" s="42"/>
      <c r="E789" s="42"/>
    </row>
    <row r="790" spans="1:5" ht="15.75" customHeight="1">
      <c r="A790" s="4"/>
      <c r="B790" s="42"/>
      <c r="C790" s="42"/>
      <c r="D790" s="42"/>
      <c r="E790" s="42"/>
    </row>
    <row r="791" spans="1:5" ht="15.75" customHeight="1">
      <c r="A791" s="4"/>
      <c r="B791" s="42"/>
      <c r="C791" s="42"/>
      <c r="D791" s="42"/>
      <c r="E791" s="42"/>
    </row>
    <row r="792" spans="1:5" ht="15.75" customHeight="1">
      <c r="A792" s="4"/>
      <c r="B792" s="42"/>
      <c r="C792" s="42"/>
      <c r="D792" s="42"/>
      <c r="E792" s="42"/>
    </row>
    <row r="793" spans="1:5" ht="15.75" customHeight="1">
      <c r="A793" s="4"/>
      <c r="B793" s="42"/>
      <c r="C793" s="42"/>
      <c r="D793" s="42"/>
      <c r="E793" s="42"/>
    </row>
    <row r="794" spans="1:5" ht="15.75" customHeight="1">
      <c r="A794" s="4"/>
      <c r="B794" s="42"/>
      <c r="C794" s="42"/>
      <c r="D794" s="42"/>
      <c r="E794" s="42"/>
    </row>
    <row r="795" spans="1:5" ht="15.75" customHeight="1">
      <c r="A795" s="4"/>
      <c r="B795" s="42"/>
      <c r="C795" s="42"/>
      <c r="D795" s="42"/>
      <c r="E795" s="42"/>
    </row>
    <row r="796" spans="1:5" ht="15.75" customHeight="1">
      <c r="A796" s="4"/>
      <c r="B796" s="42"/>
      <c r="C796" s="42"/>
      <c r="D796" s="42"/>
      <c r="E796" s="42"/>
    </row>
    <row r="797" spans="1:5" ht="15.75" customHeight="1">
      <c r="A797" s="4"/>
      <c r="B797" s="42"/>
      <c r="C797" s="42"/>
      <c r="D797" s="42"/>
      <c r="E797" s="42"/>
    </row>
    <row r="798" spans="1:5" ht="15.75" customHeight="1">
      <c r="A798" s="4"/>
      <c r="B798" s="42"/>
      <c r="C798" s="42"/>
      <c r="D798" s="42"/>
      <c r="E798" s="42"/>
    </row>
    <row r="799" spans="1:5" ht="15.75" customHeight="1">
      <c r="A799" s="4"/>
      <c r="B799" s="42"/>
      <c r="C799" s="42"/>
      <c r="D799" s="42"/>
      <c r="E799" s="42"/>
    </row>
    <row r="800" spans="1:5" ht="15.75" customHeight="1">
      <c r="A800" s="4"/>
      <c r="B800" s="42"/>
      <c r="C800" s="42"/>
      <c r="D800" s="42"/>
      <c r="E800" s="42"/>
    </row>
    <row r="801" spans="1:5" ht="15.75" customHeight="1">
      <c r="A801" s="4"/>
      <c r="B801" s="42"/>
      <c r="C801" s="42"/>
      <c r="D801" s="42"/>
      <c r="E801" s="42"/>
    </row>
    <row r="802" spans="1:5" ht="15.75" customHeight="1">
      <c r="A802" s="4"/>
      <c r="B802" s="42"/>
      <c r="C802" s="42"/>
      <c r="D802" s="42"/>
      <c r="E802" s="42"/>
    </row>
    <row r="803" spans="1:5" ht="15.75" customHeight="1">
      <c r="A803" s="4"/>
      <c r="B803" s="42"/>
      <c r="C803" s="42"/>
      <c r="D803" s="42"/>
      <c r="E803" s="42"/>
    </row>
    <row r="804" spans="1:5" ht="15.75" customHeight="1">
      <c r="A804" s="4"/>
      <c r="B804" s="42"/>
      <c r="C804" s="42"/>
      <c r="D804" s="42"/>
      <c r="E804" s="42"/>
    </row>
    <row r="805" spans="1:5" ht="15.75" customHeight="1">
      <c r="A805" s="4"/>
      <c r="B805" s="42"/>
      <c r="C805" s="42"/>
      <c r="D805" s="42"/>
      <c r="E805" s="42"/>
    </row>
    <row r="806" spans="1:5" ht="15.75" customHeight="1">
      <c r="A806" s="4"/>
      <c r="B806" s="42"/>
      <c r="C806" s="42"/>
      <c r="D806" s="42"/>
      <c r="E806" s="42"/>
    </row>
    <row r="807" spans="1:5" ht="15.75" customHeight="1">
      <c r="A807" s="4"/>
      <c r="B807" s="42"/>
      <c r="C807" s="42"/>
      <c r="D807" s="42"/>
      <c r="E807" s="42"/>
    </row>
    <row r="808" spans="1:5" ht="15.75" customHeight="1">
      <c r="A808" s="4"/>
      <c r="B808" s="42"/>
      <c r="C808" s="42"/>
      <c r="D808" s="42"/>
      <c r="E808" s="42"/>
    </row>
    <row r="809" spans="1:5" ht="15.75" customHeight="1">
      <c r="A809" s="4"/>
      <c r="B809" s="42"/>
      <c r="C809" s="42"/>
      <c r="D809" s="42"/>
      <c r="E809" s="42"/>
    </row>
    <row r="810" spans="1:5" ht="15.75" customHeight="1">
      <c r="A810" s="4"/>
      <c r="B810" s="42"/>
      <c r="C810" s="42"/>
      <c r="D810" s="42"/>
      <c r="E810" s="42"/>
    </row>
    <row r="811" spans="1:5" ht="15.75" customHeight="1">
      <c r="A811" s="4"/>
      <c r="B811" s="42"/>
      <c r="C811" s="42"/>
      <c r="D811" s="42"/>
      <c r="E811" s="42"/>
    </row>
    <row r="812" spans="1:5" ht="15.75" customHeight="1">
      <c r="A812" s="4"/>
      <c r="B812" s="42"/>
      <c r="C812" s="42"/>
      <c r="D812" s="42"/>
      <c r="E812" s="42"/>
    </row>
    <row r="813" spans="1:5" ht="15.75" customHeight="1">
      <c r="A813" s="4"/>
      <c r="B813" s="42"/>
      <c r="C813" s="42"/>
      <c r="D813" s="42"/>
      <c r="E813" s="42"/>
    </row>
    <row r="814" spans="1:5" ht="15.75" customHeight="1">
      <c r="A814" s="4"/>
      <c r="B814" s="42"/>
      <c r="C814" s="42"/>
      <c r="D814" s="42"/>
      <c r="E814" s="42"/>
    </row>
    <row r="815" spans="1:5" ht="15.75" customHeight="1">
      <c r="A815" s="4"/>
      <c r="B815" s="42"/>
      <c r="C815" s="42"/>
      <c r="D815" s="42"/>
      <c r="E815" s="42"/>
    </row>
    <row r="816" spans="1:5" ht="15.75" customHeight="1">
      <c r="A816" s="4"/>
      <c r="B816" s="42"/>
      <c r="C816" s="42"/>
      <c r="D816" s="42"/>
      <c r="E816" s="42"/>
    </row>
    <row r="817" spans="1:5" ht="15.75" customHeight="1">
      <c r="A817" s="4"/>
      <c r="B817" s="42"/>
      <c r="C817" s="42"/>
      <c r="D817" s="42"/>
      <c r="E817" s="42"/>
    </row>
    <row r="818" spans="1:5" ht="15.75" customHeight="1">
      <c r="A818" s="4"/>
      <c r="B818" s="42"/>
      <c r="C818" s="42"/>
      <c r="D818" s="42"/>
      <c r="E818" s="42"/>
    </row>
    <row r="819" spans="1:5" ht="15.75" customHeight="1">
      <c r="A819" s="4"/>
      <c r="B819" s="42"/>
      <c r="C819" s="42"/>
      <c r="D819" s="42"/>
      <c r="E819" s="42"/>
    </row>
    <row r="820" spans="1:5" ht="15.75" customHeight="1">
      <c r="A820" s="4"/>
      <c r="B820" s="42"/>
      <c r="C820" s="42"/>
      <c r="D820" s="42"/>
      <c r="E820" s="42"/>
    </row>
    <row r="821" spans="1:5" ht="15.75" customHeight="1">
      <c r="A821" s="4"/>
      <c r="B821" s="42"/>
      <c r="C821" s="42"/>
      <c r="D821" s="42"/>
      <c r="E821" s="42"/>
    </row>
    <row r="822" spans="1:5" ht="15.75" customHeight="1">
      <c r="A822" s="4"/>
      <c r="B822" s="42"/>
      <c r="C822" s="42"/>
      <c r="D822" s="42"/>
      <c r="E822" s="42"/>
    </row>
    <row r="823" spans="1:5" ht="15.75" customHeight="1">
      <c r="A823" s="4"/>
      <c r="B823" s="42"/>
      <c r="C823" s="42"/>
      <c r="D823" s="42"/>
      <c r="E823" s="42"/>
    </row>
    <row r="824" spans="1:5" ht="15.75" customHeight="1">
      <c r="A824" s="4"/>
      <c r="B824" s="42"/>
      <c r="C824" s="42"/>
      <c r="D824" s="42"/>
      <c r="E824" s="42"/>
    </row>
    <row r="825" spans="1:5" ht="15.75" customHeight="1">
      <c r="A825" s="4"/>
      <c r="B825" s="42"/>
      <c r="C825" s="42"/>
      <c r="D825" s="42"/>
      <c r="E825" s="42"/>
    </row>
    <row r="826" spans="1:5" ht="15.75" customHeight="1">
      <c r="A826" s="4"/>
      <c r="B826" s="42"/>
      <c r="C826" s="42"/>
      <c r="D826" s="42"/>
      <c r="E826" s="42"/>
    </row>
    <row r="827" spans="1:5" ht="15.75" customHeight="1">
      <c r="A827" s="4"/>
      <c r="B827" s="42"/>
      <c r="C827" s="42"/>
      <c r="D827" s="42"/>
      <c r="E827" s="42"/>
    </row>
    <row r="828" spans="1:5" ht="15.75" customHeight="1">
      <c r="A828" s="4"/>
      <c r="B828" s="42"/>
      <c r="C828" s="42"/>
      <c r="D828" s="42"/>
      <c r="E828" s="42"/>
    </row>
    <row r="829" spans="1:5" ht="15.75" customHeight="1">
      <c r="A829" s="4"/>
      <c r="B829" s="42"/>
      <c r="C829" s="42"/>
      <c r="D829" s="42"/>
      <c r="E829" s="42"/>
    </row>
    <row r="830" spans="1:5" ht="15.75" customHeight="1">
      <c r="A830" s="4"/>
      <c r="B830" s="42"/>
      <c r="C830" s="42"/>
      <c r="D830" s="42"/>
      <c r="E830" s="42"/>
    </row>
    <row r="831" spans="1:5" ht="15.75" customHeight="1">
      <c r="A831" s="4"/>
      <c r="B831" s="42"/>
      <c r="C831" s="42"/>
      <c r="D831" s="42"/>
      <c r="E831" s="42"/>
    </row>
    <row r="832" spans="1:5" ht="15.75" customHeight="1">
      <c r="A832" s="4"/>
      <c r="B832" s="42"/>
      <c r="C832" s="42"/>
      <c r="D832" s="42"/>
      <c r="E832" s="42"/>
    </row>
    <row r="833" spans="1:5" ht="15.75" customHeight="1">
      <c r="A833" s="4"/>
      <c r="B833" s="42"/>
      <c r="C833" s="42"/>
      <c r="D833" s="42"/>
      <c r="E833" s="42"/>
    </row>
    <row r="834" spans="1:5" ht="15.75" customHeight="1">
      <c r="A834" s="4"/>
      <c r="B834" s="42"/>
      <c r="C834" s="42"/>
      <c r="D834" s="42"/>
      <c r="E834" s="42"/>
    </row>
    <row r="835" spans="1:5" ht="15.75" customHeight="1">
      <c r="A835" s="4"/>
      <c r="B835" s="42"/>
      <c r="C835" s="42"/>
      <c r="D835" s="42"/>
      <c r="E835" s="42"/>
    </row>
    <row r="836" spans="1:5" ht="15.75" customHeight="1">
      <c r="A836" s="4"/>
      <c r="B836" s="42"/>
      <c r="C836" s="42"/>
      <c r="D836" s="42"/>
      <c r="E836" s="42"/>
    </row>
    <row r="837" spans="1:5" ht="15.75" customHeight="1">
      <c r="A837" s="4"/>
      <c r="B837" s="42"/>
      <c r="C837" s="42"/>
      <c r="D837" s="42"/>
      <c r="E837" s="42"/>
    </row>
    <row r="838" spans="1:5" ht="15.75" customHeight="1">
      <c r="A838" s="4"/>
      <c r="B838" s="42"/>
      <c r="C838" s="42"/>
      <c r="D838" s="42"/>
      <c r="E838" s="42"/>
    </row>
    <row r="839" spans="1:5" ht="15.75" customHeight="1">
      <c r="A839" s="4"/>
      <c r="B839" s="42"/>
      <c r="C839" s="42"/>
      <c r="D839" s="42"/>
      <c r="E839" s="42"/>
    </row>
    <row r="840" spans="1:5" ht="15.75" customHeight="1">
      <c r="A840" s="4"/>
      <c r="B840" s="42"/>
      <c r="C840" s="42"/>
      <c r="D840" s="42"/>
      <c r="E840" s="42"/>
    </row>
    <row r="841" spans="1:5" ht="15.75" customHeight="1">
      <c r="A841" s="4"/>
      <c r="B841" s="42"/>
      <c r="C841" s="42"/>
      <c r="D841" s="42"/>
      <c r="E841" s="42"/>
    </row>
    <row r="842" spans="1:5" ht="15.75" customHeight="1">
      <c r="A842" s="4"/>
      <c r="B842" s="42"/>
      <c r="C842" s="42"/>
      <c r="D842" s="42"/>
      <c r="E842" s="42"/>
    </row>
    <row r="843" spans="1:5" ht="15.75" customHeight="1">
      <c r="A843" s="4"/>
      <c r="B843" s="42"/>
      <c r="C843" s="42"/>
      <c r="D843" s="42"/>
      <c r="E843" s="42"/>
    </row>
    <row r="844" spans="1:5" ht="15.75" customHeight="1">
      <c r="A844" s="4"/>
      <c r="B844" s="42"/>
      <c r="C844" s="42"/>
      <c r="D844" s="42"/>
      <c r="E844" s="42"/>
    </row>
    <row r="845" spans="1:5" ht="15.75" customHeight="1">
      <c r="A845" s="4"/>
      <c r="B845" s="42"/>
      <c r="C845" s="42"/>
      <c r="D845" s="42"/>
      <c r="E845" s="42"/>
    </row>
    <row r="846" spans="1:5" ht="15.75" customHeight="1">
      <c r="A846" s="4"/>
      <c r="B846" s="42"/>
      <c r="C846" s="42"/>
      <c r="D846" s="42"/>
      <c r="E846" s="42"/>
    </row>
    <row r="847" spans="1:5" ht="15.75" customHeight="1">
      <c r="A847" s="4"/>
      <c r="B847" s="42"/>
      <c r="C847" s="42"/>
      <c r="D847" s="42"/>
      <c r="E847" s="42"/>
    </row>
    <row r="848" spans="1:5" ht="15.75" customHeight="1">
      <c r="A848" s="4"/>
      <c r="B848" s="42"/>
      <c r="C848" s="42"/>
      <c r="D848" s="42"/>
      <c r="E848" s="42"/>
    </row>
    <row r="849" spans="1:5" ht="15.75" customHeight="1">
      <c r="A849" s="4"/>
      <c r="B849" s="42"/>
      <c r="C849" s="42"/>
      <c r="D849" s="42"/>
      <c r="E849" s="42"/>
    </row>
    <row r="850" spans="1:5" ht="15.75" customHeight="1">
      <c r="A850" s="4"/>
      <c r="B850" s="42"/>
      <c r="C850" s="42"/>
      <c r="D850" s="42"/>
      <c r="E850" s="42"/>
    </row>
    <row r="851" spans="1:5" ht="15.75" customHeight="1">
      <c r="A851" s="4"/>
      <c r="B851" s="42"/>
      <c r="C851" s="42"/>
      <c r="D851" s="42"/>
      <c r="E851" s="42"/>
    </row>
    <row r="852" spans="1:5" ht="15.75" customHeight="1">
      <c r="A852" s="4"/>
      <c r="B852" s="42"/>
      <c r="C852" s="42"/>
      <c r="D852" s="42"/>
      <c r="E852" s="42"/>
    </row>
    <row r="853" spans="1:5" ht="15.75" customHeight="1">
      <c r="A853" s="4"/>
      <c r="B853" s="42"/>
      <c r="C853" s="42"/>
      <c r="D853" s="42"/>
      <c r="E853" s="42"/>
    </row>
    <row r="854" spans="1:5" ht="15.75" customHeight="1">
      <c r="A854" s="4"/>
      <c r="B854" s="42"/>
      <c r="C854" s="42"/>
      <c r="D854" s="42"/>
      <c r="E854" s="42"/>
    </row>
    <row r="855" spans="1:5" ht="15.75" customHeight="1">
      <c r="A855" s="4"/>
      <c r="B855" s="42"/>
      <c r="C855" s="42"/>
      <c r="D855" s="42"/>
      <c r="E855" s="42"/>
    </row>
    <row r="856" spans="1:5" ht="15.75" customHeight="1">
      <c r="A856" s="4"/>
      <c r="B856" s="42"/>
      <c r="C856" s="42"/>
      <c r="D856" s="42"/>
      <c r="E856" s="42"/>
    </row>
    <row r="857" spans="1:5" ht="15.75" customHeight="1">
      <c r="A857" s="4"/>
      <c r="B857" s="42"/>
      <c r="C857" s="42"/>
      <c r="D857" s="42"/>
      <c r="E857" s="42"/>
    </row>
    <row r="858" spans="1:5" ht="15.75" customHeight="1">
      <c r="A858" s="4"/>
      <c r="B858" s="42"/>
      <c r="C858" s="42"/>
      <c r="D858" s="42"/>
      <c r="E858" s="42"/>
    </row>
    <row r="859" spans="1:5" ht="15.75" customHeight="1">
      <c r="A859" s="4"/>
      <c r="B859" s="42"/>
      <c r="C859" s="42"/>
      <c r="D859" s="42"/>
      <c r="E859" s="42"/>
    </row>
    <row r="860" spans="1:5" ht="15.75" customHeight="1">
      <c r="A860" s="4"/>
      <c r="B860" s="42"/>
      <c r="C860" s="42"/>
      <c r="D860" s="42"/>
      <c r="E860" s="42"/>
    </row>
    <row r="861" spans="1:5" ht="15.75" customHeight="1">
      <c r="A861" s="4"/>
      <c r="B861" s="42"/>
      <c r="C861" s="42"/>
      <c r="D861" s="42"/>
      <c r="E861" s="42"/>
    </row>
    <row r="862" spans="1:5" ht="15.75" customHeight="1">
      <c r="A862" s="4"/>
      <c r="B862" s="42"/>
      <c r="C862" s="42"/>
      <c r="D862" s="42"/>
      <c r="E862" s="42"/>
    </row>
    <row r="863" spans="1:5" ht="15.75" customHeight="1">
      <c r="A863" s="4"/>
      <c r="B863" s="42"/>
      <c r="C863" s="42"/>
      <c r="D863" s="42"/>
      <c r="E863" s="42"/>
    </row>
    <row r="864" spans="1:5" ht="15.75" customHeight="1">
      <c r="A864" s="4"/>
      <c r="B864" s="42"/>
      <c r="C864" s="42"/>
      <c r="D864" s="42"/>
      <c r="E864" s="42"/>
    </row>
    <row r="865" spans="1:5" ht="15.75" customHeight="1">
      <c r="A865" s="4"/>
      <c r="B865" s="42"/>
      <c r="C865" s="42"/>
      <c r="D865" s="42"/>
      <c r="E865" s="42"/>
    </row>
    <row r="866" spans="1:5" ht="15.75" customHeight="1">
      <c r="A866" s="4"/>
      <c r="B866" s="42"/>
      <c r="C866" s="42"/>
      <c r="D866" s="42"/>
      <c r="E866" s="42"/>
    </row>
    <row r="867" spans="1:5" ht="15.75" customHeight="1">
      <c r="A867" s="4"/>
      <c r="B867" s="42"/>
      <c r="C867" s="42"/>
      <c r="D867" s="42"/>
      <c r="E867" s="42"/>
    </row>
    <row r="868" spans="1:5" ht="15.75" customHeight="1">
      <c r="A868" s="4"/>
      <c r="B868" s="42"/>
      <c r="C868" s="42"/>
      <c r="D868" s="42"/>
      <c r="E868" s="42"/>
    </row>
    <row r="869" spans="1:5" ht="15.75" customHeight="1">
      <c r="A869" s="4"/>
      <c r="B869" s="42"/>
      <c r="C869" s="42"/>
      <c r="D869" s="42"/>
      <c r="E869" s="42"/>
    </row>
    <row r="870" spans="1:5" ht="15.75" customHeight="1">
      <c r="A870" s="4"/>
      <c r="B870" s="42"/>
      <c r="C870" s="42"/>
      <c r="D870" s="42"/>
      <c r="E870" s="42"/>
    </row>
    <row r="871" spans="1:5" ht="15.75" customHeight="1">
      <c r="A871" s="4"/>
      <c r="B871" s="42"/>
      <c r="C871" s="42"/>
      <c r="D871" s="42"/>
      <c r="E871" s="42"/>
    </row>
    <row r="872" spans="1:5" ht="15.75" customHeight="1">
      <c r="A872" s="4"/>
      <c r="B872" s="42"/>
      <c r="C872" s="42"/>
      <c r="D872" s="42"/>
      <c r="E872" s="42"/>
    </row>
    <row r="873" spans="1:5" ht="15.75" customHeight="1">
      <c r="A873" s="4"/>
      <c r="B873" s="42"/>
      <c r="C873" s="42"/>
      <c r="D873" s="42"/>
      <c r="E873" s="42"/>
    </row>
    <row r="874" spans="1:5" ht="15.75" customHeight="1">
      <c r="A874" s="4"/>
      <c r="B874" s="42"/>
      <c r="C874" s="42"/>
      <c r="D874" s="42"/>
      <c r="E874" s="42"/>
    </row>
    <row r="875" spans="1:5" ht="15.75" customHeight="1">
      <c r="A875" s="4"/>
      <c r="B875" s="42"/>
      <c r="C875" s="42"/>
      <c r="D875" s="42"/>
      <c r="E875" s="42"/>
    </row>
    <row r="876" spans="1:5" ht="15.75" customHeight="1">
      <c r="A876" s="4"/>
      <c r="B876" s="42"/>
      <c r="C876" s="42"/>
      <c r="D876" s="42"/>
      <c r="E876" s="42"/>
    </row>
    <row r="877" spans="1:5" ht="15.75" customHeight="1">
      <c r="A877" s="4"/>
      <c r="B877" s="42"/>
      <c r="C877" s="42"/>
      <c r="D877" s="42"/>
      <c r="E877" s="42"/>
    </row>
    <row r="878" spans="1:5" ht="15.75" customHeight="1">
      <c r="A878" s="4"/>
      <c r="B878" s="42"/>
      <c r="C878" s="42"/>
      <c r="D878" s="42"/>
      <c r="E878" s="42"/>
    </row>
    <row r="879" spans="1:5" ht="15.75" customHeight="1">
      <c r="A879" s="4"/>
      <c r="B879" s="42"/>
      <c r="C879" s="42"/>
      <c r="D879" s="42"/>
      <c r="E879" s="42"/>
    </row>
    <row r="880" spans="1:5" ht="15.75" customHeight="1">
      <c r="A880" s="4"/>
      <c r="B880" s="42"/>
      <c r="C880" s="42"/>
      <c r="D880" s="42"/>
      <c r="E880" s="42"/>
    </row>
    <row r="881" spans="1:5" ht="15.75" customHeight="1">
      <c r="A881" s="4"/>
      <c r="B881" s="42"/>
      <c r="C881" s="42"/>
      <c r="D881" s="42"/>
      <c r="E881" s="42"/>
    </row>
    <row r="882" spans="1:5" ht="15.75" customHeight="1">
      <c r="A882" s="4"/>
      <c r="B882" s="42"/>
      <c r="C882" s="42"/>
      <c r="D882" s="42"/>
      <c r="E882" s="42"/>
    </row>
    <row r="883" spans="1:5" ht="15.75" customHeight="1">
      <c r="A883" s="4"/>
      <c r="B883" s="42"/>
      <c r="C883" s="42"/>
      <c r="D883" s="42"/>
      <c r="E883" s="42"/>
    </row>
    <row r="884" spans="1:5" ht="15.75" customHeight="1">
      <c r="A884" s="4"/>
      <c r="B884" s="42"/>
      <c r="C884" s="42"/>
      <c r="D884" s="42"/>
      <c r="E884" s="42"/>
    </row>
    <row r="885" spans="1:5" ht="15.75" customHeight="1">
      <c r="A885" s="4"/>
      <c r="B885" s="42"/>
      <c r="C885" s="42"/>
      <c r="D885" s="42"/>
      <c r="E885" s="42"/>
    </row>
    <row r="886" spans="1:5" ht="15.75" customHeight="1">
      <c r="A886" s="4"/>
      <c r="B886" s="42"/>
      <c r="C886" s="42"/>
      <c r="D886" s="42"/>
      <c r="E886" s="42"/>
    </row>
    <row r="887" spans="1:5" ht="15.75" customHeight="1">
      <c r="A887" s="4"/>
      <c r="B887" s="42"/>
      <c r="C887" s="42"/>
      <c r="D887" s="42"/>
      <c r="E887" s="42"/>
    </row>
    <row r="888" spans="1:5" ht="15.75" customHeight="1">
      <c r="A888" s="4"/>
      <c r="B888" s="42"/>
      <c r="C888" s="42"/>
      <c r="D888" s="42"/>
      <c r="E888" s="42"/>
    </row>
    <row r="889" spans="1:5" ht="15.75" customHeight="1">
      <c r="A889" s="4"/>
      <c r="B889" s="42"/>
      <c r="C889" s="42"/>
      <c r="D889" s="42"/>
      <c r="E889" s="42"/>
    </row>
    <row r="890" spans="1:5" ht="15.75" customHeight="1">
      <c r="A890" s="4"/>
      <c r="B890" s="42"/>
      <c r="C890" s="42"/>
      <c r="D890" s="42"/>
      <c r="E890" s="42"/>
    </row>
    <row r="891" spans="1:5" ht="15.75" customHeight="1">
      <c r="A891" s="4"/>
      <c r="B891" s="42"/>
      <c r="C891" s="42"/>
      <c r="D891" s="42"/>
      <c r="E891" s="42"/>
    </row>
    <row r="892" spans="1:5" ht="15.75" customHeight="1">
      <c r="A892" s="4"/>
      <c r="B892" s="42"/>
      <c r="C892" s="42"/>
      <c r="D892" s="42"/>
      <c r="E892" s="42"/>
    </row>
    <row r="893" spans="1:5" ht="15.75" customHeight="1">
      <c r="A893" s="4"/>
      <c r="B893" s="42"/>
      <c r="C893" s="42"/>
      <c r="D893" s="42"/>
      <c r="E893" s="42"/>
    </row>
    <row r="894" spans="1:5" ht="15.75" customHeight="1">
      <c r="A894" s="4"/>
      <c r="B894" s="42"/>
      <c r="C894" s="42"/>
      <c r="D894" s="42"/>
      <c r="E894" s="42"/>
    </row>
    <row r="895" spans="1:5" ht="15.75" customHeight="1">
      <c r="A895" s="4"/>
      <c r="B895" s="42"/>
      <c r="C895" s="42"/>
      <c r="D895" s="42"/>
      <c r="E895" s="42"/>
    </row>
    <row r="896" spans="1:5" ht="15.75" customHeight="1">
      <c r="A896" s="4"/>
      <c r="B896" s="42"/>
      <c r="C896" s="42"/>
      <c r="D896" s="42"/>
      <c r="E896" s="42"/>
    </row>
    <row r="897" spans="1:5" ht="15.75" customHeight="1">
      <c r="A897" s="4"/>
      <c r="B897" s="42"/>
      <c r="C897" s="42"/>
      <c r="D897" s="42"/>
      <c r="E897" s="42"/>
    </row>
    <row r="898" spans="1:5" ht="15.75" customHeight="1">
      <c r="A898" s="4"/>
      <c r="B898" s="42"/>
      <c r="C898" s="42"/>
      <c r="D898" s="42"/>
      <c r="E898" s="42"/>
    </row>
    <row r="899" spans="1:5" ht="15.75" customHeight="1">
      <c r="A899" s="4"/>
      <c r="B899" s="42"/>
      <c r="C899" s="42"/>
      <c r="D899" s="42"/>
      <c r="E899" s="42"/>
    </row>
    <row r="900" spans="1:5" ht="15.75" customHeight="1">
      <c r="A900" s="4"/>
      <c r="B900" s="42"/>
      <c r="C900" s="42"/>
      <c r="D900" s="42"/>
      <c r="E900" s="42"/>
    </row>
    <row r="901" spans="1:5" ht="15.75" customHeight="1">
      <c r="A901" s="4"/>
      <c r="B901" s="42"/>
      <c r="C901" s="42"/>
      <c r="D901" s="42"/>
      <c r="E901" s="42"/>
    </row>
    <row r="902" spans="1:5" ht="15.75" customHeight="1">
      <c r="A902" s="4"/>
      <c r="B902" s="42"/>
      <c r="C902" s="42"/>
      <c r="D902" s="42"/>
      <c r="E902" s="42"/>
    </row>
    <row r="903" spans="1:5" ht="15.75" customHeight="1">
      <c r="A903" s="4"/>
      <c r="B903" s="42"/>
      <c r="C903" s="42"/>
      <c r="D903" s="42"/>
      <c r="E903" s="42"/>
    </row>
    <row r="904" spans="1:5" ht="15.75" customHeight="1">
      <c r="A904" s="4"/>
      <c r="B904" s="42"/>
      <c r="C904" s="42"/>
      <c r="D904" s="42"/>
      <c r="E904" s="42"/>
    </row>
    <row r="905" spans="1:5" ht="15.75" customHeight="1">
      <c r="A905" s="4"/>
      <c r="B905" s="42"/>
      <c r="C905" s="42"/>
      <c r="D905" s="42"/>
      <c r="E905" s="42"/>
    </row>
    <row r="906" spans="1:5" ht="15.75" customHeight="1">
      <c r="A906" s="4"/>
      <c r="B906" s="42"/>
      <c r="C906" s="42"/>
      <c r="D906" s="42"/>
      <c r="E906" s="42"/>
    </row>
    <row r="907" spans="1:5" ht="15.75" customHeight="1">
      <c r="A907" s="4"/>
      <c r="B907" s="42"/>
      <c r="C907" s="42"/>
      <c r="D907" s="42"/>
      <c r="E907" s="42"/>
    </row>
    <row r="908" spans="1:5" ht="15.75" customHeight="1">
      <c r="A908" s="4"/>
      <c r="B908" s="42"/>
      <c r="C908" s="42"/>
      <c r="D908" s="42"/>
      <c r="E908" s="42"/>
    </row>
    <row r="909" spans="1:5" ht="15.75" customHeight="1">
      <c r="A909" s="4"/>
      <c r="B909" s="42"/>
      <c r="C909" s="42"/>
      <c r="D909" s="42"/>
      <c r="E909" s="42"/>
    </row>
    <row r="910" spans="1:5" ht="15.75" customHeight="1">
      <c r="A910" s="4"/>
      <c r="B910" s="42"/>
      <c r="C910" s="42"/>
      <c r="D910" s="42"/>
      <c r="E910" s="42"/>
    </row>
    <row r="911" spans="1:5" ht="15.75" customHeight="1">
      <c r="A911" s="4"/>
      <c r="B911" s="42"/>
      <c r="C911" s="42"/>
      <c r="D911" s="42"/>
      <c r="E911" s="42"/>
    </row>
    <row r="912" spans="1:5" ht="15.75" customHeight="1">
      <c r="A912" s="4"/>
      <c r="B912" s="42"/>
      <c r="C912" s="42"/>
      <c r="D912" s="42"/>
      <c r="E912" s="42"/>
    </row>
    <row r="913" spans="1:5" ht="15.75" customHeight="1">
      <c r="A913" s="4"/>
      <c r="B913" s="42"/>
      <c r="C913" s="42"/>
      <c r="D913" s="42"/>
      <c r="E913" s="42"/>
    </row>
    <row r="914" spans="1:5" ht="15.75" customHeight="1">
      <c r="A914" s="4"/>
      <c r="B914" s="42"/>
      <c r="C914" s="42"/>
      <c r="D914" s="42"/>
      <c r="E914" s="42"/>
    </row>
    <row r="915" spans="1:5" ht="15.75" customHeight="1">
      <c r="A915" s="4"/>
      <c r="B915" s="42"/>
      <c r="C915" s="42"/>
      <c r="D915" s="42"/>
      <c r="E915" s="42"/>
    </row>
    <row r="916" spans="1:5" ht="15.75" customHeight="1">
      <c r="A916" s="4"/>
      <c r="B916" s="42"/>
      <c r="C916" s="42"/>
      <c r="D916" s="42"/>
      <c r="E916" s="42"/>
    </row>
    <row r="917" spans="1:5" ht="15.75" customHeight="1">
      <c r="A917" s="4"/>
      <c r="B917" s="42"/>
      <c r="C917" s="42"/>
      <c r="D917" s="42"/>
      <c r="E917" s="42"/>
    </row>
    <row r="918" spans="1:5" ht="15.75" customHeight="1">
      <c r="A918" s="4"/>
      <c r="B918" s="42"/>
      <c r="C918" s="42"/>
      <c r="D918" s="42"/>
      <c r="E918" s="42"/>
    </row>
    <row r="919" spans="1:5" ht="15.75" customHeight="1">
      <c r="A919" s="4"/>
      <c r="B919" s="42"/>
      <c r="C919" s="42"/>
      <c r="D919" s="42"/>
      <c r="E919" s="42"/>
    </row>
    <row r="920" spans="1:5" ht="15.75" customHeight="1">
      <c r="A920" s="4"/>
      <c r="B920" s="42"/>
      <c r="C920" s="42"/>
      <c r="D920" s="42"/>
      <c r="E920" s="42"/>
    </row>
    <row r="921" spans="1:5" ht="15.75" customHeight="1">
      <c r="A921" s="4"/>
      <c r="B921" s="42"/>
      <c r="C921" s="42"/>
      <c r="D921" s="42"/>
      <c r="E921" s="42"/>
    </row>
    <row r="922" spans="1:5" ht="15.75" customHeight="1">
      <c r="A922" s="4"/>
      <c r="B922" s="42"/>
      <c r="C922" s="42"/>
      <c r="D922" s="42"/>
      <c r="E922" s="42"/>
    </row>
    <row r="923" spans="1:5" ht="15.75" customHeight="1">
      <c r="A923" s="4"/>
      <c r="B923" s="42"/>
      <c r="C923" s="42"/>
      <c r="D923" s="42"/>
      <c r="E923" s="42"/>
    </row>
    <row r="924" spans="1:5" ht="15.75" customHeight="1">
      <c r="A924" s="4"/>
      <c r="B924" s="42"/>
      <c r="C924" s="42"/>
      <c r="D924" s="42"/>
      <c r="E924" s="42"/>
    </row>
    <row r="925" spans="1:5" ht="15.75" customHeight="1">
      <c r="A925" s="4"/>
      <c r="B925" s="42"/>
      <c r="C925" s="42"/>
      <c r="D925" s="42"/>
      <c r="E925" s="42"/>
    </row>
    <row r="926" spans="1:5" ht="15.75" customHeight="1">
      <c r="A926" s="4"/>
      <c r="B926" s="42"/>
      <c r="C926" s="42"/>
      <c r="D926" s="42"/>
      <c r="E926" s="42"/>
    </row>
    <row r="927" spans="1:5" ht="15.75" customHeight="1">
      <c r="A927" s="4"/>
      <c r="B927" s="42"/>
      <c r="C927" s="42"/>
      <c r="D927" s="42"/>
      <c r="E927" s="42"/>
    </row>
    <row r="928" spans="1:5" ht="15.75" customHeight="1">
      <c r="A928" s="4"/>
      <c r="B928" s="42"/>
      <c r="C928" s="42"/>
      <c r="D928" s="42"/>
      <c r="E928" s="42"/>
    </row>
    <row r="929" spans="1:5" ht="15.75" customHeight="1">
      <c r="A929" s="4"/>
      <c r="B929" s="42"/>
      <c r="C929" s="42"/>
      <c r="D929" s="42"/>
      <c r="E929" s="42"/>
    </row>
    <row r="930" spans="1:5" ht="15.75" customHeight="1">
      <c r="A930" s="4"/>
      <c r="B930" s="42"/>
      <c r="C930" s="42"/>
      <c r="D930" s="42"/>
      <c r="E930" s="42"/>
    </row>
    <row r="931" spans="1:5" ht="15.75" customHeight="1">
      <c r="A931" s="4"/>
      <c r="B931" s="42"/>
      <c r="C931" s="42"/>
      <c r="D931" s="42"/>
      <c r="E931" s="42"/>
    </row>
    <row r="932" spans="1:5" ht="15.75" customHeight="1">
      <c r="A932" s="4"/>
      <c r="B932" s="42"/>
      <c r="C932" s="42"/>
      <c r="D932" s="42"/>
      <c r="E932" s="42"/>
    </row>
    <row r="933" spans="1:5" ht="15.75" customHeight="1">
      <c r="A933" s="4"/>
      <c r="B933" s="42"/>
      <c r="C933" s="42"/>
      <c r="D933" s="42"/>
      <c r="E933" s="42"/>
    </row>
    <row r="934" spans="1:5" ht="15.75" customHeight="1">
      <c r="A934" s="4"/>
      <c r="B934" s="42"/>
      <c r="C934" s="42"/>
      <c r="D934" s="42"/>
      <c r="E934" s="42"/>
    </row>
    <row r="935" spans="1:5" ht="15.75" customHeight="1">
      <c r="A935" s="4"/>
      <c r="B935" s="42"/>
      <c r="C935" s="42"/>
      <c r="D935" s="42"/>
      <c r="E935" s="42"/>
    </row>
    <row r="936" spans="1:5" ht="15.75" customHeight="1">
      <c r="A936" s="4"/>
      <c r="B936" s="42"/>
      <c r="C936" s="42"/>
      <c r="D936" s="42"/>
      <c r="E936" s="42"/>
    </row>
    <row r="937" spans="1:5" ht="15.75" customHeight="1">
      <c r="A937" s="4"/>
      <c r="B937" s="42"/>
      <c r="C937" s="42"/>
      <c r="D937" s="42"/>
      <c r="E937" s="42"/>
    </row>
    <row r="938" spans="1:5" ht="15.75" customHeight="1">
      <c r="A938" s="4"/>
      <c r="B938" s="42"/>
      <c r="C938" s="42"/>
      <c r="D938" s="42"/>
      <c r="E938" s="42"/>
    </row>
    <row r="939" spans="1:5" ht="15.75" customHeight="1">
      <c r="A939" s="4"/>
      <c r="B939" s="42"/>
      <c r="C939" s="42"/>
      <c r="D939" s="42"/>
      <c r="E939" s="42"/>
    </row>
    <row r="940" spans="1:5" ht="15.75" customHeight="1">
      <c r="A940" s="4"/>
      <c r="B940" s="42"/>
      <c r="C940" s="42"/>
      <c r="D940" s="42"/>
      <c r="E940" s="42"/>
    </row>
    <row r="941" spans="1:5" ht="15.75" customHeight="1">
      <c r="A941" s="4"/>
      <c r="B941" s="42"/>
      <c r="C941" s="42"/>
      <c r="D941" s="42"/>
      <c r="E941" s="42"/>
    </row>
    <row r="942" spans="1:5" ht="15.75" customHeight="1">
      <c r="A942" s="4"/>
      <c r="B942" s="42"/>
      <c r="C942" s="42"/>
      <c r="D942" s="42"/>
      <c r="E942" s="42"/>
    </row>
    <row r="943" spans="1:5" ht="15.75" customHeight="1">
      <c r="A943" s="4"/>
      <c r="B943" s="42"/>
      <c r="C943" s="42"/>
      <c r="D943" s="42"/>
      <c r="E943" s="42"/>
    </row>
    <row r="944" spans="1:5" ht="15.75" customHeight="1">
      <c r="A944" s="4"/>
      <c r="B944" s="42"/>
      <c r="C944" s="42"/>
      <c r="D944" s="42"/>
      <c r="E944" s="42"/>
    </row>
    <row r="945" spans="1:5" ht="15.75" customHeight="1">
      <c r="A945" s="4"/>
      <c r="B945" s="42"/>
      <c r="C945" s="42"/>
      <c r="D945" s="42"/>
      <c r="E945" s="42"/>
    </row>
    <row r="946" spans="1:5" ht="15.75" customHeight="1">
      <c r="A946" s="4"/>
      <c r="B946" s="42"/>
      <c r="C946" s="42"/>
      <c r="D946" s="42"/>
      <c r="E946" s="42"/>
    </row>
    <row r="947" spans="1:5" ht="15.75" customHeight="1">
      <c r="A947" s="4"/>
      <c r="B947" s="42"/>
      <c r="C947" s="42"/>
      <c r="D947" s="42"/>
      <c r="E947" s="42"/>
    </row>
    <row r="948" spans="1:5" ht="15.75" customHeight="1">
      <c r="A948" s="4"/>
      <c r="B948" s="42"/>
      <c r="C948" s="42"/>
      <c r="D948" s="42"/>
      <c r="E948" s="42"/>
    </row>
    <row r="949" spans="1:5" ht="15.75" customHeight="1">
      <c r="A949" s="4"/>
      <c r="B949" s="42"/>
      <c r="C949" s="42"/>
      <c r="D949" s="42"/>
      <c r="E949" s="42"/>
    </row>
    <row r="950" spans="1:5" ht="15.75" customHeight="1">
      <c r="A950" s="4"/>
      <c r="B950" s="42"/>
      <c r="C950" s="42"/>
      <c r="D950" s="42"/>
      <c r="E950" s="42"/>
    </row>
    <row r="951" spans="1:5" ht="15.75" customHeight="1">
      <c r="A951" s="4"/>
      <c r="B951" s="42"/>
      <c r="C951" s="42"/>
      <c r="D951" s="42"/>
      <c r="E951" s="42"/>
    </row>
    <row r="952" spans="1:5" ht="15.75" customHeight="1">
      <c r="A952" s="4"/>
      <c r="B952" s="42"/>
      <c r="C952" s="42"/>
      <c r="D952" s="42"/>
      <c r="E952" s="42"/>
    </row>
    <row r="953" spans="1:5" ht="15.75" customHeight="1">
      <c r="A953" s="4"/>
      <c r="B953" s="42"/>
      <c r="C953" s="42"/>
      <c r="D953" s="42"/>
      <c r="E953" s="42"/>
    </row>
    <row r="954" spans="1:5" ht="15.75" customHeight="1">
      <c r="A954" s="4"/>
      <c r="B954" s="42"/>
      <c r="C954" s="42"/>
      <c r="D954" s="42"/>
      <c r="E954" s="42"/>
    </row>
    <row r="955" spans="1:5" ht="15.75" customHeight="1">
      <c r="A955" s="4"/>
      <c r="B955" s="42"/>
      <c r="C955" s="42"/>
      <c r="D955" s="42"/>
      <c r="E955" s="42"/>
    </row>
    <row r="956" spans="1:5" ht="15.75" customHeight="1">
      <c r="A956" s="4"/>
      <c r="B956" s="42"/>
      <c r="C956" s="42"/>
      <c r="D956" s="42"/>
      <c r="E956" s="42"/>
    </row>
    <row r="957" spans="1:5" ht="15.75" customHeight="1">
      <c r="A957" s="4"/>
      <c r="B957" s="42"/>
      <c r="C957" s="42"/>
      <c r="D957" s="42"/>
      <c r="E957" s="42"/>
    </row>
    <row r="958" spans="1:5" ht="15.75" customHeight="1">
      <c r="A958" s="4"/>
      <c r="B958" s="42"/>
      <c r="C958" s="42"/>
      <c r="D958" s="42"/>
      <c r="E958" s="42"/>
    </row>
    <row r="959" spans="1:5" ht="15.75" customHeight="1">
      <c r="A959" s="4"/>
      <c r="B959" s="42"/>
      <c r="C959" s="42"/>
      <c r="D959" s="42"/>
      <c r="E959" s="42"/>
    </row>
    <row r="960" spans="1:5" ht="15.75" customHeight="1">
      <c r="A960" s="4"/>
      <c r="B960" s="42"/>
      <c r="C960" s="42"/>
      <c r="D960" s="42"/>
      <c r="E960" s="42"/>
    </row>
    <row r="961" spans="1:5" ht="15.75" customHeight="1">
      <c r="A961" s="4"/>
      <c r="B961" s="42"/>
      <c r="C961" s="42"/>
      <c r="D961" s="42"/>
      <c r="E961" s="42"/>
    </row>
    <row r="962" spans="1:5" ht="15.75" customHeight="1">
      <c r="A962" s="4"/>
      <c r="B962" s="42"/>
      <c r="C962" s="42"/>
      <c r="D962" s="42"/>
      <c r="E962" s="42"/>
    </row>
    <row r="963" spans="1:5" ht="15.75" customHeight="1">
      <c r="A963" s="4"/>
      <c r="B963" s="42"/>
      <c r="C963" s="42"/>
      <c r="D963" s="42"/>
      <c r="E963" s="42"/>
    </row>
    <row r="964" spans="1:5" ht="15.75" customHeight="1">
      <c r="A964" s="4"/>
      <c r="B964" s="42"/>
      <c r="C964" s="42"/>
      <c r="D964" s="42"/>
      <c r="E964" s="42"/>
    </row>
    <row r="965" spans="1:5" ht="15.75" customHeight="1">
      <c r="A965" s="4"/>
      <c r="B965" s="42"/>
      <c r="C965" s="42"/>
      <c r="D965" s="42"/>
      <c r="E965" s="42"/>
    </row>
    <row r="966" spans="1:5" ht="15.75" customHeight="1">
      <c r="A966" s="4"/>
      <c r="B966" s="42"/>
      <c r="C966" s="42"/>
      <c r="D966" s="42"/>
      <c r="E966" s="42"/>
    </row>
    <row r="967" spans="1:5" ht="15.75" customHeight="1">
      <c r="A967" s="4"/>
      <c r="B967" s="42"/>
      <c r="C967" s="42"/>
      <c r="D967" s="42"/>
      <c r="E967" s="42"/>
    </row>
    <row r="968" spans="1:5" ht="15.75" customHeight="1">
      <c r="A968" s="4"/>
      <c r="B968" s="42"/>
      <c r="C968" s="42"/>
      <c r="D968" s="42"/>
      <c r="E968" s="42"/>
    </row>
    <row r="969" spans="1:5" ht="15.75" customHeight="1">
      <c r="A969" s="4"/>
      <c r="B969" s="42"/>
      <c r="C969" s="42"/>
      <c r="D969" s="42"/>
      <c r="E969" s="42"/>
    </row>
    <row r="970" spans="1:5" ht="15.75" customHeight="1">
      <c r="A970" s="4"/>
      <c r="B970" s="42"/>
      <c r="C970" s="42"/>
      <c r="D970" s="42"/>
      <c r="E970" s="42"/>
    </row>
    <row r="971" spans="1:5" ht="15.75" customHeight="1">
      <c r="A971" s="4"/>
      <c r="B971" s="42"/>
      <c r="C971" s="42"/>
      <c r="D971" s="42"/>
      <c r="E971" s="42"/>
    </row>
    <row r="972" spans="1:5" ht="15.75" customHeight="1">
      <c r="A972" s="4"/>
      <c r="B972" s="42"/>
      <c r="C972" s="42"/>
      <c r="D972" s="42"/>
      <c r="E972" s="42"/>
    </row>
    <row r="973" spans="1:5" ht="15.75" customHeight="1">
      <c r="A973" s="4"/>
      <c r="B973" s="42"/>
      <c r="C973" s="42"/>
      <c r="D973" s="42"/>
      <c r="E973" s="42"/>
    </row>
    <row r="974" spans="1:5" ht="15.75" customHeight="1">
      <c r="A974" s="4"/>
      <c r="B974" s="42"/>
      <c r="C974" s="42"/>
      <c r="D974" s="42"/>
      <c r="E974" s="42"/>
    </row>
    <row r="975" spans="1:5" ht="15.75" customHeight="1">
      <c r="A975" s="4"/>
      <c r="B975" s="42"/>
      <c r="C975" s="42"/>
      <c r="D975" s="42"/>
      <c r="E975" s="42"/>
    </row>
    <row r="976" spans="1:5" ht="15.75" customHeight="1">
      <c r="A976" s="4"/>
      <c r="B976" s="42"/>
      <c r="C976" s="42"/>
      <c r="D976" s="42"/>
      <c r="E976" s="42"/>
    </row>
    <row r="977" spans="1:5" ht="15.75" customHeight="1">
      <c r="A977" s="4"/>
      <c r="B977" s="42"/>
      <c r="C977" s="42"/>
      <c r="D977" s="42"/>
      <c r="E977" s="42"/>
    </row>
    <row r="978" spans="1:5" ht="15.75" customHeight="1">
      <c r="A978" s="4"/>
      <c r="B978" s="42"/>
      <c r="C978" s="42"/>
      <c r="D978" s="42"/>
      <c r="E978" s="42"/>
    </row>
    <row r="979" spans="1:5" ht="15.75" customHeight="1">
      <c r="A979" s="4"/>
      <c r="B979" s="42"/>
      <c r="C979" s="42"/>
      <c r="D979" s="42"/>
      <c r="E979" s="42"/>
    </row>
    <row r="980" spans="1:5" ht="15.75" customHeight="1">
      <c r="A980" s="4"/>
      <c r="B980" s="42"/>
      <c r="C980" s="42"/>
      <c r="D980" s="42"/>
      <c r="E980" s="42"/>
    </row>
    <row r="981" spans="1:5" ht="15.75" customHeight="1">
      <c r="A981" s="4"/>
      <c r="B981" s="42"/>
      <c r="C981" s="42"/>
      <c r="D981" s="42"/>
      <c r="E981" s="42"/>
    </row>
    <row r="982" spans="1:5" ht="15.75" customHeight="1">
      <c r="A982" s="4"/>
      <c r="B982" s="42"/>
      <c r="C982" s="42"/>
      <c r="D982" s="42"/>
      <c r="E982" s="42"/>
    </row>
    <row r="983" spans="1:5" ht="15.75" customHeight="1">
      <c r="A983" s="4"/>
      <c r="B983" s="42"/>
      <c r="C983" s="42"/>
      <c r="D983" s="42"/>
      <c r="E983" s="42"/>
    </row>
    <row r="984" spans="1:5" ht="15.75" customHeight="1">
      <c r="A984" s="4"/>
      <c r="B984" s="42"/>
      <c r="C984" s="42"/>
      <c r="D984" s="42"/>
      <c r="E984" s="42"/>
    </row>
    <row r="985" spans="1:5" ht="15.75" customHeight="1">
      <c r="A985" s="4"/>
      <c r="B985" s="42"/>
      <c r="C985" s="42"/>
      <c r="D985" s="42"/>
      <c r="E985" s="42"/>
    </row>
    <row r="986" spans="1:5" ht="15.75" customHeight="1">
      <c r="A986" s="4"/>
      <c r="B986" s="42"/>
      <c r="C986" s="42"/>
      <c r="D986" s="42"/>
      <c r="E986" s="42"/>
    </row>
    <row r="987" spans="1:5" ht="15.75" customHeight="1">
      <c r="A987" s="4"/>
      <c r="B987" s="42"/>
      <c r="C987" s="42"/>
      <c r="D987" s="42"/>
      <c r="E987" s="42"/>
    </row>
    <row r="988" spans="1:5" ht="15.75" customHeight="1">
      <c r="A988" s="4"/>
      <c r="B988" s="42"/>
      <c r="C988" s="42"/>
      <c r="D988" s="42"/>
      <c r="E988" s="42"/>
    </row>
    <row r="989" spans="1:5" ht="15.75" customHeight="1">
      <c r="A989" s="4"/>
      <c r="B989" s="42"/>
      <c r="C989" s="42"/>
      <c r="D989" s="42"/>
      <c r="E989" s="42"/>
    </row>
    <row r="990" spans="1:5" ht="15.75" customHeight="1">
      <c r="A990" s="4"/>
      <c r="B990" s="42"/>
      <c r="C990" s="42"/>
      <c r="D990" s="42"/>
      <c r="E990" s="42"/>
    </row>
    <row r="991" spans="1:5" ht="15.75" customHeight="1">
      <c r="A991" s="4"/>
      <c r="B991" s="42"/>
      <c r="C991" s="42"/>
      <c r="D991" s="42"/>
      <c r="E991" s="42"/>
    </row>
    <row r="992" spans="1:5" ht="15.75" customHeight="1">
      <c r="A992" s="4"/>
      <c r="B992" s="42"/>
      <c r="C992" s="42"/>
      <c r="D992" s="42"/>
      <c r="E992" s="42"/>
    </row>
    <row r="993" spans="1:5" ht="15.75" customHeight="1">
      <c r="A993" s="4"/>
      <c r="B993" s="42"/>
      <c r="C993" s="42"/>
      <c r="D993" s="42"/>
      <c r="E993" s="42"/>
    </row>
    <row r="994" spans="1:5" ht="15.75" customHeight="1">
      <c r="A994" s="4"/>
      <c r="B994" s="42"/>
      <c r="C994" s="42"/>
      <c r="D994" s="42"/>
      <c r="E994" s="42"/>
    </row>
    <row r="995" spans="1:5" ht="15.75" customHeight="1">
      <c r="A995" s="4"/>
      <c r="B995" s="42"/>
      <c r="C995" s="42"/>
      <c r="D995" s="42"/>
      <c r="E995" s="42"/>
    </row>
    <row r="996" spans="1:5" ht="15.75" customHeight="1">
      <c r="A996" s="4"/>
      <c r="B996" s="42"/>
      <c r="C996" s="42"/>
      <c r="D996" s="42"/>
      <c r="E996" s="42"/>
    </row>
    <row r="997" spans="1:5" ht="15.75" customHeight="1">
      <c r="A997" s="4"/>
      <c r="B997" s="42"/>
      <c r="C997" s="42"/>
      <c r="D997" s="42"/>
      <c r="E997" s="42"/>
    </row>
    <row r="998" spans="1:5" ht="15.75" customHeight="1">
      <c r="A998" s="4"/>
      <c r="B998" s="42"/>
      <c r="C998" s="42"/>
      <c r="D998" s="42"/>
      <c r="E998" s="42"/>
    </row>
    <row r="999" spans="1:5" ht="15.75" customHeight="1">
      <c r="A999" s="4"/>
      <c r="B999" s="42"/>
      <c r="C999" s="42"/>
      <c r="D999" s="42"/>
      <c r="E999" s="42"/>
    </row>
    <row r="1000" spans="1:5" ht="15.75" customHeight="1">
      <c r="A1000" s="4"/>
      <c r="B1000" s="42"/>
      <c r="C1000" s="42"/>
      <c r="D1000" s="42"/>
      <c r="E1000" s="42"/>
    </row>
  </sheetData>
  <sheetProtection algorithmName="SHA-512" hashValue="6dL+nZCT1ohgrem1kU0+n7Ngqj8rZj5TrIHA4rTcjKrpjc4mxVUVwov8nusJWhKZewK7OW6htoMPll+DUugM0Q==" saltValue="4m9VU44pFe01MYWdhcJ5RQ==" spinCount="100000" sheet="1" objects="1" scenarios="1" formatColumns="0"/>
  <hyperlinks>
    <hyperlink ref="A2" location="RFI!E4" display="RFI!E4" xr:uid="{00000000-0004-0000-0100-000000000000}"/>
    <hyperlink ref="A3" location="RFI!E5" display="RFI!E5" xr:uid="{00000000-0004-0000-0100-000001000000}"/>
    <hyperlink ref="A4" location="RFI!E6" display="RFI!E6" xr:uid="{00000000-0004-0000-0100-000002000000}"/>
    <hyperlink ref="A5" location="RFI!E15" display="RFI!E15" xr:uid="{00000000-0004-0000-0100-000003000000}"/>
    <hyperlink ref="A6" location="RFI!E23" display="RFI!E23" xr:uid="{00000000-0004-0000-0100-000004000000}"/>
    <hyperlink ref="A7" location="RFI!E31" display="RFI!E31" xr:uid="{00000000-0004-0000-0100-000005000000}"/>
    <hyperlink ref="A8" location="RFI!E45" display="RFI!E45" xr:uid="{00000000-0004-0000-0100-000006000000}"/>
    <hyperlink ref="A9" location="RFI!E46" display="RFI!E46" xr:uid="{00000000-0004-0000-0100-000007000000}"/>
    <hyperlink ref="A10" location="RFI!E56" display="RFI!E56" xr:uid="{00000000-0004-0000-0100-000008000000}"/>
    <hyperlink ref="A11" location="RFI!E65" display="RFI!E65" xr:uid="{00000000-0004-0000-0100-000009000000}"/>
    <hyperlink ref="A12" location="RFI!E73" display="RFI!E73" xr:uid="{00000000-0004-0000-0100-00000A000000}"/>
    <hyperlink ref="A13" location="RFI!E81" display="RFI!E81" xr:uid="{00000000-0004-0000-0100-00000B000000}"/>
    <hyperlink ref="A14" location="RFI!E91" display="RFI!E91" xr:uid="{00000000-0004-0000-0100-00000C000000}"/>
    <hyperlink ref="A15" location="RFI!E92" display="RFI!E92" xr:uid="{00000000-0004-0000-0100-00000D000000}"/>
    <hyperlink ref="A16" location="RFI!E100" display="RFI!E100" xr:uid="{00000000-0004-0000-0100-00000E000000}"/>
    <hyperlink ref="A17" location="RFI!E105" display="RFI!E105" xr:uid="{00000000-0004-0000-0100-00000F000000}"/>
    <hyperlink ref="A18" location="RFI!E111" display="RFI!E111" xr:uid="{00000000-0004-0000-0100-000010000000}"/>
    <hyperlink ref="A19" location="RFI!E112" display="RFI!E112" xr:uid="{00000000-0004-0000-0100-000011000000}"/>
    <hyperlink ref="A20" location="RFI!E122" display="RFI!E122" xr:uid="{00000000-0004-0000-0100-000012000000}"/>
    <hyperlink ref="A21" location="RFI!E128" display="RFI!E128" xr:uid="{00000000-0004-0000-0100-000013000000}"/>
    <hyperlink ref="A22" location="RFI!E129" display="RFI!E129" xr:uid="{00000000-0004-0000-0100-000014000000}"/>
    <hyperlink ref="A23" location="RFI!E139" display="RFI!E139" xr:uid="{00000000-0004-0000-0100-000015000000}"/>
    <hyperlink ref="A24" location="RFI!E159" display="RFI!E159" xr:uid="{00000000-0004-0000-0100-000016000000}"/>
    <hyperlink ref="A25" location="RFI!E177" display="RFI!E177" xr:uid="{00000000-0004-0000-0100-000017000000}"/>
    <hyperlink ref="A26" location="RFI!E185" display="RFI!E185" xr:uid="{00000000-0004-0000-0100-000018000000}"/>
    <hyperlink ref="A27" location="RFI!E196" display="RFI!E196" xr:uid="{00000000-0004-0000-0100-000019000000}"/>
    <hyperlink ref="A28" location="RFI!E212" display="RFI!E212" xr:uid="{00000000-0004-0000-0100-00001A000000}"/>
    <hyperlink ref="A29" location="RFI!E222" display="RFI!E222" xr:uid="{00000000-0004-0000-0100-00001B000000}"/>
    <hyperlink ref="A30" location="RFI!E223" display="RFI!E223" xr:uid="{00000000-0004-0000-0100-00001C000000}"/>
    <hyperlink ref="A31" location="RFI!E224" display="RFI!E224" xr:uid="{00000000-0004-0000-0100-00001D000000}"/>
    <hyperlink ref="A32" location="RFI!E230" display="RFI!E230" xr:uid="{00000000-0004-0000-0100-00001E000000}"/>
    <hyperlink ref="A33" location="RFI!E231" display="RFI!E231" xr:uid="{00000000-0004-0000-0100-00001F000000}"/>
    <hyperlink ref="A34" location="RFI!E236" display="RFI!E236" xr:uid="{00000000-0004-0000-0100-000020000000}"/>
    <hyperlink ref="A35" location="RFI!E237" display="RFI!E237" xr:uid="{00000000-0004-0000-0100-000021000000}"/>
    <hyperlink ref="A36" location="RFI!E245" display="RFI!E245" xr:uid="{00000000-0004-0000-0100-000022000000}"/>
    <hyperlink ref="A37" location="RFI!E256" display="RFI!E256" xr:uid="{00000000-0004-0000-0100-000023000000}"/>
    <hyperlink ref="A38" location="RFI!E257" display="RFI!E257" xr:uid="{00000000-0004-0000-0100-000024000000}"/>
    <hyperlink ref="A39" location="RFI!E263" display="RFI!E263" xr:uid="{00000000-0004-0000-0100-000025000000}"/>
    <hyperlink ref="A40" location="RFI!E270" display="RFI!E270" xr:uid="{00000000-0004-0000-0100-000026000000}"/>
    <hyperlink ref="A41" location="RFI!E277" display="RFI!E277" xr:uid="{00000000-0004-0000-0100-000027000000}"/>
    <hyperlink ref="A42" location="RFI!E290" display="RFI!E290" xr:uid="{00000000-0004-0000-0100-000028000000}"/>
    <hyperlink ref="A43" location="RFI!E301" display="RFI!E301" xr:uid="{00000000-0004-0000-0100-000029000000}"/>
    <hyperlink ref="A44" location="RFI!E305" display="RFI!E305" xr:uid="{00000000-0004-0000-0100-00002A000000}"/>
    <hyperlink ref="A45" location="RFI!E306" display="RFI!E306" xr:uid="{00000000-0004-0000-0100-00002B000000}"/>
    <hyperlink ref="A46" location="RFI!E314" display="RFI!E314" xr:uid="{00000000-0004-0000-0100-00002C000000}"/>
    <hyperlink ref="A47" location="RFI!E319" display="RFI!E319" xr:uid="{00000000-0004-0000-0100-00002D000000}"/>
    <hyperlink ref="A48" location="RFI!E324" display="RFI!E324" xr:uid="{00000000-0004-0000-0100-00002E000000}"/>
    <hyperlink ref="A49" location="RFI!E325" display="RFI!E325" xr:uid="{00000000-0004-0000-0100-00002F000000}"/>
    <hyperlink ref="A50" location="RFI!E329" display="RFI!E329" xr:uid="{00000000-0004-0000-0100-000030000000}"/>
    <hyperlink ref="A51" location="RFI!E334" display="RFI!E334" xr:uid="{00000000-0004-0000-0100-000031000000}"/>
    <hyperlink ref="A52" location="RFI!E338" display="RFI!E338" xr:uid="{00000000-0004-0000-0100-000032000000}"/>
    <hyperlink ref="A53" location="RFI!E344" display="RFI!E344" xr:uid="{00000000-0004-0000-0100-000033000000}"/>
    <hyperlink ref="A54" location="RFI!E348" display="RFI!E348" xr:uid="{00000000-0004-0000-0100-000034000000}"/>
    <hyperlink ref="A55" location="RFI!E349" display="RFI!E349" xr:uid="{00000000-0004-0000-0100-000035000000}"/>
    <hyperlink ref="A56" location="RFI!E371" display="RFI!E371" xr:uid="{00000000-0004-0000-0100-000036000000}"/>
    <hyperlink ref="A57" location="RFI!E375" display="RFI!E375" xr:uid="{00000000-0004-0000-0100-000037000000}"/>
    <hyperlink ref="A58" location="RFI!E381" display="RFI!E381" xr:uid="{00000000-0004-0000-0100-000038000000}"/>
    <hyperlink ref="A59" location="RFI!E382" display="RFI!E382" xr:uid="{00000000-0004-0000-0100-000039000000}"/>
    <hyperlink ref="A60" location="RFI!E383" display="RFI!E383" xr:uid="{00000000-0004-0000-0100-00003A000000}"/>
    <hyperlink ref="A61" location="RFI!E400" display="RFI!E400" xr:uid="{00000000-0004-0000-0100-00003B000000}"/>
    <hyperlink ref="A62" location="RFI!E410" display="RFI!E410" xr:uid="{00000000-0004-0000-0100-00003C000000}"/>
    <hyperlink ref="A63" location="RFI!E411" display="RFI!E411" xr:uid="{00000000-0004-0000-0100-00003D000000}"/>
    <hyperlink ref="A64" location="RFI!E435" display="RFI!E435" xr:uid="{00000000-0004-0000-0100-00003E000000}"/>
    <hyperlink ref="A65" location="RFI!E442" display="RFI!E442" xr:uid="{00000000-0004-0000-0100-00003F000000}"/>
    <hyperlink ref="A66" location="RFI!E451" display="RFI!E451" xr:uid="{00000000-0004-0000-0100-000040000000}"/>
    <hyperlink ref="A67" location="RFI!E465" display="RFI!E465" xr:uid="{00000000-0004-0000-0100-000041000000}"/>
    <hyperlink ref="A68" location="RFI!E466" display="RFI!E466" xr:uid="{00000000-0004-0000-0100-000042000000}"/>
    <hyperlink ref="A69" location="RFI!E478" display="RFI!E478" xr:uid="{00000000-0004-0000-0100-000043000000}"/>
    <hyperlink ref="A70" location="RFI!E489" display="RFI!E489" xr:uid="{00000000-0004-0000-0100-000044000000}"/>
    <hyperlink ref="A71" location="RFI!E497" display="RFI!E497" xr:uid="{00000000-0004-0000-0100-000045000000}"/>
    <hyperlink ref="A72" location="RFI!E498" display="RFI!E498" xr:uid="{00000000-0004-0000-0100-000046000000}"/>
    <hyperlink ref="A73" location="RFI!E509" display="RFI!E509" xr:uid="{00000000-0004-0000-0100-000047000000}"/>
    <hyperlink ref="A74" location="RFI!E510" display="RFI!E510" xr:uid="{00000000-0004-0000-0100-000048000000}"/>
    <hyperlink ref="A75" location="RFI!E519" display="RFI!E519" xr:uid="{00000000-0004-0000-0100-000049000000}"/>
    <hyperlink ref="A76" location="RFI!E520" display="RFI!E520" xr:uid="{00000000-0004-0000-0100-00004A000000}"/>
    <hyperlink ref="A77" location="RFI!E544" display="RFI!E544" xr:uid="{00000000-0004-0000-0100-00004B000000}"/>
    <hyperlink ref="A78" location="RFI!E545" display="RFI!E545" xr:uid="{00000000-0004-0000-0100-00004C000000}"/>
    <hyperlink ref="A79" location="RFI!E553" display="RFI!E553" xr:uid="{00000000-0004-0000-0100-00004D000000}"/>
    <hyperlink ref="A80" location="RFI!E561" display="RFI!E561" xr:uid="{00000000-0004-0000-0100-00004E000000}"/>
    <hyperlink ref="A81" location="RFI!E568" display="RFI!E568" xr:uid="{00000000-0004-0000-0100-00004F000000}"/>
    <hyperlink ref="A82" location="RFI!E569" display="RFI!E569" xr:uid="{00000000-0004-0000-0100-000050000000}"/>
    <hyperlink ref="A83" location="RFI!E590" display="RFI!E590" xr:uid="{00000000-0004-0000-0100-000051000000}"/>
    <hyperlink ref="A84" location="RFI!E591" display="RFI!E591" xr:uid="{00000000-0004-0000-0100-000052000000}"/>
    <hyperlink ref="A85" location="RFI!E603" display="RFI!E603" xr:uid="{00000000-0004-0000-0100-000053000000}"/>
    <hyperlink ref="A86" location="RFI!E617" display="RFI!E617" xr:uid="{00000000-0004-0000-0100-000054000000}"/>
    <hyperlink ref="A87" location="RFI!E618" display="RFI!E618" xr:uid="{00000000-0004-0000-0100-000055000000}"/>
    <hyperlink ref="A88" location="RFI!E619" display="RFI!E619" xr:uid="{00000000-0004-0000-0100-000056000000}"/>
    <hyperlink ref="A89" location="RFI!E633" display="RFI!E633" xr:uid="{00000000-0004-0000-0100-000057000000}"/>
    <hyperlink ref="A90" location="RFI!E645" display="RFI!E645" xr:uid="{00000000-0004-0000-0100-000058000000}"/>
    <hyperlink ref="A91" location="RFI!E646" display="RFI!E646" xr:uid="{00000000-0004-0000-0100-000059000000}"/>
    <hyperlink ref="A92" location="RFI!E652" display="RFI!E652" xr:uid="{00000000-0004-0000-0100-00005A000000}"/>
    <hyperlink ref="A93" location="RFI!E662" display="RFI!E662" xr:uid="{00000000-0004-0000-0100-00005B000000}"/>
    <hyperlink ref="A94" location="RFI!E670" display="RFI!E670" xr:uid="{00000000-0004-0000-0100-00005C000000}"/>
    <hyperlink ref="A95" location="RFI!E676" display="RFI!E676" xr:uid="{00000000-0004-0000-0100-00005D000000}"/>
    <hyperlink ref="A96" location="RFI!E677" display="RFI!E677" xr:uid="{00000000-0004-0000-0100-00005E000000}"/>
    <hyperlink ref="A97" location="RFI!E682" display="RFI!E682" xr:uid="{00000000-0004-0000-0100-00005F000000}"/>
    <hyperlink ref="A98" location="RFI!E688" display="RFI!E688" xr:uid="{00000000-0004-0000-0100-000060000000}"/>
    <hyperlink ref="A99" location="RFI!E689" display="RFI!E689" xr:uid="{00000000-0004-0000-0100-000061000000}"/>
    <hyperlink ref="A100" location="RFI!E690" display="RFI!E690" xr:uid="{00000000-0004-0000-0100-000062000000}"/>
    <hyperlink ref="A101" location="RFI!E703" display="RFI!E703" xr:uid="{00000000-0004-0000-0100-000063000000}"/>
    <hyperlink ref="A102" location="RFI!E709" display="RFI!E709" xr:uid="{00000000-0004-0000-0100-000064000000}"/>
    <hyperlink ref="A103" location="RFI!E718" display="RFI!E718" xr:uid="{00000000-0004-0000-0100-000065000000}"/>
    <hyperlink ref="A104" location="RFI!E722" display="RFI!E722" xr:uid="{00000000-0004-0000-0100-000066000000}"/>
    <hyperlink ref="A105" location="RFI!E726" display="RFI!E726" xr:uid="{00000000-0004-0000-0100-000067000000}"/>
    <hyperlink ref="A106" location="RFI!E730" display="RFI!E730" xr:uid="{00000000-0004-0000-0100-000068000000}"/>
    <hyperlink ref="A107" location="RFI!E734" display="RFI!E734" xr:uid="{00000000-0004-0000-0100-000069000000}"/>
    <hyperlink ref="A108" location="RFI!E738" display="RFI!E738" xr:uid="{00000000-0004-0000-0100-00006A000000}"/>
    <hyperlink ref="A109" location="RFI!E742" display="RFI!E742" xr:uid="{00000000-0004-0000-0100-00006B000000}"/>
    <hyperlink ref="A110" location="RFI!E743" display="RFI!E743" xr:uid="{00000000-0004-0000-0100-00006C000000}"/>
    <hyperlink ref="A111" location="RFI!E750" display="RFI!E750" xr:uid="{00000000-0004-0000-0100-00006D000000}"/>
    <hyperlink ref="A112" location="RFI!E755" display="RFI!E755" xr:uid="{00000000-0004-0000-0100-00006E000000}"/>
    <hyperlink ref="A113" location="RFI!E761" display="RFI!E761" xr:uid="{00000000-0004-0000-0100-00006F000000}"/>
    <hyperlink ref="A114" location="RFI!E771" display="RFI!E771" xr:uid="{00000000-0004-0000-0100-000070000000}"/>
    <hyperlink ref="A115" location="RFI!E778" display="RFI!E778" xr:uid="{00000000-0004-0000-0100-000071000000}"/>
    <hyperlink ref="A116" location="RFI!E793" display="RFI!E793" xr:uid="{00000000-0004-0000-0100-000072000000}"/>
    <hyperlink ref="A117" location="RFI!E799" display="RFI!E799" xr:uid="{00000000-0004-0000-0100-000073000000}"/>
    <hyperlink ref="A118" location="RFI!E807" display="RFI!E807" xr:uid="{00000000-0004-0000-0100-000074000000}"/>
    <hyperlink ref="A119" location="RFI!E819" display="RFI!E819" xr:uid="{00000000-0004-0000-0100-000075000000}"/>
    <hyperlink ref="A120" location="RFI!E825" display="RFI!E825" xr:uid="{00000000-0004-0000-0100-000076000000}"/>
    <hyperlink ref="A121" location="RFI!E836" display="RFI!E836" xr:uid="{00000000-0004-0000-0100-000077000000}"/>
    <hyperlink ref="A122" location="RFI!E840" display="RFI!E840" xr:uid="{00000000-0004-0000-0100-000078000000}"/>
    <hyperlink ref="A123" location="RFI!E845" display="RFI!E845" xr:uid="{00000000-0004-0000-0100-000079000000}"/>
    <hyperlink ref="A124" location="RFI!E852" display="RFI!E852" xr:uid="{00000000-0004-0000-0100-00007A000000}"/>
    <hyperlink ref="A125" location="RFI!E856" display="RFI!E856" xr:uid="{00000000-0004-0000-0100-00007B000000}"/>
    <hyperlink ref="A126" location="RFI!E860" display="RFI!E860" xr:uid="{00000000-0004-0000-0100-00007C000000}"/>
    <hyperlink ref="A127" location="RFI!E864" display="RFI!E864" xr:uid="{00000000-0004-0000-0100-00007D000000}"/>
    <hyperlink ref="A128" location="RFI!E865" display="RFI!E865" xr:uid="{00000000-0004-0000-0100-00007E000000}"/>
    <hyperlink ref="A129" location="RFI!E870" display="RFI!E870" xr:uid="{00000000-0004-0000-0100-00007F000000}"/>
    <hyperlink ref="A130" location="RFI!E881" display="RFI!E881" xr:uid="{00000000-0004-0000-0100-000080000000}"/>
    <hyperlink ref="A131" location="RFI!E885" display="RFI!E885" xr:uid="{00000000-0004-0000-0100-000081000000}"/>
    <hyperlink ref="A132" location="RFI!E893" display="RFI!E893" xr:uid="{00000000-0004-0000-0100-000082000000}"/>
    <hyperlink ref="A133" location="RFI!E897" display="RFI!E897" xr:uid="{00000000-0004-0000-0100-000083000000}"/>
    <hyperlink ref="A134" location="RFI!E901" display="RFI!E901" xr:uid="{00000000-0004-0000-0100-000084000000}"/>
    <hyperlink ref="A135" location="RFI!E907" display="RFI!E907" xr:uid="{00000000-0004-0000-0100-000085000000}"/>
    <hyperlink ref="A136" location="RFI!E911" display="RFI!E911" xr:uid="{00000000-0004-0000-0100-000086000000}"/>
    <hyperlink ref="A137" location="RFI!E915" display="RFI!E915" xr:uid="{00000000-0004-0000-0100-000087000000}"/>
    <hyperlink ref="A138" location="RFI!E919" display="RFI!E919" xr:uid="{00000000-0004-0000-0100-000088000000}"/>
    <hyperlink ref="A139" location="RFI!E920" display="RFI!E920" xr:uid="{00000000-0004-0000-0100-000089000000}"/>
    <hyperlink ref="A140" location="RFI!E924" display="RFI!E924" xr:uid="{00000000-0004-0000-0100-00008A000000}"/>
    <hyperlink ref="A141" location="RFI!E929" display="RFI!E929" xr:uid="{00000000-0004-0000-0100-00008B000000}"/>
    <hyperlink ref="A142" location="RFI!E938" display="RFI!E938" xr:uid="{00000000-0004-0000-0100-00008C000000}"/>
    <hyperlink ref="A143" location="RFI!E942" display="RFI!E942" xr:uid="{00000000-0004-0000-0100-00008D000000}"/>
    <hyperlink ref="A144" location="RFI!E946" display="RFI!E946" xr:uid="{00000000-0004-0000-0100-00008E000000}"/>
    <hyperlink ref="A145" location="RFI!E950" display="RFI!E950" xr:uid="{00000000-0004-0000-0100-00008F000000}"/>
    <hyperlink ref="A146" location="RFI!E951" display="RFI!E951" xr:uid="{00000000-0004-0000-0100-000090000000}"/>
    <hyperlink ref="A147" location="RFI!E952" display="RFI!E952" xr:uid="{00000000-0004-0000-0100-000091000000}"/>
    <hyperlink ref="A148" location="RFI!E958" display="RFI!E958" xr:uid="{00000000-0004-0000-0100-000092000000}"/>
    <hyperlink ref="A149" location="RFI!E973" display="RFI!E973" xr:uid="{00000000-0004-0000-0100-000093000000}"/>
    <hyperlink ref="A150" location="RFI!E979" display="RFI!E979" xr:uid="{00000000-0004-0000-0100-000094000000}"/>
    <hyperlink ref="A151" location="RFI!E992" display="RFI!E992" xr:uid="{00000000-0004-0000-0100-000095000000}"/>
    <hyperlink ref="A152" location="RFI!E1005" display="RFI!E1005" xr:uid="{00000000-0004-0000-0100-000096000000}"/>
    <hyperlink ref="A153" location="RFI!E1012" display="RFI!E1012" xr:uid="{00000000-0004-0000-0100-000097000000}"/>
    <hyperlink ref="A154" location="RFI!E1021" display="RFI!E1021" xr:uid="{00000000-0004-0000-0100-000098000000}"/>
    <hyperlink ref="A155" location="RFI!E1025" display="RFI!E1025" xr:uid="{00000000-0004-0000-0100-000099000000}"/>
    <hyperlink ref="A156" location="RFI!E1029" display="RFI!E1029" xr:uid="{00000000-0004-0000-0100-00009A000000}"/>
    <hyperlink ref="A157" location="RFI!E1033" display="RFI!E1033" xr:uid="{00000000-0004-0000-0100-00009B000000}"/>
    <hyperlink ref="A158" location="RFI!E1034" display="RFI!E1034" xr:uid="{00000000-0004-0000-0100-00009C000000}"/>
    <hyperlink ref="A159" location="RFI!E1040" display="RFI!E1040" xr:uid="{00000000-0004-0000-0100-00009D000000}"/>
    <hyperlink ref="A160" location="RFI!E1049" display="RFI!E1049" xr:uid="{00000000-0004-0000-0100-00009E000000}"/>
    <hyperlink ref="A161" location="RFI!E1056" display="RFI!E1056" xr:uid="{00000000-0004-0000-0100-00009F000000}"/>
    <hyperlink ref="A162" location="RFI!E1075" display="RFI!E1075" xr:uid="{00000000-0004-0000-0100-0000A0000000}"/>
    <hyperlink ref="A163" location="RFI!E1079" display="RFI!E1079" xr:uid="{00000000-0004-0000-0100-0000A1000000}"/>
    <hyperlink ref="A164" location="RFI!E1083" display="RFI!E1083" xr:uid="{00000000-0004-0000-0100-0000A2000000}"/>
    <hyperlink ref="A165" location="RFI!E1084" display="RFI!E1084" xr:uid="{00000000-0004-0000-0100-0000A3000000}"/>
    <hyperlink ref="A166" location="RFI!E1094" display="RFI!E1094" xr:uid="{00000000-0004-0000-0100-0000A4000000}"/>
    <hyperlink ref="A167" location="RFI!E1103" display="RFI!E1103" xr:uid="{00000000-0004-0000-0100-0000A5000000}"/>
  </hyperlinks>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1186"/>
  <sheetViews>
    <sheetView tabSelected="1" topLeftCell="A618" zoomScale="83" zoomScaleNormal="86" workbookViewId="0">
      <selection activeCell="Y2000" sqref="Y2000"/>
    </sheetView>
  </sheetViews>
  <sheetFormatPr baseColWidth="10" defaultColWidth="11.1640625" defaultRowHeight="16"/>
  <cols>
    <col min="1" max="1" width="7.1640625" style="191" customWidth="1"/>
    <col min="2" max="2" width="24.5" style="191" hidden="1" customWidth="1"/>
    <col min="3" max="3" width="6.33203125" style="191" hidden="1" customWidth="1"/>
    <col min="4" max="4" width="8.33203125" style="191" hidden="1" customWidth="1"/>
    <col min="5" max="5" width="16.33203125" style="191" customWidth="1"/>
    <col min="6" max="6" width="22.83203125" style="191" customWidth="1"/>
    <col min="7" max="7" width="39.5" style="191" customWidth="1"/>
    <col min="8" max="8" width="14" style="191" customWidth="1"/>
    <col min="9" max="9" width="27" style="191" customWidth="1"/>
    <col min="10" max="10" width="25.83203125" style="191" customWidth="1"/>
    <col min="11" max="11" width="0.33203125" style="191" customWidth="1"/>
    <col min="12" max="12" width="24.5" style="191" customWidth="1"/>
    <col min="13" max="13" width="23.1640625" style="191" customWidth="1"/>
    <col min="14" max="14" width="9" style="191" customWidth="1"/>
    <col min="15" max="15" width="5.1640625" style="191" customWidth="1"/>
    <col min="16" max="16" width="5.83203125" style="191" customWidth="1"/>
    <col min="17" max="17" width="41.33203125" style="191" customWidth="1"/>
    <col min="18" max="18" width="43.83203125" style="191" customWidth="1"/>
    <col min="19" max="19" width="6.33203125" style="191" customWidth="1"/>
    <col min="20" max="20" width="5.6640625" style="191" customWidth="1"/>
    <col min="21" max="21" width="8.33203125" style="191" customWidth="1"/>
    <col min="22" max="22" width="6.83203125" style="191" customWidth="1"/>
    <col min="23" max="23" width="46.33203125" style="191" customWidth="1"/>
    <col min="24" max="24" width="10.83203125" style="191" customWidth="1"/>
    <col min="25" max="25" width="6.83203125" style="191" customWidth="1"/>
    <col min="26" max="26" width="10.83203125" style="191" customWidth="1"/>
    <col min="27" max="28" width="6.83203125" style="191" customWidth="1"/>
    <col min="29" max="29" width="10.83203125" style="191" customWidth="1"/>
    <col min="30" max="16384" width="11.1640625" style="191"/>
  </cols>
  <sheetData>
    <row r="1" spans="1:29" ht="73" customHeight="1">
      <c r="A1" s="16"/>
      <c r="B1" s="16"/>
      <c r="C1" s="16"/>
      <c r="D1" s="83"/>
      <c r="E1" s="16"/>
      <c r="F1" s="16"/>
      <c r="G1" s="16"/>
      <c r="H1" s="259" t="s">
        <v>9</v>
      </c>
      <c r="I1" s="256"/>
      <c r="J1" s="256"/>
      <c r="K1" s="256"/>
      <c r="L1" s="256"/>
      <c r="M1" s="256"/>
      <c r="N1" s="256"/>
      <c r="O1" s="257"/>
      <c r="P1" s="192" t="s">
        <v>13</v>
      </c>
      <c r="Q1" s="192" t="s">
        <v>13</v>
      </c>
      <c r="R1" s="192" t="s">
        <v>13</v>
      </c>
      <c r="S1" s="192" t="s">
        <v>13</v>
      </c>
      <c r="T1" s="192" t="s">
        <v>13</v>
      </c>
      <c r="U1" s="192" t="s">
        <v>13</v>
      </c>
      <c r="V1" s="192" t="s">
        <v>13</v>
      </c>
      <c r="W1" s="192" t="s">
        <v>13</v>
      </c>
      <c r="X1" s="192" t="s">
        <v>13</v>
      </c>
      <c r="Y1" s="192" t="s">
        <v>13</v>
      </c>
      <c r="Z1" s="16"/>
      <c r="AA1" s="16"/>
      <c r="AC1" s="16"/>
    </row>
    <row r="2" spans="1:29" ht="46" customHeight="1">
      <c r="A2" s="16" t="s">
        <v>15</v>
      </c>
      <c r="B2" s="16" t="s">
        <v>16</v>
      </c>
      <c r="C2" s="16" t="s">
        <v>17</v>
      </c>
      <c r="D2" s="83" t="s">
        <v>18</v>
      </c>
      <c r="E2" s="193" t="s">
        <v>19</v>
      </c>
      <c r="F2" s="193" t="s">
        <v>21</v>
      </c>
      <c r="G2" s="193" t="s">
        <v>22</v>
      </c>
      <c r="H2" s="194" t="s">
        <v>23</v>
      </c>
      <c r="I2" s="195" t="s">
        <v>31</v>
      </c>
      <c r="J2" s="194" t="s">
        <v>35</v>
      </c>
      <c r="K2" s="194" t="s">
        <v>36</v>
      </c>
      <c r="L2" s="194" t="s">
        <v>37</v>
      </c>
      <c r="M2" s="194" t="s">
        <v>38</v>
      </c>
      <c r="N2" s="196" t="s">
        <v>39</v>
      </c>
      <c r="O2" s="197" t="s">
        <v>40</v>
      </c>
      <c r="P2" s="198" t="s">
        <v>41</v>
      </c>
      <c r="Q2" s="199" t="s">
        <v>43</v>
      </c>
      <c r="R2" s="202" t="s">
        <v>44</v>
      </c>
      <c r="S2" s="200" t="s">
        <v>45</v>
      </c>
      <c r="T2" s="201" t="s">
        <v>47</v>
      </c>
      <c r="U2" s="199" t="s">
        <v>48</v>
      </c>
      <c r="V2" s="199" t="s">
        <v>49</v>
      </c>
      <c r="W2" s="202" t="s">
        <v>44</v>
      </c>
      <c r="X2" s="201" t="s">
        <v>50</v>
      </c>
      <c r="Y2" s="201" t="s">
        <v>51</v>
      </c>
      <c r="Z2" s="196" t="s">
        <v>52</v>
      </c>
      <c r="AA2" s="192" t="s">
        <v>53</v>
      </c>
      <c r="AC2" s="16"/>
    </row>
    <row r="3" spans="1:29">
      <c r="E3" s="203"/>
      <c r="F3" s="203"/>
      <c r="G3" s="203"/>
      <c r="H3" s="203"/>
      <c r="I3" s="204"/>
      <c r="J3" s="203"/>
      <c r="K3" s="203"/>
      <c r="L3" s="203"/>
      <c r="M3" s="203"/>
      <c r="N3" s="203"/>
      <c r="O3" s="203"/>
      <c r="P3" s="226"/>
      <c r="Q3" s="226"/>
      <c r="R3" s="226"/>
      <c r="S3" s="226"/>
      <c r="T3" s="226"/>
      <c r="U3" s="226"/>
      <c r="V3" s="226"/>
      <c r="W3" s="226"/>
      <c r="X3" s="226"/>
      <c r="Y3" s="226"/>
      <c r="Z3" s="203"/>
      <c r="AA3" s="203"/>
    </row>
    <row r="4" spans="1:29" ht="37">
      <c r="A4" s="16"/>
      <c r="B4" s="16"/>
      <c r="C4" s="16"/>
      <c r="D4" s="83"/>
      <c r="E4" s="258" t="s">
        <v>57</v>
      </c>
      <c r="F4" s="256"/>
      <c r="G4" s="257"/>
      <c r="I4" s="205"/>
      <c r="N4" s="83"/>
      <c r="O4" s="83"/>
      <c r="P4" s="227"/>
      <c r="Q4" s="227"/>
      <c r="R4" s="227"/>
      <c r="S4" s="227"/>
      <c r="T4" s="227"/>
      <c r="U4" s="227"/>
      <c r="V4" s="227"/>
      <c r="W4" s="227"/>
      <c r="X4" s="227"/>
      <c r="Y4" s="227"/>
      <c r="AC4" s="16"/>
    </row>
    <row r="5" spans="1:29" ht="19">
      <c r="A5" s="16"/>
      <c r="B5" s="16"/>
      <c r="C5" s="16"/>
      <c r="D5" s="83"/>
      <c r="E5" s="260" t="s">
        <v>59</v>
      </c>
      <c r="F5" s="261"/>
      <c r="G5" s="262"/>
      <c r="H5" s="16"/>
      <c r="I5" s="206"/>
      <c r="J5" s="16"/>
      <c r="K5" s="16"/>
      <c r="L5" s="16"/>
      <c r="M5" s="16"/>
      <c r="N5" s="83"/>
      <c r="O5" s="83"/>
      <c r="P5" s="228"/>
      <c r="Q5" s="228"/>
      <c r="R5" s="228"/>
      <c r="S5" s="228"/>
      <c r="T5" s="228"/>
      <c r="U5" s="228"/>
      <c r="V5" s="228"/>
      <c r="W5" s="228"/>
      <c r="X5" s="228"/>
      <c r="Y5" s="228"/>
      <c r="Z5" s="16"/>
      <c r="AA5" s="16"/>
      <c r="AC5" s="16"/>
    </row>
    <row r="6" spans="1:29">
      <c r="A6" s="16"/>
      <c r="B6" s="16"/>
      <c r="C6" s="16"/>
      <c r="D6" s="83"/>
      <c r="E6" s="207" t="s">
        <v>62</v>
      </c>
      <c r="F6" s="16"/>
      <c r="G6" s="16"/>
      <c r="H6" s="16"/>
      <c r="I6" s="206"/>
      <c r="J6" s="16"/>
      <c r="K6" s="16"/>
      <c r="L6" s="16"/>
      <c r="M6" s="16"/>
      <c r="N6" s="83"/>
      <c r="O6" s="83"/>
      <c r="P6" s="227"/>
      <c r="Q6" s="227"/>
      <c r="R6" s="227"/>
      <c r="S6" s="227"/>
      <c r="T6" s="227"/>
      <c r="U6" s="227"/>
      <c r="V6" s="227"/>
      <c r="W6" s="227"/>
      <c r="X6" s="227"/>
      <c r="Y6" s="227"/>
      <c r="AC6" s="16"/>
    </row>
    <row r="7" spans="1:29">
      <c r="A7" s="16">
        <v>2000</v>
      </c>
      <c r="B7" s="16" t="s">
        <v>64</v>
      </c>
      <c r="C7" s="16"/>
      <c r="D7" s="83"/>
      <c r="E7" s="208" t="s">
        <v>65</v>
      </c>
      <c r="F7" s="84" t="s">
        <v>67</v>
      </c>
      <c r="G7" s="84" t="s">
        <v>68</v>
      </c>
      <c r="H7" s="209" t="s">
        <v>69</v>
      </c>
      <c r="I7" s="210" t="s">
        <v>70</v>
      </c>
      <c r="J7" s="16"/>
      <c r="K7" s="16"/>
      <c r="L7" s="16"/>
      <c r="M7" s="209" t="s">
        <v>72</v>
      </c>
      <c r="N7" s="83"/>
      <c r="O7" s="83"/>
      <c r="P7" s="229">
        <v>3</v>
      </c>
      <c r="Q7" s="230" t="s">
        <v>74</v>
      </c>
      <c r="R7" s="230" t="s">
        <v>75</v>
      </c>
      <c r="S7" s="231">
        <v>2</v>
      </c>
      <c r="T7" s="232"/>
      <c r="U7" s="229"/>
      <c r="V7" s="230"/>
      <c r="W7" s="230"/>
      <c r="X7" s="231"/>
      <c r="Y7" s="232"/>
      <c r="Z7" s="211">
        <f t="shared" ref="Z7:Z12" si="0">IF(U7&lt;&gt;"",U7,IF(P7&lt;&gt;"",P7,IF(N7&lt;&gt;"",N7,"")))</f>
        <v>3</v>
      </c>
      <c r="AA7" s="212">
        <f t="shared" ref="AA7:AA12" si="1">IF(X7&lt;&gt;"",X7,IF(S7&lt;&gt;"",S7,IF(O7&lt;&gt;"",O7,"")))</f>
        <v>2</v>
      </c>
      <c r="AC7" s="16"/>
    </row>
    <row r="8" spans="1:29">
      <c r="A8" s="16">
        <v>2001</v>
      </c>
      <c r="B8" s="16" t="s">
        <v>80</v>
      </c>
      <c r="C8" s="16"/>
      <c r="D8" s="83"/>
      <c r="E8" s="208" t="s">
        <v>81</v>
      </c>
      <c r="F8" s="84" t="s">
        <v>82</v>
      </c>
      <c r="G8" s="84" t="s">
        <v>83</v>
      </c>
      <c r="H8" s="209" t="s">
        <v>69</v>
      </c>
      <c r="I8" s="210" t="s">
        <v>84</v>
      </c>
      <c r="J8" s="16"/>
      <c r="K8" s="16"/>
      <c r="L8" s="16"/>
      <c r="M8" s="209" t="s">
        <v>72</v>
      </c>
      <c r="N8" s="83"/>
      <c r="O8" s="83"/>
      <c r="P8" s="229">
        <v>3</v>
      </c>
      <c r="Q8" s="230" t="s">
        <v>86</v>
      </c>
      <c r="R8" s="230" t="s">
        <v>75</v>
      </c>
      <c r="S8" s="231">
        <v>3</v>
      </c>
      <c r="T8" s="232"/>
      <c r="U8" s="229"/>
      <c r="V8" s="230"/>
      <c r="W8" s="230"/>
      <c r="X8" s="231"/>
      <c r="Y8" s="232"/>
      <c r="Z8" s="211">
        <f t="shared" si="0"/>
        <v>3</v>
      </c>
      <c r="AA8" s="212">
        <f t="shared" si="1"/>
        <v>3</v>
      </c>
    </row>
    <row r="9" spans="1:29">
      <c r="A9" s="16">
        <v>2002</v>
      </c>
      <c r="B9" s="16" t="s">
        <v>87</v>
      </c>
      <c r="C9" s="16"/>
      <c r="D9" s="83"/>
      <c r="E9" s="208" t="s">
        <v>88</v>
      </c>
      <c r="F9" s="84" t="s">
        <v>89</v>
      </c>
      <c r="G9" s="84" t="s">
        <v>90</v>
      </c>
      <c r="H9" s="209" t="s">
        <v>69</v>
      </c>
      <c r="I9" s="210" t="s">
        <v>91</v>
      </c>
      <c r="J9" s="16"/>
      <c r="K9" s="16"/>
      <c r="L9" s="16"/>
      <c r="M9" s="209" t="s">
        <v>92</v>
      </c>
      <c r="N9" s="83"/>
      <c r="O9" s="83"/>
      <c r="P9" s="229">
        <v>3</v>
      </c>
      <c r="Q9" s="230" t="s">
        <v>94</v>
      </c>
      <c r="R9" s="230" t="s">
        <v>75</v>
      </c>
      <c r="S9" s="231">
        <v>3</v>
      </c>
      <c r="T9" s="232"/>
      <c r="U9" s="229"/>
      <c r="V9" s="230"/>
      <c r="W9" s="230"/>
      <c r="X9" s="231"/>
      <c r="Y9" s="232"/>
      <c r="Z9" s="211">
        <f t="shared" si="0"/>
        <v>3</v>
      </c>
      <c r="AA9" s="212">
        <f t="shared" si="1"/>
        <v>3</v>
      </c>
    </row>
    <row r="10" spans="1:29">
      <c r="A10" s="16">
        <v>2003</v>
      </c>
      <c r="B10" s="16" t="s">
        <v>95</v>
      </c>
      <c r="C10" s="16"/>
      <c r="D10" s="83"/>
      <c r="E10" s="208" t="s">
        <v>96</v>
      </c>
      <c r="F10" s="84" t="s">
        <v>97</v>
      </c>
      <c r="G10" s="84" t="s">
        <v>98</v>
      </c>
      <c r="H10" s="209" t="s">
        <v>69</v>
      </c>
      <c r="I10" s="210" t="s">
        <v>99</v>
      </c>
      <c r="J10" s="16"/>
      <c r="K10" s="16"/>
      <c r="L10" s="16"/>
      <c r="M10" s="209" t="s">
        <v>100</v>
      </c>
      <c r="N10" s="83"/>
      <c r="O10" s="83"/>
      <c r="P10" s="233">
        <v>3</v>
      </c>
      <c r="Q10" s="234" t="s">
        <v>102</v>
      </c>
      <c r="R10" s="230" t="s">
        <v>75</v>
      </c>
      <c r="S10" s="231">
        <v>3</v>
      </c>
      <c r="T10" s="232"/>
      <c r="U10" s="229"/>
      <c r="V10" s="230"/>
      <c r="W10" s="230"/>
      <c r="X10" s="231"/>
      <c r="Y10" s="232"/>
      <c r="Z10" s="211">
        <f t="shared" si="0"/>
        <v>3</v>
      </c>
      <c r="AA10" s="212">
        <f t="shared" si="1"/>
        <v>3</v>
      </c>
    </row>
    <row r="11" spans="1:29">
      <c r="A11" s="16">
        <v>2004</v>
      </c>
      <c r="B11" s="16" t="s">
        <v>104</v>
      </c>
      <c r="C11" s="16"/>
      <c r="D11" s="83"/>
      <c r="E11" s="208" t="s">
        <v>105</v>
      </c>
      <c r="F11" s="84" t="s">
        <v>106</v>
      </c>
      <c r="G11" s="84" t="s">
        <v>107</v>
      </c>
      <c r="H11" s="209" t="s">
        <v>69</v>
      </c>
      <c r="I11" s="210" t="s">
        <v>108</v>
      </c>
      <c r="J11" s="16"/>
      <c r="K11" s="16"/>
      <c r="L11" s="16"/>
      <c r="M11" s="209" t="s">
        <v>109</v>
      </c>
      <c r="N11" s="83"/>
      <c r="O11" s="83"/>
      <c r="P11" s="233">
        <v>3</v>
      </c>
      <c r="Q11" s="234" t="s">
        <v>111</v>
      </c>
      <c r="R11" s="230" t="s">
        <v>75</v>
      </c>
      <c r="S11" s="231">
        <v>3</v>
      </c>
      <c r="T11" s="232"/>
      <c r="U11" s="229"/>
      <c r="V11" s="230"/>
      <c r="W11" s="230"/>
      <c r="X11" s="231"/>
      <c r="Y11" s="232"/>
      <c r="Z11" s="211">
        <f t="shared" si="0"/>
        <v>3</v>
      </c>
      <c r="AA11" s="212">
        <f t="shared" si="1"/>
        <v>3</v>
      </c>
    </row>
    <row r="12" spans="1:29">
      <c r="A12" s="16">
        <v>2005</v>
      </c>
      <c r="B12" s="16" t="s">
        <v>112</v>
      </c>
      <c r="C12" s="16"/>
      <c r="D12" s="83"/>
      <c r="E12" s="213" t="s">
        <v>113</v>
      </c>
      <c r="F12" s="84" t="s">
        <v>114</v>
      </c>
      <c r="G12" s="84" t="s">
        <v>115</v>
      </c>
      <c r="H12" s="16"/>
      <c r="I12" s="206"/>
      <c r="J12" s="16"/>
      <c r="K12" s="16"/>
      <c r="L12" s="16"/>
      <c r="M12" s="16"/>
      <c r="N12" s="83"/>
      <c r="O12" s="83"/>
      <c r="P12" s="233">
        <v>2</v>
      </c>
      <c r="Q12" s="234" t="s">
        <v>116</v>
      </c>
      <c r="R12" s="230" t="s">
        <v>75</v>
      </c>
      <c r="S12" s="231">
        <v>2</v>
      </c>
      <c r="T12" s="232"/>
      <c r="U12" s="229"/>
      <c r="V12" s="230"/>
      <c r="W12" s="230"/>
      <c r="X12" s="231"/>
      <c r="Y12" s="232"/>
      <c r="Z12" s="211">
        <f t="shared" si="0"/>
        <v>2</v>
      </c>
      <c r="AA12" s="212">
        <f t="shared" si="1"/>
        <v>2</v>
      </c>
    </row>
    <row r="13" spans="1:29">
      <c r="A13" s="16"/>
      <c r="H13" s="16"/>
      <c r="I13" s="205"/>
      <c r="P13" s="227"/>
      <c r="Q13" s="227"/>
      <c r="R13" s="227"/>
      <c r="S13" s="227"/>
      <c r="T13" s="227"/>
      <c r="U13" s="227"/>
      <c r="V13" s="227"/>
      <c r="W13" s="227"/>
      <c r="X13" s="227"/>
      <c r="Y13" s="227"/>
    </row>
    <row r="14" spans="1:29">
      <c r="A14" s="16"/>
      <c r="H14" s="16"/>
      <c r="I14" s="205"/>
      <c r="P14" s="227"/>
      <c r="Q14" s="227"/>
      <c r="R14" s="227"/>
      <c r="S14" s="227"/>
      <c r="T14" s="227"/>
      <c r="U14" s="227"/>
      <c r="V14" s="227"/>
      <c r="W14" s="227"/>
      <c r="X14" s="227"/>
      <c r="Y14" s="227"/>
    </row>
    <row r="15" spans="1:29">
      <c r="A15" s="16"/>
      <c r="E15" s="207" t="s">
        <v>117</v>
      </c>
      <c r="H15" s="16"/>
      <c r="I15" s="205"/>
      <c r="P15" s="227"/>
      <c r="Q15" s="227"/>
      <c r="R15" s="227"/>
      <c r="S15" s="227"/>
      <c r="T15" s="227"/>
      <c r="U15" s="227"/>
      <c r="V15" s="227"/>
      <c r="W15" s="227"/>
      <c r="X15" s="227"/>
      <c r="Y15" s="227"/>
    </row>
    <row r="16" spans="1:29">
      <c r="A16" s="16">
        <v>2006</v>
      </c>
      <c r="B16" s="16" t="s">
        <v>118</v>
      </c>
      <c r="C16" s="16"/>
      <c r="D16" s="83"/>
      <c r="E16" s="208" t="s">
        <v>119</v>
      </c>
      <c r="F16" s="84" t="s">
        <v>120</v>
      </c>
      <c r="G16" s="84" t="s">
        <v>121</v>
      </c>
      <c r="H16" s="209" t="s">
        <v>69</v>
      </c>
      <c r="I16" s="206"/>
      <c r="J16" s="16"/>
      <c r="K16" s="16"/>
      <c r="L16" s="16"/>
      <c r="M16" s="209" t="s">
        <v>72</v>
      </c>
      <c r="N16" s="83"/>
      <c r="O16" s="83"/>
      <c r="P16" s="229">
        <v>3</v>
      </c>
      <c r="Q16" s="230" t="s">
        <v>122</v>
      </c>
      <c r="R16" s="235" t="s">
        <v>123</v>
      </c>
      <c r="S16" s="231">
        <v>2.5</v>
      </c>
      <c r="T16" s="232"/>
      <c r="U16" s="229"/>
      <c r="V16" s="230"/>
      <c r="W16" s="230"/>
      <c r="X16" s="231"/>
      <c r="Y16" s="232"/>
      <c r="Z16" s="211">
        <f>IF(U16&lt;&gt;"",U16,IF(P16&lt;&gt;"",P16,IF(N16&lt;&gt;"",N16,"")))</f>
        <v>3</v>
      </c>
      <c r="AA16" s="212">
        <f>IF(X16&lt;&gt;"",X16,IF(S16&lt;&gt;"",S16,IF(O16&lt;&gt;"",O16,"")))</f>
        <v>2.5</v>
      </c>
    </row>
    <row r="17" spans="1:29">
      <c r="A17" s="16">
        <v>2007</v>
      </c>
      <c r="B17" s="16" t="s">
        <v>124</v>
      </c>
      <c r="C17" s="16"/>
      <c r="D17" s="83"/>
      <c r="E17" s="208" t="s">
        <v>125</v>
      </c>
      <c r="F17" s="84" t="s">
        <v>126</v>
      </c>
      <c r="G17" s="84" t="s">
        <v>127</v>
      </c>
      <c r="H17" s="209" t="s">
        <v>69</v>
      </c>
      <c r="I17" s="210" t="s">
        <v>128</v>
      </c>
      <c r="J17" s="16"/>
      <c r="K17" s="16"/>
      <c r="L17" s="16"/>
      <c r="M17" s="209" t="s">
        <v>72</v>
      </c>
      <c r="N17" s="83"/>
      <c r="O17" s="83"/>
      <c r="P17" s="229">
        <v>3</v>
      </c>
      <c r="Q17" s="230" t="s">
        <v>129</v>
      </c>
      <c r="R17" s="230" t="s">
        <v>123</v>
      </c>
      <c r="S17" s="231">
        <v>2</v>
      </c>
      <c r="T17" s="232"/>
      <c r="U17" s="229"/>
      <c r="V17" s="230"/>
      <c r="W17" s="230"/>
      <c r="X17" s="231"/>
      <c r="Y17" s="232"/>
      <c r="Z17" s="211">
        <f>IF(U17&lt;&gt;"",U17,IF(P17&lt;&gt;"",P17,IF(N17&lt;&gt;"",N17,"")))</f>
        <v>3</v>
      </c>
      <c r="AA17" s="212">
        <f>IF(X17&lt;&gt;"",X17,IF(S17&lt;&gt;"",S17,IF(O17&lt;&gt;"",O17,"")))</f>
        <v>2</v>
      </c>
    </row>
    <row r="18" spans="1:29">
      <c r="A18" s="16">
        <v>2008</v>
      </c>
      <c r="B18" s="16" t="s">
        <v>118</v>
      </c>
      <c r="C18" s="16"/>
      <c r="D18" s="83"/>
      <c r="E18" s="208" t="s">
        <v>130</v>
      </c>
      <c r="F18" s="84" t="s">
        <v>131</v>
      </c>
      <c r="G18" s="84" t="s">
        <v>132</v>
      </c>
      <c r="H18" s="209" t="s">
        <v>69</v>
      </c>
      <c r="I18" s="206"/>
      <c r="J18" s="16"/>
      <c r="K18" s="16"/>
      <c r="L18" s="16"/>
      <c r="M18" s="209" t="s">
        <v>72</v>
      </c>
      <c r="N18" s="83"/>
      <c r="O18" s="83"/>
      <c r="P18" s="229">
        <v>3</v>
      </c>
      <c r="Q18" s="230" t="s">
        <v>133</v>
      </c>
      <c r="R18" s="230" t="s">
        <v>134</v>
      </c>
      <c r="S18" s="231">
        <v>3</v>
      </c>
      <c r="T18" s="232"/>
      <c r="U18" s="229"/>
      <c r="V18" s="230"/>
      <c r="W18" s="230"/>
      <c r="X18" s="231"/>
      <c r="Y18" s="232"/>
      <c r="Z18" s="211">
        <f>IF(U18&lt;&gt;"",U18,IF(P18&lt;&gt;"",P18,IF(N18&lt;&gt;"",N18,"")))</f>
        <v>3</v>
      </c>
      <c r="AA18" s="212">
        <f>IF(X18&lt;&gt;"",X18,IF(S18&lt;&gt;"",S18,IF(O18&lt;&gt;"",O18,"")))</f>
        <v>3</v>
      </c>
    </row>
    <row r="19" spans="1:29">
      <c r="A19" s="16">
        <v>2009</v>
      </c>
      <c r="B19" s="16" t="s">
        <v>135</v>
      </c>
      <c r="C19" s="16"/>
      <c r="D19" s="83"/>
      <c r="E19" s="208" t="s">
        <v>136</v>
      </c>
      <c r="F19" s="84" t="s">
        <v>137</v>
      </c>
      <c r="G19" s="84" t="s">
        <v>138</v>
      </c>
      <c r="H19" s="209" t="s">
        <v>69</v>
      </c>
      <c r="I19" s="210" t="s">
        <v>139</v>
      </c>
      <c r="J19" s="16"/>
      <c r="K19" s="16"/>
      <c r="L19" s="16"/>
      <c r="M19" s="209" t="s">
        <v>72</v>
      </c>
      <c r="N19" s="83"/>
      <c r="O19" s="83"/>
      <c r="P19" s="229">
        <v>2</v>
      </c>
      <c r="Q19" s="230" t="s">
        <v>140</v>
      </c>
      <c r="R19" s="230" t="s">
        <v>141</v>
      </c>
      <c r="S19" s="231">
        <v>2</v>
      </c>
      <c r="T19" s="232"/>
      <c r="U19" s="229"/>
      <c r="V19" s="230"/>
      <c r="W19" s="230"/>
      <c r="X19" s="231"/>
      <c r="Y19" s="232"/>
      <c r="Z19" s="211">
        <f>IF(U19&lt;&gt;"",U19,IF(P19&lt;&gt;"",P19,IF(N19&lt;&gt;"",N19,"")))</f>
        <v>2</v>
      </c>
      <c r="AA19" s="212">
        <f>IF(X19&lt;&gt;"",X19,IF(S19&lt;&gt;"",S19,IF(O19&lt;&gt;"",O19,"")))</f>
        <v>2</v>
      </c>
    </row>
    <row r="20" spans="1:29">
      <c r="A20" s="16">
        <v>2010</v>
      </c>
      <c r="B20" s="16" t="s">
        <v>142</v>
      </c>
      <c r="C20" s="16"/>
      <c r="D20" s="83"/>
      <c r="E20" s="208" t="s">
        <v>143</v>
      </c>
      <c r="F20" s="84" t="s">
        <v>144</v>
      </c>
      <c r="G20" s="84" t="s">
        <v>145</v>
      </c>
      <c r="H20" s="209" t="s">
        <v>69</v>
      </c>
      <c r="I20" s="210" t="s">
        <v>146</v>
      </c>
      <c r="J20" s="16"/>
      <c r="K20" s="16"/>
      <c r="L20" s="16"/>
      <c r="M20" s="209" t="s">
        <v>72</v>
      </c>
      <c r="N20" s="83"/>
      <c r="O20" s="83"/>
      <c r="P20" s="229">
        <v>3</v>
      </c>
      <c r="Q20" s="230" t="s">
        <v>147</v>
      </c>
      <c r="R20" s="230" t="s">
        <v>148</v>
      </c>
      <c r="S20" s="231">
        <v>3</v>
      </c>
      <c r="T20" s="232"/>
      <c r="U20" s="229"/>
      <c r="V20" s="230"/>
      <c r="W20" s="230"/>
      <c r="X20" s="231"/>
      <c r="Y20" s="232"/>
      <c r="Z20" s="211">
        <f>IF(U20&lt;&gt;"",U20,IF(P20&lt;&gt;"",P20,IF(N20&lt;&gt;"",N20,"")))</f>
        <v>3</v>
      </c>
      <c r="AA20" s="212">
        <f>IF(X20&lt;&gt;"",X20,IF(S20&lt;&gt;"",S20,IF(O20&lt;&gt;"",O20,"")))</f>
        <v>3</v>
      </c>
    </row>
    <row r="21" spans="1:29">
      <c r="A21" s="16"/>
      <c r="H21" s="16"/>
      <c r="I21" s="205"/>
      <c r="P21" s="227"/>
      <c r="Q21" s="227"/>
      <c r="R21" s="227"/>
      <c r="S21" s="227"/>
      <c r="T21" s="227"/>
      <c r="U21" s="227"/>
      <c r="V21" s="227"/>
      <c r="W21" s="227"/>
      <c r="X21" s="227"/>
      <c r="Y21" s="227"/>
    </row>
    <row r="22" spans="1:29">
      <c r="A22" s="16"/>
      <c r="H22" s="16"/>
      <c r="I22" s="205"/>
      <c r="P22" s="227"/>
      <c r="Q22" s="227"/>
      <c r="R22" s="227"/>
      <c r="S22" s="227"/>
      <c r="T22" s="227"/>
      <c r="U22" s="227"/>
      <c r="V22" s="227"/>
      <c r="W22" s="227"/>
      <c r="X22" s="227"/>
      <c r="Y22" s="227"/>
    </row>
    <row r="23" spans="1:29">
      <c r="A23" s="16"/>
      <c r="E23" s="207" t="s">
        <v>149</v>
      </c>
      <c r="H23" s="16"/>
      <c r="I23" s="205"/>
      <c r="P23" s="227"/>
      <c r="Q23" s="227"/>
      <c r="R23" s="227"/>
      <c r="S23" s="227"/>
      <c r="T23" s="227"/>
      <c r="U23" s="227"/>
      <c r="V23" s="227"/>
      <c r="W23" s="227"/>
      <c r="X23" s="227"/>
      <c r="Y23" s="227"/>
    </row>
    <row r="24" spans="1:29">
      <c r="A24" s="16">
        <v>2011</v>
      </c>
      <c r="B24" s="16" t="s">
        <v>150</v>
      </c>
      <c r="C24" s="16"/>
      <c r="D24" s="83"/>
      <c r="E24" s="208" t="s">
        <v>151</v>
      </c>
      <c r="F24" s="84" t="s">
        <v>152</v>
      </c>
      <c r="G24" s="84" t="s">
        <v>153</v>
      </c>
      <c r="H24" s="209" t="s">
        <v>154</v>
      </c>
      <c r="I24" s="210" t="s">
        <v>155</v>
      </c>
      <c r="J24" s="16"/>
      <c r="K24" s="16"/>
      <c r="L24" s="16"/>
      <c r="M24" s="209" t="s">
        <v>156</v>
      </c>
      <c r="N24" s="83"/>
      <c r="O24" s="83"/>
      <c r="P24" s="236">
        <v>3</v>
      </c>
      <c r="Q24" s="234" t="s">
        <v>157</v>
      </c>
      <c r="R24" s="234" t="s">
        <v>158</v>
      </c>
      <c r="S24" s="231">
        <v>3</v>
      </c>
      <c r="T24" s="232"/>
      <c r="U24" s="229"/>
      <c r="V24" s="230"/>
      <c r="W24" s="230"/>
      <c r="X24" s="231"/>
      <c r="Y24" s="232"/>
      <c r="Z24" s="211">
        <f>IF(U24&lt;&gt;"",U24,IF(P24&lt;&gt;"",P24,IF(N24&lt;&gt;"",N24,"")))</f>
        <v>3</v>
      </c>
      <c r="AA24" s="212">
        <f>IF(X24&lt;&gt;"",X24,IF(S24&lt;&gt;"",S24,IF(O24&lt;&gt;"",O24,"")))</f>
        <v>3</v>
      </c>
    </row>
    <row r="25" spans="1:29">
      <c r="A25" s="16">
        <v>2012</v>
      </c>
      <c r="B25" s="191" t="s">
        <v>159</v>
      </c>
      <c r="E25" s="208" t="s">
        <v>160</v>
      </c>
      <c r="F25" s="84" t="s">
        <v>161</v>
      </c>
      <c r="G25" s="84" t="s">
        <v>162</v>
      </c>
      <c r="H25" s="209" t="s">
        <v>154</v>
      </c>
      <c r="I25" s="210" t="s">
        <v>163</v>
      </c>
      <c r="J25" s="16"/>
      <c r="K25" s="16"/>
      <c r="L25" s="16"/>
      <c r="M25" s="209" t="s">
        <v>164</v>
      </c>
      <c r="N25" s="83"/>
      <c r="O25" s="83"/>
      <c r="P25" s="229">
        <v>3</v>
      </c>
      <c r="Q25" s="230" t="s">
        <v>165</v>
      </c>
      <c r="R25" s="234" t="s">
        <v>158</v>
      </c>
      <c r="S25" s="231">
        <v>3</v>
      </c>
      <c r="T25" s="232"/>
      <c r="U25" s="229"/>
      <c r="V25" s="230"/>
      <c r="W25" s="230"/>
      <c r="X25" s="231"/>
      <c r="Y25" s="232"/>
      <c r="Z25" s="211">
        <f>IF(U25&lt;&gt;"",U25,IF(P25&lt;&gt;"",P25,IF(N25&lt;&gt;"",N25,"")))</f>
        <v>3</v>
      </c>
      <c r="AA25" s="212">
        <f>IF(X25&lt;&gt;"",X25,IF(S25&lt;&gt;"",S25,IF(O25&lt;&gt;"",O25,"")))</f>
        <v>3</v>
      </c>
    </row>
    <row r="26" spans="1:29">
      <c r="A26" s="16">
        <v>2013</v>
      </c>
      <c r="B26" s="191" t="s">
        <v>166</v>
      </c>
      <c r="E26" s="208" t="s">
        <v>167</v>
      </c>
      <c r="F26" s="84" t="s">
        <v>168</v>
      </c>
      <c r="G26" s="84" t="s">
        <v>169</v>
      </c>
      <c r="H26" s="209" t="s">
        <v>154</v>
      </c>
      <c r="I26" s="210" t="s">
        <v>170</v>
      </c>
      <c r="J26" s="16"/>
      <c r="K26" s="16"/>
      <c r="L26" s="16"/>
      <c r="M26" s="209" t="s">
        <v>171</v>
      </c>
      <c r="N26" s="83"/>
      <c r="O26" s="83"/>
      <c r="P26" s="229">
        <v>2</v>
      </c>
      <c r="Q26" s="230" t="s">
        <v>172</v>
      </c>
      <c r="R26" s="234" t="s">
        <v>158</v>
      </c>
      <c r="S26" s="231">
        <v>2</v>
      </c>
      <c r="T26" s="232"/>
      <c r="U26" s="229"/>
      <c r="V26" s="230"/>
      <c r="W26" s="230"/>
      <c r="X26" s="231"/>
      <c r="Y26" s="232"/>
      <c r="Z26" s="211">
        <f>IF(U26&lt;&gt;"",U26,IF(P26&lt;&gt;"",P26,IF(N26&lt;&gt;"",N26,"")))</f>
        <v>2</v>
      </c>
      <c r="AA26" s="212">
        <f>IF(X26&lt;&gt;"",X26,IF(S26&lt;&gt;"",S26,IF(O26&lt;&gt;"",O26,"")))</f>
        <v>2</v>
      </c>
    </row>
    <row r="27" spans="1:29">
      <c r="A27" s="16">
        <v>2014</v>
      </c>
      <c r="B27" s="191" t="s">
        <v>173</v>
      </c>
      <c r="E27" s="208" t="s">
        <v>174</v>
      </c>
      <c r="F27" s="84" t="s">
        <v>175</v>
      </c>
      <c r="G27" s="84" t="s">
        <v>176</v>
      </c>
      <c r="H27" s="209" t="s">
        <v>154</v>
      </c>
      <c r="I27" s="210" t="s">
        <v>177</v>
      </c>
      <c r="J27" s="16"/>
      <c r="K27" s="16"/>
      <c r="L27" s="16"/>
      <c r="M27" s="209" t="s">
        <v>178</v>
      </c>
      <c r="N27" s="83"/>
      <c r="O27" s="83"/>
      <c r="P27" s="229">
        <v>2</v>
      </c>
      <c r="Q27" s="230" t="s">
        <v>179</v>
      </c>
      <c r="R27" s="230" t="s">
        <v>180</v>
      </c>
      <c r="S27" s="231">
        <v>2</v>
      </c>
      <c r="T27" s="232"/>
      <c r="U27" s="229"/>
      <c r="V27" s="230"/>
      <c r="W27" s="230"/>
      <c r="X27" s="231"/>
      <c r="Y27" s="232"/>
      <c r="Z27" s="211">
        <f>IF(U27&lt;&gt;"",U27,IF(P27&lt;&gt;"",P27,IF(N27&lt;&gt;"",N27,"")))</f>
        <v>2</v>
      </c>
      <c r="AA27" s="212">
        <f>IF(X27&lt;&gt;"",X27,IF(S27&lt;&gt;"",S27,IF(O27&lt;&gt;"",O27,"")))</f>
        <v>2</v>
      </c>
    </row>
    <row r="28" spans="1:29">
      <c r="A28" s="16">
        <v>2015</v>
      </c>
      <c r="B28" s="191" t="s">
        <v>181</v>
      </c>
      <c r="E28" s="208" t="s">
        <v>182</v>
      </c>
      <c r="F28" s="84" t="s">
        <v>183</v>
      </c>
      <c r="G28" s="84" t="s">
        <v>184</v>
      </c>
      <c r="H28" s="209" t="s">
        <v>154</v>
      </c>
      <c r="I28" s="206"/>
      <c r="J28" s="16"/>
      <c r="K28" s="16"/>
      <c r="L28" s="16"/>
      <c r="M28" s="209" t="s">
        <v>178</v>
      </c>
      <c r="N28" s="83"/>
      <c r="O28" s="83"/>
      <c r="P28" s="229">
        <v>1</v>
      </c>
      <c r="Q28" s="230" t="s">
        <v>185</v>
      </c>
      <c r="R28" s="230"/>
      <c r="S28" s="231">
        <v>1</v>
      </c>
      <c r="T28" s="232"/>
      <c r="U28" s="229"/>
      <c r="V28" s="230"/>
      <c r="W28" s="230"/>
      <c r="X28" s="231"/>
      <c r="Y28" s="232"/>
      <c r="Z28" s="211">
        <f>IF(U28&lt;&gt;"",U28,IF(P28&lt;&gt;"",P28,IF(N28&lt;&gt;"",N28,"")))</f>
        <v>1</v>
      </c>
      <c r="AA28" s="212">
        <f>IF(X28&lt;&gt;"",X28,IF(S28&lt;&gt;"",S28,IF(O28&lt;&gt;"",O28,"")))</f>
        <v>1</v>
      </c>
    </row>
    <row r="29" spans="1:29">
      <c r="A29" s="16"/>
      <c r="H29" s="16"/>
      <c r="I29" s="205"/>
      <c r="P29" s="227"/>
      <c r="Q29" s="227"/>
      <c r="R29" s="227"/>
      <c r="S29" s="227"/>
      <c r="T29" s="227"/>
      <c r="U29" s="227"/>
      <c r="V29" s="227"/>
      <c r="W29" s="227"/>
      <c r="X29" s="227"/>
      <c r="Y29" s="227"/>
    </row>
    <row r="30" spans="1:29">
      <c r="A30" s="16"/>
      <c r="H30" s="16"/>
      <c r="I30" s="205"/>
      <c r="P30" s="227"/>
      <c r="Q30" s="227"/>
      <c r="R30" s="227"/>
      <c r="S30" s="227"/>
      <c r="T30" s="227"/>
      <c r="U30" s="227"/>
      <c r="V30" s="227"/>
      <c r="W30" s="227"/>
      <c r="X30" s="227"/>
      <c r="Y30" s="227"/>
    </row>
    <row r="31" spans="1:29">
      <c r="A31" s="16"/>
      <c r="E31" s="207" t="s">
        <v>186</v>
      </c>
      <c r="H31" s="16"/>
      <c r="I31" s="205"/>
      <c r="P31" s="227"/>
      <c r="Q31" s="227"/>
      <c r="R31" s="227"/>
      <c r="S31" s="227"/>
      <c r="T31" s="227"/>
      <c r="U31" s="227"/>
      <c r="V31" s="227"/>
      <c r="W31" s="227"/>
      <c r="X31" s="227"/>
      <c r="Y31" s="227"/>
    </row>
    <row r="32" spans="1:29">
      <c r="A32" s="16">
        <v>2016</v>
      </c>
      <c r="B32" s="16" t="s">
        <v>187</v>
      </c>
      <c r="C32" s="16"/>
      <c r="D32" s="83"/>
      <c r="E32" s="208" t="s">
        <v>188</v>
      </c>
      <c r="F32" s="84" t="s">
        <v>189</v>
      </c>
      <c r="G32" s="84" t="s">
        <v>190</v>
      </c>
      <c r="H32" s="209" t="s">
        <v>154</v>
      </c>
      <c r="I32" s="210" t="s">
        <v>191</v>
      </c>
      <c r="J32" s="16"/>
      <c r="K32" s="16"/>
      <c r="L32" s="16"/>
      <c r="M32" s="209" t="s">
        <v>192</v>
      </c>
      <c r="N32" s="83"/>
      <c r="O32" s="83"/>
      <c r="P32" s="229">
        <v>3</v>
      </c>
      <c r="Q32" s="230" t="s">
        <v>193</v>
      </c>
      <c r="R32" s="234" t="s">
        <v>158</v>
      </c>
      <c r="S32" s="231">
        <v>3</v>
      </c>
      <c r="T32" s="232"/>
      <c r="U32" s="229"/>
      <c r="V32" s="230"/>
      <c r="W32" s="230"/>
      <c r="X32" s="231"/>
      <c r="Y32" s="232"/>
      <c r="Z32" s="211">
        <f t="shared" ref="Z32:Z42" si="2">IF(U32&lt;&gt;"",U32,IF(P32&lt;&gt;"",P32,IF(N32&lt;&gt;"",N32,"")))</f>
        <v>3</v>
      </c>
      <c r="AA32" s="212">
        <f t="shared" ref="AA32:AA42" si="3">IF(X32&lt;&gt;"",X32,IF(S32&lt;&gt;"",S32,IF(O32&lt;&gt;"",O32,"")))</f>
        <v>3</v>
      </c>
      <c r="AC32" s="16"/>
    </row>
    <row r="33" spans="1:29">
      <c r="A33" s="16">
        <v>2017</v>
      </c>
      <c r="B33" s="16" t="s">
        <v>194</v>
      </c>
      <c r="C33" s="16"/>
      <c r="D33" s="83"/>
      <c r="E33" s="208" t="s">
        <v>195</v>
      </c>
      <c r="F33" s="84" t="s">
        <v>196</v>
      </c>
      <c r="G33" s="84" t="s">
        <v>197</v>
      </c>
      <c r="H33" s="209" t="s">
        <v>154</v>
      </c>
      <c r="I33" s="210" t="s">
        <v>198</v>
      </c>
      <c r="J33" s="16"/>
      <c r="K33" s="16"/>
      <c r="L33" s="16"/>
      <c r="M33" s="209" t="s">
        <v>199</v>
      </c>
      <c r="N33" s="83"/>
      <c r="O33" s="83"/>
      <c r="P33" s="229">
        <v>3</v>
      </c>
      <c r="Q33" s="230" t="s">
        <v>200</v>
      </c>
      <c r="R33" s="234" t="s">
        <v>158</v>
      </c>
      <c r="S33" s="231">
        <v>2</v>
      </c>
      <c r="T33" s="232"/>
      <c r="U33" s="229"/>
      <c r="V33" s="230"/>
      <c r="W33" s="230"/>
      <c r="X33" s="231"/>
      <c r="Y33" s="232"/>
      <c r="Z33" s="211">
        <f t="shared" si="2"/>
        <v>3</v>
      </c>
      <c r="AA33" s="212">
        <f t="shared" si="3"/>
        <v>2</v>
      </c>
      <c r="AC33" s="16"/>
    </row>
    <row r="34" spans="1:29">
      <c r="A34" s="16">
        <v>2018</v>
      </c>
      <c r="B34" s="16" t="s">
        <v>201</v>
      </c>
      <c r="C34" s="16"/>
      <c r="D34" s="83"/>
      <c r="E34" s="208" t="s">
        <v>202</v>
      </c>
      <c r="F34" s="84" t="s">
        <v>203</v>
      </c>
      <c r="G34" s="84" t="s">
        <v>204</v>
      </c>
      <c r="H34" s="209" t="s">
        <v>205</v>
      </c>
      <c r="I34" s="210" t="s">
        <v>206</v>
      </c>
      <c r="J34" s="16"/>
      <c r="K34" s="16"/>
      <c r="L34" s="16"/>
      <c r="M34" s="209" t="s">
        <v>207</v>
      </c>
      <c r="N34" s="83"/>
      <c r="O34" s="83"/>
      <c r="P34" s="229">
        <v>3</v>
      </c>
      <c r="Q34" s="230" t="s">
        <v>208</v>
      </c>
      <c r="R34" s="234" t="s">
        <v>158</v>
      </c>
      <c r="S34" s="231">
        <v>3</v>
      </c>
      <c r="T34" s="232"/>
      <c r="U34" s="229"/>
      <c r="V34" s="230"/>
      <c r="W34" s="230"/>
      <c r="X34" s="231"/>
      <c r="Y34" s="232"/>
      <c r="Z34" s="211">
        <f t="shared" si="2"/>
        <v>3</v>
      </c>
      <c r="AA34" s="212">
        <f t="shared" si="3"/>
        <v>3</v>
      </c>
      <c r="AC34" s="16"/>
    </row>
    <row r="35" spans="1:29">
      <c r="A35" s="16">
        <v>2019</v>
      </c>
      <c r="B35" s="16" t="s">
        <v>209</v>
      </c>
      <c r="C35" s="16"/>
      <c r="D35" s="83"/>
      <c r="E35" s="208" t="s">
        <v>210</v>
      </c>
      <c r="F35" s="84" t="s">
        <v>211</v>
      </c>
      <c r="G35" s="84" t="s">
        <v>212</v>
      </c>
      <c r="H35" s="209" t="s">
        <v>154</v>
      </c>
      <c r="I35" s="210" t="s">
        <v>213</v>
      </c>
      <c r="J35" s="16"/>
      <c r="K35" s="16"/>
      <c r="L35" s="16"/>
      <c r="M35" s="209" t="s">
        <v>178</v>
      </c>
      <c r="N35" s="83"/>
      <c r="O35" s="83"/>
      <c r="P35" s="229">
        <v>1</v>
      </c>
      <c r="Q35" s="234" t="s">
        <v>214</v>
      </c>
      <c r="R35" s="234" t="s">
        <v>158</v>
      </c>
      <c r="S35" s="231">
        <v>1</v>
      </c>
      <c r="T35" s="232"/>
      <c r="U35" s="229"/>
      <c r="V35" s="230"/>
      <c r="W35" s="230"/>
      <c r="X35" s="231"/>
      <c r="Y35" s="232"/>
      <c r="Z35" s="211">
        <f t="shared" si="2"/>
        <v>1</v>
      </c>
      <c r="AA35" s="212">
        <f t="shared" si="3"/>
        <v>1</v>
      </c>
      <c r="AC35" s="16"/>
    </row>
    <row r="36" spans="1:29">
      <c r="A36" s="16">
        <v>2020</v>
      </c>
      <c r="B36" s="16" t="s">
        <v>181</v>
      </c>
      <c r="C36" s="16"/>
      <c r="D36" s="83"/>
      <c r="E36" s="208" t="s">
        <v>215</v>
      </c>
      <c r="F36" s="84" t="s">
        <v>216</v>
      </c>
      <c r="G36" s="84" t="s">
        <v>217</v>
      </c>
      <c r="H36" s="209" t="s">
        <v>154</v>
      </c>
      <c r="I36" s="206"/>
      <c r="J36" s="16"/>
      <c r="K36" s="16"/>
      <c r="L36" s="16"/>
      <c r="M36" s="209" t="s">
        <v>178</v>
      </c>
      <c r="N36" s="83"/>
      <c r="O36" s="83"/>
      <c r="P36" s="229">
        <v>2</v>
      </c>
      <c r="Q36" s="230" t="s">
        <v>218</v>
      </c>
      <c r="R36" s="230" t="s">
        <v>219</v>
      </c>
      <c r="S36" s="231">
        <v>2</v>
      </c>
      <c r="T36" s="232"/>
      <c r="U36" s="229"/>
      <c r="V36" s="230"/>
      <c r="W36" s="230"/>
      <c r="X36" s="231"/>
      <c r="Y36" s="232"/>
      <c r="Z36" s="211">
        <f t="shared" si="2"/>
        <v>2</v>
      </c>
      <c r="AA36" s="212">
        <f t="shared" si="3"/>
        <v>2</v>
      </c>
      <c r="AC36" s="16"/>
    </row>
    <row r="37" spans="1:29">
      <c r="A37" s="16">
        <v>2021</v>
      </c>
      <c r="B37" s="16" t="s">
        <v>181</v>
      </c>
      <c r="C37" s="16"/>
      <c r="D37" s="83"/>
      <c r="E37" s="208" t="s">
        <v>220</v>
      </c>
      <c r="F37" s="84" t="s">
        <v>221</v>
      </c>
      <c r="G37" s="84" t="s">
        <v>222</v>
      </c>
      <c r="H37" s="209" t="s">
        <v>154</v>
      </c>
      <c r="I37" s="206"/>
      <c r="J37" s="16"/>
      <c r="K37" s="16"/>
      <c r="L37" s="16"/>
      <c r="M37" s="209" t="s">
        <v>178</v>
      </c>
      <c r="N37" s="83"/>
      <c r="O37" s="83"/>
      <c r="P37" s="229">
        <v>3</v>
      </c>
      <c r="Q37" s="230" t="s">
        <v>223</v>
      </c>
      <c r="R37" s="230" t="s">
        <v>141</v>
      </c>
      <c r="S37" s="231">
        <v>3</v>
      </c>
      <c r="T37" s="232"/>
      <c r="U37" s="229"/>
      <c r="V37" s="230"/>
      <c r="W37" s="230"/>
      <c r="X37" s="231"/>
      <c r="Y37" s="232"/>
      <c r="Z37" s="211">
        <f t="shared" si="2"/>
        <v>3</v>
      </c>
      <c r="AA37" s="212">
        <f t="shared" si="3"/>
        <v>3</v>
      </c>
      <c r="AC37" s="16"/>
    </row>
    <row r="38" spans="1:29">
      <c r="A38" s="16">
        <v>2022</v>
      </c>
      <c r="B38" s="16" t="s">
        <v>112</v>
      </c>
      <c r="C38" s="16"/>
      <c r="D38" s="83"/>
      <c r="E38" s="213" t="s">
        <v>224</v>
      </c>
      <c r="F38" s="84" t="s">
        <v>225</v>
      </c>
      <c r="G38" s="84" t="s">
        <v>226</v>
      </c>
      <c r="H38" s="16"/>
      <c r="I38" s="206"/>
      <c r="J38" s="16"/>
      <c r="K38" s="16"/>
      <c r="L38" s="16"/>
      <c r="M38" s="16"/>
      <c r="N38" s="83"/>
      <c r="O38" s="83"/>
      <c r="P38" s="229">
        <v>1</v>
      </c>
      <c r="Q38" s="230" t="s">
        <v>227</v>
      </c>
      <c r="R38" s="230" t="s">
        <v>141</v>
      </c>
      <c r="S38" s="231">
        <v>1</v>
      </c>
      <c r="T38" s="232"/>
      <c r="U38" s="229"/>
      <c r="V38" s="230"/>
      <c r="W38" s="230"/>
      <c r="X38" s="231"/>
      <c r="Y38" s="232"/>
      <c r="Z38" s="211">
        <f t="shared" si="2"/>
        <v>1</v>
      </c>
      <c r="AA38" s="212">
        <f t="shared" si="3"/>
        <v>1</v>
      </c>
      <c r="AC38" s="16"/>
    </row>
    <row r="39" spans="1:29">
      <c r="A39" s="16">
        <v>2023</v>
      </c>
      <c r="B39" s="16" t="s">
        <v>228</v>
      </c>
      <c r="C39" s="16"/>
      <c r="D39" s="83"/>
      <c r="E39" s="208" t="s">
        <v>229</v>
      </c>
      <c r="F39" s="84" t="s">
        <v>230</v>
      </c>
      <c r="G39" s="84" t="s">
        <v>231</v>
      </c>
      <c r="H39" s="209" t="s">
        <v>154</v>
      </c>
      <c r="I39" s="210" t="s">
        <v>232</v>
      </c>
      <c r="J39" s="16"/>
      <c r="K39" s="16"/>
      <c r="L39" s="16"/>
      <c r="M39" s="209" t="s">
        <v>178</v>
      </c>
      <c r="N39" s="83"/>
      <c r="O39" s="83"/>
      <c r="P39" s="229">
        <v>3</v>
      </c>
      <c r="Q39" s="230" t="s">
        <v>233</v>
      </c>
      <c r="R39" s="230" t="s">
        <v>141</v>
      </c>
      <c r="S39" s="231">
        <v>3</v>
      </c>
      <c r="T39" s="232"/>
      <c r="U39" s="229"/>
      <c r="V39" s="230"/>
      <c r="W39" s="230"/>
      <c r="X39" s="231"/>
      <c r="Y39" s="232"/>
      <c r="Z39" s="211">
        <f t="shared" si="2"/>
        <v>3</v>
      </c>
      <c r="AA39" s="212">
        <f t="shared" si="3"/>
        <v>3</v>
      </c>
      <c r="AC39" s="16"/>
    </row>
    <row r="40" spans="1:29">
      <c r="A40" s="16">
        <v>2024</v>
      </c>
      <c r="B40" s="16" t="s">
        <v>234</v>
      </c>
      <c r="C40" s="16"/>
      <c r="D40" s="83"/>
      <c r="E40" s="208" t="s">
        <v>235</v>
      </c>
      <c r="F40" s="84" t="s">
        <v>236</v>
      </c>
      <c r="G40" s="84" t="s">
        <v>237</v>
      </c>
      <c r="H40" s="209" t="s">
        <v>154</v>
      </c>
      <c r="I40" s="210" t="s">
        <v>238</v>
      </c>
      <c r="J40" s="16"/>
      <c r="K40" s="16"/>
      <c r="L40" s="16"/>
      <c r="M40" s="209" t="s">
        <v>178</v>
      </c>
      <c r="N40" s="83"/>
      <c r="O40" s="83"/>
      <c r="P40" s="229">
        <v>2</v>
      </c>
      <c r="Q40" s="230" t="s">
        <v>239</v>
      </c>
      <c r="R40" s="230" t="s">
        <v>141</v>
      </c>
      <c r="S40" s="231">
        <v>2</v>
      </c>
      <c r="T40" s="232"/>
      <c r="U40" s="229"/>
      <c r="V40" s="230"/>
      <c r="W40" s="230"/>
      <c r="X40" s="231"/>
      <c r="Y40" s="232"/>
      <c r="Z40" s="211">
        <f t="shared" si="2"/>
        <v>2</v>
      </c>
      <c r="AA40" s="212">
        <f t="shared" si="3"/>
        <v>2</v>
      </c>
      <c r="AC40" s="16"/>
    </row>
    <row r="41" spans="1:29">
      <c r="A41" s="16">
        <v>2025</v>
      </c>
      <c r="B41" s="16" t="s">
        <v>112</v>
      </c>
      <c r="C41" s="16"/>
      <c r="D41" s="83"/>
      <c r="E41" s="213" t="s">
        <v>240</v>
      </c>
      <c r="F41" s="84" t="s">
        <v>241</v>
      </c>
      <c r="G41" s="84" t="s">
        <v>242</v>
      </c>
      <c r="H41" s="16"/>
      <c r="I41" s="206"/>
      <c r="J41" s="16"/>
      <c r="K41" s="16"/>
      <c r="L41" s="16"/>
      <c r="M41" s="16"/>
      <c r="N41" s="83"/>
      <c r="O41" s="83"/>
      <c r="P41" s="229">
        <v>0</v>
      </c>
      <c r="Q41" s="230" t="s">
        <v>243</v>
      </c>
      <c r="R41" s="230" t="s">
        <v>141</v>
      </c>
      <c r="S41" s="231">
        <v>1</v>
      </c>
      <c r="T41" s="232"/>
      <c r="U41" s="229"/>
      <c r="V41" s="230"/>
      <c r="W41" s="230"/>
      <c r="X41" s="231"/>
      <c r="Y41" s="232"/>
      <c r="Z41" s="211">
        <f t="shared" si="2"/>
        <v>0</v>
      </c>
      <c r="AA41" s="212">
        <f t="shared" si="3"/>
        <v>1</v>
      </c>
      <c r="AC41" s="16"/>
    </row>
    <row r="42" spans="1:29">
      <c r="A42" s="16">
        <v>2026</v>
      </c>
      <c r="B42" s="16" t="s">
        <v>112</v>
      </c>
      <c r="C42" s="16"/>
      <c r="D42" s="83"/>
      <c r="E42" s="213" t="s">
        <v>244</v>
      </c>
      <c r="F42" s="84" t="s">
        <v>245</v>
      </c>
      <c r="G42" s="84" t="s">
        <v>246</v>
      </c>
      <c r="H42" s="16"/>
      <c r="I42" s="206"/>
      <c r="J42" s="16"/>
      <c r="K42" s="16"/>
      <c r="L42" s="16"/>
      <c r="M42" s="16"/>
      <c r="N42" s="83"/>
      <c r="O42" s="83"/>
      <c r="P42" s="229">
        <v>2</v>
      </c>
      <c r="Q42" s="230" t="s">
        <v>247</v>
      </c>
      <c r="R42" s="230" t="s">
        <v>248</v>
      </c>
      <c r="S42" s="231">
        <v>2</v>
      </c>
      <c r="T42" s="232"/>
      <c r="U42" s="229"/>
      <c r="V42" s="230"/>
      <c r="W42" s="230"/>
      <c r="X42" s="231"/>
      <c r="Y42" s="232"/>
      <c r="Z42" s="211">
        <f t="shared" si="2"/>
        <v>2</v>
      </c>
      <c r="AA42" s="212">
        <f t="shared" si="3"/>
        <v>2</v>
      </c>
      <c r="AC42" s="16"/>
    </row>
    <row r="43" spans="1:29">
      <c r="A43" s="16"/>
      <c r="H43" s="16"/>
      <c r="I43" s="205"/>
      <c r="P43" s="227"/>
      <c r="Q43" s="227"/>
      <c r="R43" s="227"/>
      <c r="S43" s="227"/>
      <c r="T43" s="227"/>
      <c r="U43" s="227"/>
      <c r="V43" s="227"/>
      <c r="W43" s="227"/>
      <c r="X43" s="227"/>
      <c r="Y43" s="227"/>
    </row>
    <row r="44" spans="1:29">
      <c r="A44" s="16"/>
      <c r="H44" s="16"/>
      <c r="I44" s="205"/>
      <c r="P44" s="227"/>
      <c r="Q44" s="227"/>
      <c r="R44" s="227"/>
      <c r="S44" s="227"/>
      <c r="T44" s="227"/>
      <c r="U44" s="227"/>
      <c r="V44" s="227"/>
      <c r="W44" s="227"/>
      <c r="X44" s="227"/>
      <c r="Y44" s="227"/>
    </row>
    <row r="45" spans="1:29" ht="19">
      <c r="A45" s="16"/>
      <c r="E45" s="255" t="s">
        <v>249</v>
      </c>
      <c r="F45" s="256"/>
      <c r="G45" s="257"/>
      <c r="H45" s="16"/>
      <c r="I45" s="205"/>
      <c r="P45" s="227"/>
      <c r="Q45" s="227"/>
      <c r="R45" s="227"/>
      <c r="S45" s="227"/>
      <c r="T45" s="227"/>
      <c r="U45" s="227"/>
      <c r="V45" s="227"/>
      <c r="W45" s="227"/>
      <c r="X45" s="227"/>
      <c r="Y45" s="227"/>
    </row>
    <row r="46" spans="1:29">
      <c r="A46" s="16"/>
      <c r="E46" s="207" t="s">
        <v>250</v>
      </c>
      <c r="H46" s="16"/>
      <c r="I46" s="205"/>
      <c r="P46" s="227"/>
      <c r="Q46" s="227"/>
      <c r="R46" s="227"/>
      <c r="S46" s="227"/>
      <c r="T46" s="227"/>
      <c r="U46" s="227"/>
      <c r="V46" s="227"/>
      <c r="W46" s="227"/>
      <c r="X46" s="227"/>
      <c r="Y46" s="227"/>
    </row>
    <row r="47" spans="1:29">
      <c r="A47" s="16">
        <v>2027</v>
      </c>
      <c r="B47" s="16" t="s">
        <v>251</v>
      </c>
      <c r="C47" s="16"/>
      <c r="D47" s="83"/>
      <c r="E47" s="208" t="s">
        <v>252</v>
      </c>
      <c r="F47" s="84" t="s">
        <v>253</v>
      </c>
      <c r="G47" s="84" t="s">
        <v>254</v>
      </c>
      <c r="H47" s="209" t="s">
        <v>255</v>
      </c>
      <c r="I47" s="210" t="s">
        <v>256</v>
      </c>
      <c r="J47" s="16"/>
      <c r="K47" s="16"/>
      <c r="L47" s="16"/>
      <c r="M47" s="209" t="s">
        <v>257</v>
      </c>
      <c r="N47" s="83"/>
      <c r="O47" s="83"/>
      <c r="P47" s="229">
        <v>4</v>
      </c>
      <c r="Q47" s="230" t="s">
        <v>258</v>
      </c>
      <c r="R47" s="230" t="s">
        <v>259</v>
      </c>
      <c r="S47" s="231">
        <v>3</v>
      </c>
      <c r="T47" s="232" t="s">
        <v>5010</v>
      </c>
      <c r="U47" s="229"/>
      <c r="V47" s="230"/>
      <c r="W47" s="230"/>
      <c r="X47" s="231"/>
      <c r="Y47" s="232"/>
      <c r="Z47" s="211">
        <f t="shared" ref="Z47:Z53" si="4">IF(U47&lt;&gt;"",U47,IF(P47&lt;&gt;"",P47,IF(N47&lt;&gt;"",N47,"")))</f>
        <v>4</v>
      </c>
      <c r="AA47" s="212">
        <f t="shared" ref="AA47:AA53" si="5">IF(X47&lt;&gt;"",X47,IF(S47&lt;&gt;"",S47,IF(O47&lt;&gt;"",O47,"")))</f>
        <v>3</v>
      </c>
      <c r="AC47" s="16"/>
    </row>
    <row r="48" spans="1:29">
      <c r="A48" s="16">
        <v>2028</v>
      </c>
      <c r="B48" s="16" t="s">
        <v>260</v>
      </c>
      <c r="C48" s="16"/>
      <c r="D48" s="83"/>
      <c r="E48" s="208" t="s">
        <v>261</v>
      </c>
      <c r="F48" s="84" t="s">
        <v>262</v>
      </c>
      <c r="G48" s="84" t="s">
        <v>263</v>
      </c>
      <c r="H48" s="209" t="s">
        <v>255</v>
      </c>
      <c r="I48" s="210" t="s">
        <v>264</v>
      </c>
      <c r="J48" s="16"/>
      <c r="K48" s="16"/>
      <c r="L48" s="16"/>
      <c r="M48" s="209" t="s">
        <v>265</v>
      </c>
      <c r="N48" s="83"/>
      <c r="O48" s="83"/>
      <c r="P48" s="230">
        <v>2</v>
      </c>
      <c r="Q48" s="230" t="s">
        <v>266</v>
      </c>
      <c r="R48" s="230" t="s">
        <v>259</v>
      </c>
      <c r="S48" s="231">
        <v>3</v>
      </c>
      <c r="T48" s="232"/>
      <c r="U48" s="229"/>
      <c r="V48" s="230"/>
      <c r="W48" s="230"/>
      <c r="X48" s="231"/>
      <c r="Y48" s="232"/>
      <c r="Z48" s="211">
        <f t="shared" si="4"/>
        <v>2</v>
      </c>
      <c r="AA48" s="212">
        <f t="shared" si="5"/>
        <v>3</v>
      </c>
      <c r="AC48" s="16"/>
    </row>
    <row r="49" spans="1:29">
      <c r="A49" s="16">
        <v>2029</v>
      </c>
      <c r="B49" s="16" t="s">
        <v>267</v>
      </c>
      <c r="C49" s="16"/>
      <c r="D49" s="83"/>
      <c r="E49" s="208" t="s">
        <v>268</v>
      </c>
      <c r="F49" s="84" t="s">
        <v>269</v>
      </c>
      <c r="G49" s="84" t="s">
        <v>270</v>
      </c>
      <c r="H49" s="209" t="s">
        <v>271</v>
      </c>
      <c r="I49" s="206"/>
      <c r="J49" s="16"/>
      <c r="K49" s="16"/>
      <c r="L49" s="16"/>
      <c r="M49" s="16"/>
      <c r="N49" s="83"/>
      <c r="O49" s="83"/>
      <c r="P49" s="229">
        <v>0</v>
      </c>
      <c r="Q49" s="230"/>
      <c r="R49" s="230"/>
      <c r="S49" s="231">
        <v>0</v>
      </c>
      <c r="T49" s="232"/>
      <c r="U49" s="229"/>
      <c r="V49" s="230"/>
      <c r="W49" s="230"/>
      <c r="X49" s="231"/>
      <c r="Y49" s="232"/>
      <c r="Z49" s="211">
        <f t="shared" si="4"/>
        <v>0</v>
      </c>
      <c r="AA49" s="212">
        <f t="shared" si="5"/>
        <v>0</v>
      </c>
      <c r="AC49" s="16"/>
    </row>
    <row r="50" spans="1:29">
      <c r="A50" s="16">
        <v>2030</v>
      </c>
      <c r="B50" s="16" t="s">
        <v>272</v>
      </c>
      <c r="C50" s="16"/>
      <c r="D50" s="83"/>
      <c r="E50" s="208" t="s">
        <v>273</v>
      </c>
      <c r="F50" s="84" t="s">
        <v>274</v>
      </c>
      <c r="G50" s="84" t="s">
        <v>275</v>
      </c>
      <c r="H50" s="209" t="s">
        <v>276</v>
      </c>
      <c r="I50" s="206"/>
      <c r="J50" s="16"/>
      <c r="K50" s="16"/>
      <c r="L50" s="16"/>
      <c r="M50" s="16"/>
      <c r="N50" s="83"/>
      <c r="O50" s="83"/>
      <c r="P50" s="230">
        <v>1</v>
      </c>
      <c r="Q50" s="230" t="s">
        <v>277</v>
      </c>
      <c r="R50" s="230" t="s">
        <v>278</v>
      </c>
      <c r="S50" s="231">
        <v>1</v>
      </c>
      <c r="T50" s="232"/>
      <c r="U50" s="229"/>
      <c r="V50" s="230"/>
      <c r="W50" s="230"/>
      <c r="X50" s="231"/>
      <c r="Y50" s="232"/>
      <c r="Z50" s="211">
        <f t="shared" si="4"/>
        <v>1</v>
      </c>
      <c r="AA50" s="212">
        <f t="shared" si="5"/>
        <v>1</v>
      </c>
      <c r="AC50" s="16"/>
    </row>
    <row r="51" spans="1:29">
      <c r="A51" s="16">
        <v>2031</v>
      </c>
      <c r="B51" s="16" t="s">
        <v>272</v>
      </c>
      <c r="C51" s="16"/>
      <c r="D51" s="83"/>
      <c r="E51" s="208" t="s">
        <v>279</v>
      </c>
      <c r="F51" s="84" t="s">
        <v>280</v>
      </c>
      <c r="G51" s="84" t="s">
        <v>281</v>
      </c>
      <c r="H51" s="209" t="s">
        <v>276</v>
      </c>
      <c r="I51" s="206"/>
      <c r="J51" s="16"/>
      <c r="K51" s="16"/>
      <c r="L51" s="16"/>
      <c r="M51" s="16"/>
      <c r="N51" s="83"/>
      <c r="O51" s="83"/>
      <c r="P51" s="229">
        <v>2</v>
      </c>
      <c r="Q51" s="230" t="s">
        <v>282</v>
      </c>
      <c r="R51" s="230" t="s">
        <v>283</v>
      </c>
      <c r="S51" s="231">
        <v>2</v>
      </c>
      <c r="T51" s="232"/>
      <c r="U51" s="229"/>
      <c r="V51" s="230"/>
      <c r="W51" s="230"/>
      <c r="X51" s="231"/>
      <c r="Y51" s="232"/>
      <c r="Z51" s="211">
        <f t="shared" si="4"/>
        <v>2</v>
      </c>
      <c r="AA51" s="212">
        <f t="shared" si="5"/>
        <v>2</v>
      </c>
      <c r="AC51" s="16"/>
    </row>
    <row r="52" spans="1:29">
      <c r="A52" s="16">
        <v>2032</v>
      </c>
      <c r="B52" s="16" t="s">
        <v>284</v>
      </c>
      <c r="C52" s="16"/>
      <c r="D52" s="83"/>
      <c r="E52" s="208" t="s">
        <v>285</v>
      </c>
      <c r="F52" s="84" t="s">
        <v>286</v>
      </c>
      <c r="G52" s="84" t="s">
        <v>287</v>
      </c>
      <c r="H52" s="209" t="s">
        <v>288</v>
      </c>
      <c r="I52" s="210" t="s">
        <v>289</v>
      </c>
      <c r="J52" s="16"/>
      <c r="K52" s="16"/>
      <c r="L52" s="16"/>
      <c r="M52" s="209" t="s">
        <v>290</v>
      </c>
      <c r="N52" s="83"/>
      <c r="O52" s="83"/>
      <c r="P52" s="229">
        <v>3</v>
      </c>
      <c r="Q52" s="230" t="s">
        <v>291</v>
      </c>
      <c r="R52" s="230" t="s">
        <v>259</v>
      </c>
      <c r="S52" s="231">
        <v>1</v>
      </c>
      <c r="T52" s="232" t="s">
        <v>5011</v>
      </c>
      <c r="U52" s="229"/>
      <c r="V52" s="230"/>
      <c r="W52" s="230"/>
      <c r="X52" s="231"/>
      <c r="Y52" s="232"/>
      <c r="Z52" s="211">
        <f t="shared" si="4"/>
        <v>3</v>
      </c>
      <c r="AA52" s="212">
        <f t="shared" si="5"/>
        <v>1</v>
      </c>
      <c r="AC52" s="16"/>
    </row>
    <row r="53" spans="1:29">
      <c r="A53" s="16">
        <v>2033</v>
      </c>
      <c r="B53" s="16" t="s">
        <v>112</v>
      </c>
      <c r="C53" s="16"/>
      <c r="D53" s="83"/>
      <c r="E53" s="213" t="s">
        <v>292</v>
      </c>
      <c r="F53" s="84" t="s">
        <v>293</v>
      </c>
      <c r="G53" s="84" t="s">
        <v>287</v>
      </c>
      <c r="H53" s="16"/>
      <c r="I53" s="206"/>
      <c r="J53" s="16"/>
      <c r="K53" s="16"/>
      <c r="L53" s="16"/>
      <c r="M53" s="16"/>
      <c r="N53" s="83"/>
      <c r="O53" s="83"/>
      <c r="P53" s="229">
        <v>4</v>
      </c>
      <c r="Q53" s="230" t="s">
        <v>294</v>
      </c>
      <c r="R53" s="230"/>
      <c r="S53" s="231">
        <v>1</v>
      </c>
      <c r="T53" s="232" t="s">
        <v>5011</v>
      </c>
      <c r="U53" s="229"/>
      <c r="V53" s="230"/>
      <c r="W53" s="230"/>
      <c r="X53" s="231"/>
      <c r="Y53" s="232"/>
      <c r="Z53" s="211">
        <f t="shared" si="4"/>
        <v>4</v>
      </c>
      <c r="AA53" s="212">
        <f t="shared" si="5"/>
        <v>1</v>
      </c>
      <c r="AC53" s="16"/>
    </row>
    <row r="54" spans="1:29">
      <c r="A54" s="16"/>
      <c r="G54" s="191" t="s">
        <v>112</v>
      </c>
      <c r="H54" s="16"/>
      <c r="I54" s="205"/>
      <c r="P54" s="227"/>
      <c r="Q54" s="227"/>
      <c r="R54" s="227"/>
      <c r="S54" s="227"/>
      <c r="T54" s="227"/>
      <c r="U54" s="227"/>
      <c r="V54" s="227"/>
      <c r="W54" s="227"/>
      <c r="X54" s="227"/>
      <c r="Y54" s="227"/>
    </row>
    <row r="55" spans="1:29">
      <c r="A55" s="16"/>
      <c r="G55" s="191" t="s">
        <v>112</v>
      </c>
      <c r="H55" s="16"/>
      <c r="I55" s="205"/>
      <c r="P55" s="227"/>
      <c r="Q55" s="227"/>
      <c r="R55" s="227"/>
      <c r="S55" s="227"/>
      <c r="T55" s="227"/>
      <c r="U55" s="227"/>
      <c r="V55" s="227"/>
      <c r="W55" s="227"/>
      <c r="X55" s="227"/>
      <c r="Y55" s="227"/>
    </row>
    <row r="56" spans="1:29">
      <c r="A56" s="16"/>
      <c r="E56" s="207" t="s">
        <v>295</v>
      </c>
      <c r="G56" s="191" t="s">
        <v>112</v>
      </c>
      <c r="H56" s="16"/>
      <c r="I56" s="205"/>
      <c r="P56" s="227"/>
      <c r="Q56" s="227"/>
      <c r="R56" s="227"/>
      <c r="S56" s="227"/>
      <c r="T56" s="227"/>
      <c r="U56" s="227"/>
      <c r="V56" s="227"/>
      <c r="W56" s="227"/>
      <c r="X56" s="227"/>
      <c r="Y56" s="227"/>
    </row>
    <row r="57" spans="1:29">
      <c r="A57" s="16">
        <v>2034</v>
      </c>
      <c r="B57" s="16" t="s">
        <v>296</v>
      </c>
      <c r="C57" s="16"/>
      <c r="D57" s="83"/>
      <c r="E57" s="208" t="s">
        <v>297</v>
      </c>
      <c r="F57" s="84" t="s">
        <v>298</v>
      </c>
      <c r="G57" s="84" t="s">
        <v>299</v>
      </c>
      <c r="H57" s="209" t="s">
        <v>300</v>
      </c>
      <c r="I57" s="206"/>
      <c r="J57" s="16"/>
      <c r="K57" s="16"/>
      <c r="L57" s="16"/>
      <c r="M57" s="209" t="s">
        <v>301</v>
      </c>
      <c r="N57" s="83"/>
      <c r="O57" s="83"/>
      <c r="P57" s="230">
        <v>1</v>
      </c>
      <c r="Q57" s="230" t="s">
        <v>302</v>
      </c>
      <c r="R57" s="230" t="s">
        <v>141</v>
      </c>
      <c r="S57" s="231">
        <v>1</v>
      </c>
      <c r="T57" s="232"/>
      <c r="U57" s="229"/>
      <c r="V57" s="230"/>
      <c r="W57" s="230"/>
      <c r="X57" s="231"/>
      <c r="Y57" s="232"/>
      <c r="Z57" s="211">
        <f t="shared" ref="Z57:Z62" si="6">IF(U57&lt;&gt;"",U57,IF(P57&lt;&gt;"",P57,IF(N57&lt;&gt;"",N57,"")))</f>
        <v>1</v>
      </c>
      <c r="AA57" s="212">
        <f t="shared" ref="AA57:AA62" si="7">IF(X57&lt;&gt;"",X57,IF(S57&lt;&gt;"",S57,IF(O57&lt;&gt;"",O57,"")))</f>
        <v>1</v>
      </c>
      <c r="AC57" s="16"/>
    </row>
    <row r="58" spans="1:29">
      <c r="A58" s="16">
        <v>2035</v>
      </c>
      <c r="B58" s="16" t="s">
        <v>296</v>
      </c>
      <c r="C58" s="16"/>
      <c r="D58" s="83"/>
      <c r="E58" s="208" t="s">
        <v>303</v>
      </c>
      <c r="F58" s="84" t="s">
        <v>304</v>
      </c>
      <c r="G58" s="84" t="s">
        <v>305</v>
      </c>
      <c r="H58" s="209" t="s">
        <v>300</v>
      </c>
      <c r="I58" s="206"/>
      <c r="J58" s="16"/>
      <c r="K58" s="16"/>
      <c r="L58" s="16"/>
      <c r="M58" s="209" t="s">
        <v>301</v>
      </c>
      <c r="N58" s="83"/>
      <c r="O58" s="83"/>
      <c r="P58" s="230">
        <v>3</v>
      </c>
      <c r="Q58" s="230" t="s">
        <v>306</v>
      </c>
      <c r="R58" s="230" t="s">
        <v>307</v>
      </c>
      <c r="S58" s="231">
        <v>3</v>
      </c>
      <c r="T58" s="232"/>
      <c r="U58" s="229"/>
      <c r="V58" s="230"/>
      <c r="W58" s="230"/>
      <c r="X58" s="231"/>
      <c r="Y58" s="232"/>
      <c r="Z58" s="211">
        <f t="shared" si="6"/>
        <v>3</v>
      </c>
      <c r="AA58" s="212">
        <f t="shared" si="7"/>
        <v>3</v>
      </c>
      <c r="AC58" s="16"/>
    </row>
    <row r="59" spans="1:29">
      <c r="A59" s="16">
        <v>2036</v>
      </c>
      <c r="B59" s="16" t="s">
        <v>308</v>
      </c>
      <c r="C59" s="16"/>
      <c r="D59" s="83"/>
      <c r="E59" s="208" t="s">
        <v>309</v>
      </c>
      <c r="F59" s="84" t="s">
        <v>310</v>
      </c>
      <c r="G59" s="84" t="s">
        <v>311</v>
      </c>
      <c r="H59" s="209" t="s">
        <v>312</v>
      </c>
      <c r="I59" s="210" t="s">
        <v>313</v>
      </c>
      <c r="J59" s="16"/>
      <c r="K59" s="16"/>
      <c r="L59" s="16"/>
      <c r="M59" s="209" t="s">
        <v>314</v>
      </c>
      <c r="N59" s="83"/>
      <c r="O59" s="83"/>
      <c r="P59" s="230">
        <v>3</v>
      </c>
      <c r="Q59" s="230" t="s">
        <v>315</v>
      </c>
      <c r="R59" s="230" t="s">
        <v>316</v>
      </c>
      <c r="S59" s="231">
        <v>3</v>
      </c>
      <c r="T59" s="232"/>
      <c r="U59" s="229"/>
      <c r="V59" s="230"/>
      <c r="W59" s="230"/>
      <c r="X59" s="231"/>
      <c r="Y59" s="232"/>
      <c r="Z59" s="211">
        <f t="shared" si="6"/>
        <v>3</v>
      </c>
      <c r="AA59" s="212">
        <f t="shared" si="7"/>
        <v>3</v>
      </c>
      <c r="AC59" s="16"/>
    </row>
    <row r="60" spans="1:29">
      <c r="A60" s="16">
        <v>2037</v>
      </c>
      <c r="B60" s="16" t="s">
        <v>317</v>
      </c>
      <c r="C60" s="16"/>
      <c r="D60" s="83"/>
      <c r="E60" s="208" t="s">
        <v>318</v>
      </c>
      <c r="F60" s="84" t="s">
        <v>319</v>
      </c>
      <c r="G60" s="84" t="s">
        <v>320</v>
      </c>
      <c r="H60" s="209" t="s">
        <v>300</v>
      </c>
      <c r="I60" s="210" t="s">
        <v>321</v>
      </c>
      <c r="J60" s="16"/>
      <c r="K60" s="16"/>
      <c r="L60" s="16"/>
      <c r="M60" s="209" t="s">
        <v>322</v>
      </c>
      <c r="N60" s="83"/>
      <c r="O60" s="83"/>
      <c r="P60" s="229">
        <v>2</v>
      </c>
      <c r="Q60" s="230" t="s">
        <v>323</v>
      </c>
      <c r="R60" s="230" t="s">
        <v>141</v>
      </c>
      <c r="S60" s="231">
        <v>2</v>
      </c>
      <c r="T60" s="232"/>
      <c r="U60" s="229"/>
      <c r="V60" s="230"/>
      <c r="W60" s="230"/>
      <c r="X60" s="231"/>
      <c r="Y60" s="232"/>
      <c r="Z60" s="211">
        <f t="shared" si="6"/>
        <v>2</v>
      </c>
      <c r="AA60" s="212">
        <f t="shared" si="7"/>
        <v>2</v>
      </c>
      <c r="AC60" s="16"/>
    </row>
    <row r="61" spans="1:29">
      <c r="A61" s="16">
        <v>2038</v>
      </c>
      <c r="B61" s="16" t="s">
        <v>112</v>
      </c>
      <c r="C61" s="16"/>
      <c r="D61" s="83"/>
      <c r="E61" s="213" t="s">
        <v>324</v>
      </c>
      <c r="F61" s="84" t="s">
        <v>325</v>
      </c>
      <c r="G61" s="84" t="s">
        <v>326</v>
      </c>
      <c r="H61" s="16"/>
      <c r="I61" s="206"/>
      <c r="J61" s="16"/>
      <c r="K61" s="16"/>
      <c r="L61" s="16"/>
      <c r="M61" s="16"/>
      <c r="N61" s="83"/>
      <c r="O61" s="83"/>
      <c r="P61" s="229">
        <v>0</v>
      </c>
      <c r="Q61" s="230" t="s">
        <v>327</v>
      </c>
      <c r="R61" s="230"/>
      <c r="S61" s="231">
        <v>0</v>
      </c>
      <c r="T61" s="232"/>
      <c r="U61" s="229"/>
      <c r="V61" s="230"/>
      <c r="W61" s="230"/>
      <c r="X61" s="231"/>
      <c r="Y61" s="232"/>
      <c r="Z61" s="211">
        <f t="shared" si="6"/>
        <v>0</v>
      </c>
      <c r="AA61" s="212">
        <f t="shared" si="7"/>
        <v>0</v>
      </c>
      <c r="AC61" s="16"/>
    </row>
    <row r="62" spans="1:29">
      <c r="A62" s="16">
        <v>2039</v>
      </c>
      <c r="B62" s="16" t="s">
        <v>328</v>
      </c>
      <c r="C62" s="16"/>
      <c r="D62" s="83"/>
      <c r="E62" s="208" t="s">
        <v>329</v>
      </c>
      <c r="F62" s="84" t="s">
        <v>330</v>
      </c>
      <c r="G62" s="84" t="s">
        <v>331</v>
      </c>
      <c r="H62" s="209" t="s">
        <v>332</v>
      </c>
      <c r="I62" s="206"/>
      <c r="J62" s="16"/>
      <c r="K62" s="16"/>
      <c r="L62" s="16"/>
      <c r="M62" s="209" t="s">
        <v>333</v>
      </c>
      <c r="N62" s="83"/>
      <c r="O62" s="83"/>
      <c r="P62" s="229">
        <v>2</v>
      </c>
      <c r="Q62" s="230" t="s">
        <v>334</v>
      </c>
      <c r="R62" s="230" t="s">
        <v>335</v>
      </c>
      <c r="S62" s="231">
        <v>2</v>
      </c>
      <c r="T62" s="232"/>
      <c r="U62" s="229"/>
      <c r="V62" s="230"/>
      <c r="W62" s="230"/>
      <c r="X62" s="231"/>
      <c r="Y62" s="232"/>
      <c r="Z62" s="211">
        <f t="shared" si="6"/>
        <v>2</v>
      </c>
      <c r="AA62" s="212">
        <f t="shared" si="7"/>
        <v>2</v>
      </c>
      <c r="AC62" s="16"/>
    </row>
    <row r="63" spans="1:29">
      <c r="A63" s="16"/>
      <c r="G63" s="191" t="s">
        <v>112</v>
      </c>
      <c r="H63" s="16"/>
      <c r="I63" s="205"/>
      <c r="P63" s="227"/>
      <c r="Q63" s="227"/>
      <c r="R63" s="227"/>
      <c r="S63" s="227"/>
      <c r="T63" s="227"/>
      <c r="U63" s="227"/>
      <c r="V63" s="227"/>
      <c r="W63" s="227"/>
      <c r="X63" s="227"/>
      <c r="Y63" s="227"/>
    </row>
    <row r="64" spans="1:29">
      <c r="A64" s="16"/>
      <c r="G64" s="191" t="s">
        <v>112</v>
      </c>
      <c r="H64" s="16"/>
      <c r="I64" s="205"/>
      <c r="P64" s="227"/>
      <c r="Q64" s="227"/>
      <c r="R64" s="227"/>
      <c r="S64" s="227"/>
      <c r="T64" s="227"/>
      <c r="U64" s="227"/>
      <c r="V64" s="227"/>
      <c r="W64" s="227"/>
      <c r="X64" s="227"/>
      <c r="Y64" s="227"/>
    </row>
    <row r="65" spans="1:29">
      <c r="A65" s="16"/>
      <c r="E65" s="207" t="s">
        <v>336</v>
      </c>
      <c r="G65" s="191" t="s">
        <v>112</v>
      </c>
      <c r="H65" s="16"/>
      <c r="I65" s="205"/>
      <c r="P65" s="227"/>
      <c r="Q65" s="227"/>
      <c r="R65" s="227"/>
      <c r="S65" s="227"/>
      <c r="T65" s="227"/>
      <c r="U65" s="227"/>
      <c r="V65" s="227"/>
      <c r="W65" s="227"/>
      <c r="X65" s="227"/>
      <c r="Y65" s="227"/>
    </row>
    <row r="66" spans="1:29">
      <c r="A66" s="16">
        <v>2040</v>
      </c>
      <c r="B66" s="16" t="s">
        <v>337</v>
      </c>
      <c r="C66" s="16"/>
      <c r="D66" s="83"/>
      <c r="E66" s="208" t="s">
        <v>338</v>
      </c>
      <c r="F66" s="84" t="s">
        <v>339</v>
      </c>
      <c r="G66" s="84" t="s">
        <v>340</v>
      </c>
      <c r="H66" s="209" t="s">
        <v>341</v>
      </c>
      <c r="I66" s="210" t="s">
        <v>342</v>
      </c>
      <c r="J66" s="16"/>
      <c r="K66" s="16"/>
      <c r="L66" s="16"/>
      <c r="M66" s="209" t="s">
        <v>343</v>
      </c>
      <c r="N66" s="83"/>
      <c r="O66" s="83"/>
      <c r="P66" s="229">
        <v>2</v>
      </c>
      <c r="Q66" s="230" t="s">
        <v>344</v>
      </c>
      <c r="R66" s="230" t="s">
        <v>141</v>
      </c>
      <c r="S66" s="231">
        <v>2.5</v>
      </c>
      <c r="T66" s="232"/>
      <c r="U66" s="229"/>
      <c r="V66" s="230"/>
      <c r="W66" s="230"/>
      <c r="X66" s="231"/>
      <c r="Y66" s="232"/>
      <c r="Z66" s="211">
        <f>IF(U66&lt;&gt;"",U66,IF(P66&lt;&gt;"",P66,IF(N66&lt;&gt;"",N66,"")))</f>
        <v>2</v>
      </c>
      <c r="AA66" s="212">
        <f>IF(X66&lt;&gt;"",X66,IF(S66&lt;&gt;"",S66,IF(O66&lt;&gt;"",O66,"")))</f>
        <v>2.5</v>
      </c>
      <c r="AC66" s="16"/>
    </row>
    <row r="67" spans="1:29">
      <c r="A67" s="16">
        <v>2041</v>
      </c>
      <c r="B67" s="16" t="s">
        <v>345</v>
      </c>
      <c r="C67" s="16"/>
      <c r="D67" s="83"/>
      <c r="E67" s="208" t="s">
        <v>346</v>
      </c>
      <c r="F67" s="84" t="s">
        <v>347</v>
      </c>
      <c r="G67" s="84" t="s">
        <v>348</v>
      </c>
      <c r="H67" s="209" t="s">
        <v>341</v>
      </c>
      <c r="I67" s="210" t="s">
        <v>349</v>
      </c>
      <c r="J67" s="16"/>
      <c r="K67" s="16"/>
      <c r="L67" s="16"/>
      <c r="M67" s="209" t="s">
        <v>350</v>
      </c>
      <c r="N67" s="83"/>
      <c r="O67" s="83"/>
      <c r="P67" s="230">
        <v>2</v>
      </c>
      <c r="Q67" s="230" t="s">
        <v>351</v>
      </c>
      <c r="R67" s="230" t="s">
        <v>141</v>
      </c>
      <c r="S67" s="231">
        <v>2</v>
      </c>
      <c r="T67" s="232"/>
      <c r="U67" s="229"/>
      <c r="V67" s="230"/>
      <c r="W67" s="230"/>
      <c r="X67" s="231"/>
      <c r="Y67" s="232"/>
      <c r="Z67" s="211">
        <f>IF(U67&lt;&gt;"",U67,IF(P67&lt;&gt;"",P67,IF(N67&lt;&gt;"",N67,"")))</f>
        <v>2</v>
      </c>
      <c r="AA67" s="212">
        <f>IF(X67&lt;&gt;"",X67,IF(S67&lt;&gt;"",S67,IF(O67&lt;&gt;"",O67,"")))</f>
        <v>2</v>
      </c>
      <c r="AC67" s="16"/>
    </row>
    <row r="68" spans="1:29">
      <c r="A68" s="16">
        <v>2042</v>
      </c>
      <c r="B68" s="16" t="s">
        <v>352</v>
      </c>
      <c r="C68" s="16"/>
      <c r="D68" s="83"/>
      <c r="E68" s="208" t="s">
        <v>353</v>
      </c>
      <c r="F68" s="84" t="s">
        <v>354</v>
      </c>
      <c r="G68" s="84" t="s">
        <v>355</v>
      </c>
      <c r="H68" s="209" t="s">
        <v>341</v>
      </c>
      <c r="I68" s="210" t="s">
        <v>356</v>
      </c>
      <c r="J68" s="16"/>
      <c r="K68" s="16"/>
      <c r="L68" s="16"/>
      <c r="M68" s="209" t="s">
        <v>357</v>
      </c>
      <c r="N68" s="83"/>
      <c r="O68" s="83"/>
      <c r="P68" s="229">
        <v>0</v>
      </c>
      <c r="Q68" s="230" t="s">
        <v>327</v>
      </c>
      <c r="R68" s="230"/>
      <c r="S68" s="231">
        <v>0</v>
      </c>
      <c r="T68" s="232"/>
      <c r="U68" s="229"/>
      <c r="V68" s="230"/>
      <c r="W68" s="230"/>
      <c r="X68" s="231"/>
      <c r="Y68" s="232"/>
      <c r="Z68" s="211">
        <f>IF(U68&lt;&gt;"",U68,IF(P68&lt;&gt;"",P68,IF(N68&lt;&gt;"",N68,"")))</f>
        <v>0</v>
      </c>
      <c r="AA68" s="212">
        <f>IF(X68&lt;&gt;"",X68,IF(S68&lt;&gt;"",S68,IF(O68&lt;&gt;"",O68,"")))</f>
        <v>0</v>
      </c>
      <c r="AC68" s="16"/>
    </row>
    <row r="69" spans="1:29">
      <c r="A69" s="16">
        <v>2043</v>
      </c>
      <c r="B69" s="16" t="s">
        <v>358</v>
      </c>
      <c r="C69" s="16"/>
      <c r="D69" s="83"/>
      <c r="E69" s="208" t="s">
        <v>359</v>
      </c>
      <c r="F69" s="84" t="s">
        <v>360</v>
      </c>
      <c r="G69" s="84" t="s">
        <v>361</v>
      </c>
      <c r="H69" s="209" t="s">
        <v>341</v>
      </c>
      <c r="I69" s="210" t="s">
        <v>362</v>
      </c>
      <c r="J69" s="16"/>
      <c r="K69" s="16"/>
      <c r="L69" s="16"/>
      <c r="M69" s="209" t="s">
        <v>363</v>
      </c>
      <c r="N69" s="83"/>
      <c r="O69" s="83"/>
      <c r="P69" s="229">
        <v>2</v>
      </c>
      <c r="Q69" s="230" t="s">
        <v>364</v>
      </c>
      <c r="R69" s="230" t="s">
        <v>283</v>
      </c>
      <c r="S69" s="231">
        <v>2</v>
      </c>
      <c r="T69" s="232"/>
      <c r="U69" s="229"/>
      <c r="V69" s="230"/>
      <c r="W69" s="230"/>
      <c r="X69" s="231"/>
      <c r="Y69" s="232"/>
      <c r="Z69" s="211">
        <f>IF(U69&lt;&gt;"",U69,IF(P69&lt;&gt;"",P69,IF(N69&lt;&gt;"",N69,"")))</f>
        <v>2</v>
      </c>
      <c r="AA69" s="212">
        <f>IF(X69&lt;&gt;"",X69,IF(S69&lt;&gt;"",S69,IF(O69&lt;&gt;"",O69,"")))</f>
        <v>2</v>
      </c>
      <c r="AC69" s="16"/>
    </row>
    <row r="70" spans="1:29">
      <c r="A70" s="16">
        <v>2044</v>
      </c>
      <c r="B70" s="16" t="s">
        <v>365</v>
      </c>
      <c r="C70" s="16"/>
      <c r="D70" s="83"/>
      <c r="E70" s="208" t="s">
        <v>366</v>
      </c>
      <c r="F70" s="84" t="s">
        <v>367</v>
      </c>
      <c r="G70" s="84" t="s">
        <v>287</v>
      </c>
      <c r="H70" s="209" t="s">
        <v>341</v>
      </c>
      <c r="I70" s="206"/>
      <c r="J70" s="16"/>
      <c r="K70" s="16"/>
      <c r="L70" s="16"/>
      <c r="M70" s="16"/>
      <c r="N70" s="83"/>
      <c r="O70" s="83"/>
      <c r="P70" s="229">
        <v>4</v>
      </c>
      <c r="Q70" s="230" t="s">
        <v>368</v>
      </c>
      <c r="R70" s="230" t="s">
        <v>369</v>
      </c>
      <c r="S70" s="231">
        <v>2.5</v>
      </c>
      <c r="T70" s="232" t="s">
        <v>5011</v>
      </c>
      <c r="U70" s="229"/>
      <c r="V70" s="230"/>
      <c r="W70" s="230"/>
      <c r="X70" s="231"/>
      <c r="Y70" s="232"/>
      <c r="Z70" s="211">
        <f>IF(U70&lt;&gt;"",U70,IF(P70&lt;&gt;"",P70,IF(N70&lt;&gt;"",N70,"")))</f>
        <v>4</v>
      </c>
      <c r="AA70" s="212">
        <f>IF(X70&lt;&gt;"",X70,IF(S70&lt;&gt;"",S70,IF(O70&lt;&gt;"",O70,"")))</f>
        <v>2.5</v>
      </c>
      <c r="AC70" s="16"/>
    </row>
    <row r="71" spans="1:29">
      <c r="A71" s="16"/>
      <c r="G71" s="191" t="s">
        <v>112</v>
      </c>
      <c r="H71" s="16"/>
      <c r="I71" s="205"/>
      <c r="P71" s="227"/>
      <c r="Q71" s="227"/>
      <c r="R71" s="227"/>
      <c r="S71" s="227"/>
      <c r="T71" s="227"/>
      <c r="U71" s="227"/>
      <c r="V71" s="227"/>
      <c r="W71" s="227"/>
      <c r="X71" s="227"/>
      <c r="Y71" s="227"/>
    </row>
    <row r="72" spans="1:29">
      <c r="A72" s="16"/>
      <c r="G72" s="191" t="s">
        <v>112</v>
      </c>
      <c r="H72" s="16"/>
      <c r="I72" s="205"/>
      <c r="P72" s="227"/>
      <c r="Q72" s="227"/>
      <c r="R72" s="227"/>
      <c r="S72" s="227"/>
      <c r="T72" s="227"/>
      <c r="U72" s="227"/>
      <c r="V72" s="227"/>
      <c r="W72" s="227"/>
      <c r="X72" s="227"/>
      <c r="Y72" s="227"/>
    </row>
    <row r="73" spans="1:29">
      <c r="A73" s="16"/>
      <c r="E73" s="207" t="s">
        <v>370</v>
      </c>
      <c r="G73" s="191" t="s">
        <v>112</v>
      </c>
      <c r="H73" s="16"/>
      <c r="I73" s="205"/>
      <c r="P73" s="227"/>
      <c r="Q73" s="227"/>
      <c r="R73" s="227"/>
      <c r="S73" s="227"/>
      <c r="T73" s="227"/>
      <c r="U73" s="227"/>
      <c r="V73" s="227"/>
      <c r="W73" s="227"/>
      <c r="X73" s="227"/>
      <c r="Y73" s="227"/>
    </row>
    <row r="74" spans="1:29">
      <c r="A74" s="16">
        <v>2045</v>
      </c>
      <c r="B74" s="16" t="s">
        <v>371</v>
      </c>
      <c r="C74" s="16"/>
      <c r="D74" s="83"/>
      <c r="E74" s="208" t="s">
        <v>372</v>
      </c>
      <c r="F74" s="84" t="s">
        <v>373</v>
      </c>
      <c r="G74" s="84" t="s">
        <v>374</v>
      </c>
      <c r="H74" s="209" t="s">
        <v>375</v>
      </c>
      <c r="I74" s="210" t="s">
        <v>376</v>
      </c>
      <c r="J74" s="16"/>
      <c r="K74" s="16"/>
      <c r="L74" s="16"/>
      <c r="M74" s="209" t="s">
        <v>377</v>
      </c>
      <c r="N74" s="83"/>
      <c r="O74" s="83"/>
      <c r="P74" s="229">
        <v>3</v>
      </c>
      <c r="Q74" s="230" t="s">
        <v>378</v>
      </c>
      <c r="R74" s="230" t="s">
        <v>379</v>
      </c>
      <c r="S74" s="231">
        <v>3</v>
      </c>
      <c r="T74" s="232"/>
      <c r="U74" s="229"/>
      <c r="V74" s="230"/>
      <c r="W74" s="230"/>
      <c r="X74" s="231"/>
      <c r="Y74" s="232"/>
      <c r="Z74" s="211">
        <f>IF(U74&lt;&gt;"",U74,IF(P74&lt;&gt;"",P74,IF(N74&lt;&gt;"",N74,"")))</f>
        <v>3</v>
      </c>
      <c r="AA74" s="212">
        <f>IF(X74&lt;&gt;"",X74,IF(S74&lt;&gt;"",S74,IF(O74&lt;&gt;"",O74,"")))</f>
        <v>3</v>
      </c>
      <c r="AC74" s="16"/>
    </row>
    <row r="75" spans="1:29">
      <c r="A75" s="16">
        <v>2046</v>
      </c>
      <c r="B75" s="16" t="s">
        <v>112</v>
      </c>
      <c r="C75" s="16"/>
      <c r="D75" s="83"/>
      <c r="E75" s="213" t="s">
        <v>380</v>
      </c>
      <c r="F75" s="84" t="s">
        <v>381</v>
      </c>
      <c r="G75" s="84" t="s">
        <v>382</v>
      </c>
      <c r="H75" s="16"/>
      <c r="I75" s="206"/>
      <c r="J75" s="16"/>
      <c r="K75" s="16"/>
      <c r="L75" s="16"/>
      <c r="M75" s="16"/>
      <c r="N75" s="83"/>
      <c r="O75" s="83"/>
      <c r="P75" s="229">
        <v>0</v>
      </c>
      <c r="Q75" s="230" t="s">
        <v>383</v>
      </c>
      <c r="R75" s="230"/>
      <c r="S75" s="231">
        <v>0</v>
      </c>
      <c r="T75" s="232"/>
      <c r="U75" s="229"/>
      <c r="V75" s="230"/>
      <c r="W75" s="230"/>
      <c r="X75" s="231"/>
      <c r="Y75" s="232"/>
      <c r="Z75" s="211">
        <f>IF(U75&lt;&gt;"",U75,IF(P75&lt;&gt;"",P75,IF(N75&lt;&gt;"",N75,"")))</f>
        <v>0</v>
      </c>
      <c r="AA75" s="212">
        <f>IF(X75&lt;&gt;"",X75,IF(S75&lt;&gt;"",S75,IF(O75&lt;&gt;"",O75,"")))</f>
        <v>0</v>
      </c>
      <c r="AC75" s="16"/>
    </row>
    <row r="76" spans="1:29">
      <c r="A76" s="16">
        <v>2047</v>
      </c>
      <c r="B76" s="16" t="s">
        <v>112</v>
      </c>
      <c r="C76" s="16"/>
      <c r="D76" s="83"/>
      <c r="E76" s="213" t="s">
        <v>384</v>
      </c>
      <c r="F76" s="84" t="s">
        <v>385</v>
      </c>
      <c r="G76" s="84" t="s">
        <v>386</v>
      </c>
      <c r="H76" s="16"/>
      <c r="I76" s="206"/>
      <c r="J76" s="16"/>
      <c r="K76" s="16"/>
      <c r="L76" s="16"/>
      <c r="M76" s="16"/>
      <c r="N76" s="83"/>
      <c r="O76" s="83"/>
      <c r="P76" s="229">
        <v>2</v>
      </c>
      <c r="Q76" s="230" t="s">
        <v>387</v>
      </c>
      <c r="R76" s="230" t="s">
        <v>75</v>
      </c>
      <c r="S76" s="231">
        <v>2</v>
      </c>
      <c r="T76" s="232"/>
      <c r="U76" s="229"/>
      <c r="V76" s="230"/>
      <c r="W76" s="230"/>
      <c r="X76" s="231"/>
      <c r="Y76" s="232"/>
      <c r="Z76" s="211">
        <f>IF(U76&lt;&gt;"",U76,IF(P76&lt;&gt;"",P76,IF(N76&lt;&gt;"",N76,"")))</f>
        <v>2</v>
      </c>
      <c r="AA76" s="212">
        <f>IF(X76&lt;&gt;"",X76,IF(S76&lt;&gt;"",S76,IF(O76&lt;&gt;"",O76,"")))</f>
        <v>2</v>
      </c>
      <c r="AC76" s="16"/>
    </row>
    <row r="77" spans="1:29">
      <c r="A77" s="16">
        <v>2048</v>
      </c>
      <c r="B77" s="16" t="s">
        <v>112</v>
      </c>
      <c r="C77" s="16"/>
      <c r="D77" s="83"/>
      <c r="E77" s="213" t="s">
        <v>388</v>
      </c>
      <c r="F77" s="84" t="s">
        <v>389</v>
      </c>
      <c r="G77" s="84" t="s">
        <v>390</v>
      </c>
      <c r="H77" s="16"/>
      <c r="I77" s="206"/>
      <c r="J77" s="16"/>
      <c r="K77" s="16"/>
      <c r="L77" s="16"/>
      <c r="M77" s="16"/>
      <c r="N77" s="83"/>
      <c r="O77" s="83"/>
      <c r="P77" s="229">
        <v>1</v>
      </c>
      <c r="Q77" s="230" t="s">
        <v>391</v>
      </c>
      <c r="R77" s="230" t="s">
        <v>392</v>
      </c>
      <c r="S77" s="231">
        <v>1</v>
      </c>
      <c r="T77" s="232"/>
      <c r="U77" s="229"/>
      <c r="V77" s="230"/>
      <c r="W77" s="230"/>
      <c r="X77" s="231"/>
      <c r="Y77" s="232"/>
      <c r="Z77" s="211">
        <f>IF(U77&lt;&gt;"",U77,IF(P77&lt;&gt;"",P77,IF(N77&lt;&gt;"",N77,"")))</f>
        <v>1</v>
      </c>
      <c r="AA77" s="212">
        <f>IF(X77&lt;&gt;"",X77,IF(S77&lt;&gt;"",S77,IF(O77&lt;&gt;"",O77,"")))</f>
        <v>1</v>
      </c>
      <c r="AC77" s="16"/>
    </row>
    <row r="78" spans="1:29">
      <c r="A78" s="16">
        <v>2049</v>
      </c>
      <c r="B78" s="16" t="s">
        <v>112</v>
      </c>
      <c r="C78" s="16"/>
      <c r="D78" s="83"/>
      <c r="E78" s="213" t="s">
        <v>393</v>
      </c>
      <c r="F78" s="84" t="s">
        <v>394</v>
      </c>
      <c r="G78" s="84" t="s">
        <v>395</v>
      </c>
      <c r="H78" s="16"/>
      <c r="I78" s="206"/>
      <c r="J78" s="16"/>
      <c r="K78" s="16"/>
      <c r="L78" s="16"/>
      <c r="M78" s="16"/>
      <c r="N78" s="83"/>
      <c r="O78" s="83"/>
      <c r="P78" s="229">
        <v>0</v>
      </c>
      <c r="Q78" s="230" t="s">
        <v>383</v>
      </c>
      <c r="R78" s="230"/>
      <c r="S78" s="231">
        <v>0</v>
      </c>
      <c r="T78" s="232"/>
      <c r="U78" s="229"/>
      <c r="V78" s="230"/>
      <c r="W78" s="230"/>
      <c r="X78" s="231"/>
      <c r="Y78" s="232"/>
      <c r="Z78" s="211">
        <f>IF(U78&lt;&gt;"",U78,IF(P78&lt;&gt;"",P78,IF(N78&lt;&gt;"",N78,"")))</f>
        <v>0</v>
      </c>
      <c r="AA78" s="212">
        <f>IF(X78&lt;&gt;"",X78,IF(S78&lt;&gt;"",S78,IF(O78&lt;&gt;"",O78,"")))</f>
        <v>0</v>
      </c>
      <c r="AC78" s="16"/>
    </row>
    <row r="79" spans="1:29">
      <c r="A79" s="16"/>
      <c r="G79" s="191" t="s">
        <v>112</v>
      </c>
      <c r="H79" s="16"/>
      <c r="I79" s="205"/>
      <c r="P79" s="227"/>
      <c r="Q79" s="227"/>
      <c r="R79" s="227"/>
      <c r="S79" s="227"/>
      <c r="T79" s="227"/>
      <c r="U79" s="227"/>
      <c r="V79" s="227"/>
      <c r="W79" s="227"/>
      <c r="X79" s="227"/>
      <c r="Y79" s="227"/>
    </row>
    <row r="80" spans="1:29">
      <c r="A80" s="16"/>
      <c r="G80" s="191" t="s">
        <v>112</v>
      </c>
      <c r="H80" s="16"/>
      <c r="I80" s="205"/>
      <c r="P80" s="227"/>
      <c r="Q80" s="227"/>
      <c r="R80" s="227"/>
      <c r="S80" s="227"/>
      <c r="T80" s="227"/>
      <c r="U80" s="227"/>
      <c r="V80" s="227"/>
      <c r="W80" s="227"/>
      <c r="X80" s="227"/>
      <c r="Y80" s="227"/>
    </row>
    <row r="81" spans="1:29">
      <c r="A81" s="16"/>
      <c r="E81" s="207" t="s">
        <v>396</v>
      </c>
      <c r="G81" s="191" t="s">
        <v>112</v>
      </c>
      <c r="H81" s="16"/>
      <c r="I81" s="205"/>
      <c r="P81" s="227"/>
      <c r="Q81" s="227"/>
      <c r="R81" s="227"/>
      <c r="S81" s="227"/>
      <c r="T81" s="227"/>
      <c r="U81" s="227"/>
      <c r="V81" s="227"/>
      <c r="W81" s="227"/>
      <c r="X81" s="227"/>
      <c r="Y81" s="227"/>
    </row>
    <row r="82" spans="1:29">
      <c r="A82" s="16">
        <v>2050</v>
      </c>
      <c r="B82" s="16" t="s">
        <v>397</v>
      </c>
      <c r="C82" s="16"/>
      <c r="D82" s="83"/>
      <c r="E82" s="208" t="s">
        <v>398</v>
      </c>
      <c r="F82" s="84" t="s">
        <v>399</v>
      </c>
      <c r="G82" s="84" t="s">
        <v>400</v>
      </c>
      <c r="H82" s="209"/>
      <c r="I82" s="210"/>
      <c r="J82" s="16"/>
      <c r="K82" s="16"/>
      <c r="L82" s="16"/>
      <c r="M82" s="209"/>
      <c r="N82" s="83"/>
      <c r="O82" s="83"/>
      <c r="P82" s="229">
        <v>4</v>
      </c>
      <c r="Q82" s="230" t="s">
        <v>401</v>
      </c>
      <c r="R82" s="230" t="s">
        <v>402</v>
      </c>
      <c r="S82" s="231">
        <v>3</v>
      </c>
      <c r="T82" s="232" t="s">
        <v>5012</v>
      </c>
      <c r="U82" s="229"/>
      <c r="V82" s="230"/>
      <c r="W82" s="230"/>
      <c r="X82" s="231"/>
      <c r="Y82" s="232"/>
      <c r="Z82" s="211">
        <f t="shared" ref="Z82:Z88" si="8">IF(U82&lt;&gt;"",U82,IF(P82&lt;&gt;"",P82,IF(N82&lt;&gt;"",N82,"")))</f>
        <v>4</v>
      </c>
      <c r="AA82" s="212">
        <f t="shared" ref="AA82:AA88" si="9">IF(X82&lt;&gt;"",X82,IF(S82&lt;&gt;"",S82,IF(O82&lt;&gt;"",O82,"")))</f>
        <v>3</v>
      </c>
      <c r="AC82" s="16"/>
    </row>
    <row r="83" spans="1:29">
      <c r="A83" s="16">
        <v>2051</v>
      </c>
      <c r="B83" s="16" t="s">
        <v>403</v>
      </c>
      <c r="C83" s="16"/>
      <c r="D83" s="83"/>
      <c r="E83" s="208" t="s">
        <v>404</v>
      </c>
      <c r="F83" s="84" t="s">
        <v>405</v>
      </c>
      <c r="G83" s="84" t="s">
        <v>406</v>
      </c>
      <c r="H83" s="209"/>
      <c r="I83" s="210"/>
      <c r="J83" s="16"/>
      <c r="K83" s="16"/>
      <c r="L83" s="16"/>
      <c r="M83" s="209"/>
      <c r="N83" s="83"/>
      <c r="O83" s="83"/>
      <c r="P83" s="229">
        <v>4</v>
      </c>
      <c r="Q83" s="230" t="s">
        <v>407</v>
      </c>
      <c r="R83" s="230" t="s">
        <v>402</v>
      </c>
      <c r="S83" s="231">
        <v>3</v>
      </c>
      <c r="T83" s="232" t="s">
        <v>5012</v>
      </c>
      <c r="U83" s="229"/>
      <c r="V83" s="230"/>
      <c r="W83" s="230"/>
      <c r="X83" s="231"/>
      <c r="Y83" s="232"/>
      <c r="Z83" s="211">
        <f t="shared" si="8"/>
        <v>4</v>
      </c>
      <c r="AA83" s="212">
        <f t="shared" si="9"/>
        <v>3</v>
      </c>
      <c r="AC83" s="16"/>
    </row>
    <row r="84" spans="1:29">
      <c r="A84" s="16">
        <v>2052</v>
      </c>
      <c r="B84" s="16" t="s">
        <v>408</v>
      </c>
      <c r="C84" s="16"/>
      <c r="D84" s="83"/>
      <c r="E84" s="208" t="s">
        <v>409</v>
      </c>
      <c r="F84" s="84" t="s">
        <v>410</v>
      </c>
      <c r="G84" s="84" t="s">
        <v>411</v>
      </c>
      <c r="H84" s="209" t="s">
        <v>412</v>
      </c>
      <c r="I84" s="210" t="s">
        <v>413</v>
      </c>
      <c r="J84" s="16"/>
      <c r="K84" s="16"/>
      <c r="L84" s="16"/>
      <c r="M84" s="209" t="s">
        <v>414</v>
      </c>
      <c r="N84" s="83"/>
      <c r="O84" s="83"/>
      <c r="P84" s="229">
        <v>2</v>
      </c>
      <c r="Q84" s="230" t="s">
        <v>413</v>
      </c>
      <c r="R84" s="237" t="s">
        <v>141</v>
      </c>
      <c r="S84" s="231">
        <v>2</v>
      </c>
      <c r="T84" s="232"/>
      <c r="U84" s="229"/>
      <c r="V84" s="230"/>
      <c r="W84" s="230"/>
      <c r="X84" s="231"/>
      <c r="Y84" s="232"/>
      <c r="Z84" s="211">
        <f t="shared" si="8"/>
        <v>2</v>
      </c>
      <c r="AA84" s="212">
        <f t="shared" si="9"/>
        <v>2</v>
      </c>
      <c r="AC84" s="16"/>
    </row>
    <row r="85" spans="1:29">
      <c r="A85" s="16">
        <v>2053</v>
      </c>
      <c r="B85" s="16" t="s">
        <v>415</v>
      </c>
      <c r="C85" s="16"/>
      <c r="D85" s="83"/>
      <c r="E85" s="208" t="s">
        <v>416</v>
      </c>
      <c r="F85" s="84" t="s">
        <v>417</v>
      </c>
      <c r="G85" s="84" t="s">
        <v>418</v>
      </c>
      <c r="H85" s="209" t="s">
        <v>412</v>
      </c>
      <c r="I85" s="210" t="s">
        <v>419</v>
      </c>
      <c r="J85" s="16"/>
      <c r="K85" s="16"/>
      <c r="L85" s="16"/>
      <c r="M85" s="209" t="s">
        <v>414</v>
      </c>
      <c r="N85" s="83"/>
      <c r="O85" s="83"/>
      <c r="P85" s="229">
        <v>0</v>
      </c>
      <c r="Q85" s="230" t="s">
        <v>383</v>
      </c>
      <c r="R85" s="230"/>
      <c r="S85" s="231">
        <v>0</v>
      </c>
      <c r="T85" s="232"/>
      <c r="U85" s="229"/>
      <c r="V85" s="230"/>
      <c r="W85" s="230"/>
      <c r="X85" s="231"/>
      <c r="Y85" s="232"/>
      <c r="Z85" s="211">
        <f t="shared" si="8"/>
        <v>0</v>
      </c>
      <c r="AA85" s="212">
        <f t="shared" si="9"/>
        <v>0</v>
      </c>
      <c r="AC85" s="16"/>
    </row>
    <row r="86" spans="1:29">
      <c r="A86" s="16">
        <v>2054</v>
      </c>
      <c r="B86" s="16" t="s">
        <v>415</v>
      </c>
      <c r="C86" s="16"/>
      <c r="D86" s="83"/>
      <c r="E86" s="208" t="s">
        <v>420</v>
      </c>
      <c r="F86" s="84" t="s">
        <v>421</v>
      </c>
      <c r="G86" s="84" t="s">
        <v>422</v>
      </c>
      <c r="H86" s="209" t="s">
        <v>412</v>
      </c>
      <c r="I86" s="210" t="s">
        <v>419</v>
      </c>
      <c r="J86" s="16"/>
      <c r="K86" s="16"/>
      <c r="L86" s="16"/>
      <c r="M86" s="209" t="s">
        <v>414</v>
      </c>
      <c r="N86" s="83"/>
      <c r="O86" s="83"/>
      <c r="P86" s="229">
        <v>2</v>
      </c>
      <c r="Q86" s="230" t="s">
        <v>423</v>
      </c>
      <c r="R86" s="230" t="s">
        <v>141</v>
      </c>
      <c r="S86" s="231">
        <v>2</v>
      </c>
      <c r="T86" s="232"/>
      <c r="U86" s="229"/>
      <c r="V86" s="230"/>
      <c r="W86" s="230"/>
      <c r="X86" s="231"/>
      <c r="Y86" s="232"/>
      <c r="Z86" s="211">
        <f t="shared" si="8"/>
        <v>2</v>
      </c>
      <c r="AA86" s="212">
        <f t="shared" si="9"/>
        <v>2</v>
      </c>
      <c r="AC86" s="16"/>
    </row>
    <row r="87" spans="1:29">
      <c r="A87" s="16">
        <v>2055</v>
      </c>
      <c r="B87" s="16" t="s">
        <v>112</v>
      </c>
      <c r="C87" s="16"/>
      <c r="D87" s="83"/>
      <c r="E87" s="213" t="s">
        <v>424</v>
      </c>
      <c r="F87" s="84" t="s">
        <v>425</v>
      </c>
      <c r="G87" s="84" t="s">
        <v>426</v>
      </c>
      <c r="H87" s="16"/>
      <c r="I87" s="206"/>
      <c r="J87" s="16"/>
      <c r="K87" s="16"/>
      <c r="L87" s="16"/>
      <c r="M87" s="16"/>
      <c r="N87" s="83"/>
      <c r="O87" s="83"/>
      <c r="P87" s="230">
        <v>3</v>
      </c>
      <c r="Q87" s="230" t="s">
        <v>427</v>
      </c>
      <c r="R87" s="230" t="s">
        <v>141</v>
      </c>
      <c r="S87" s="231">
        <v>3</v>
      </c>
      <c r="T87" s="232"/>
      <c r="U87" s="229"/>
      <c r="V87" s="230"/>
      <c r="W87" s="230"/>
      <c r="X87" s="231"/>
      <c r="Y87" s="232"/>
      <c r="Z87" s="211">
        <f t="shared" si="8"/>
        <v>3</v>
      </c>
      <c r="AA87" s="212">
        <f t="shared" si="9"/>
        <v>3</v>
      </c>
      <c r="AC87" s="16"/>
    </row>
    <row r="88" spans="1:29">
      <c r="A88" s="16">
        <v>2056</v>
      </c>
      <c r="B88" s="16" t="s">
        <v>112</v>
      </c>
      <c r="C88" s="16"/>
      <c r="D88" s="83"/>
      <c r="E88" s="213" t="s">
        <v>428</v>
      </c>
      <c r="F88" s="84" t="s">
        <v>429</v>
      </c>
      <c r="G88" s="84" t="s">
        <v>430</v>
      </c>
      <c r="H88" s="16"/>
      <c r="I88" s="206"/>
      <c r="J88" s="16"/>
      <c r="K88" s="16"/>
      <c r="L88" s="16"/>
      <c r="M88" s="16"/>
      <c r="N88" s="83"/>
      <c r="O88" s="83"/>
      <c r="P88" s="229">
        <v>2</v>
      </c>
      <c r="Q88" s="230" t="s">
        <v>431</v>
      </c>
      <c r="R88" s="230" t="s">
        <v>141</v>
      </c>
      <c r="S88" s="231">
        <v>2</v>
      </c>
      <c r="T88" s="232"/>
      <c r="U88" s="229"/>
      <c r="V88" s="230"/>
      <c r="W88" s="230"/>
      <c r="X88" s="231"/>
      <c r="Y88" s="232"/>
      <c r="Z88" s="211">
        <f t="shared" si="8"/>
        <v>2</v>
      </c>
      <c r="AA88" s="212">
        <f t="shared" si="9"/>
        <v>2</v>
      </c>
      <c r="AC88" s="16"/>
    </row>
    <row r="89" spans="1:29">
      <c r="A89" s="16"/>
      <c r="H89" s="16"/>
      <c r="I89" s="205"/>
      <c r="P89" s="227"/>
      <c r="Q89" s="227"/>
      <c r="R89" s="227"/>
      <c r="S89" s="227"/>
      <c r="T89" s="227"/>
      <c r="U89" s="227"/>
      <c r="V89" s="227"/>
      <c r="W89" s="227"/>
      <c r="X89" s="227"/>
      <c r="Y89" s="227"/>
    </row>
    <row r="90" spans="1:29">
      <c r="A90" s="16"/>
      <c r="H90" s="16"/>
      <c r="I90" s="205"/>
      <c r="P90" s="227"/>
      <c r="Q90" s="227"/>
      <c r="R90" s="227"/>
      <c r="S90" s="227"/>
      <c r="T90" s="227"/>
      <c r="U90" s="227"/>
      <c r="V90" s="227"/>
      <c r="W90" s="227"/>
      <c r="X90" s="227"/>
      <c r="Y90" s="227"/>
    </row>
    <row r="91" spans="1:29" ht="19">
      <c r="A91" s="16"/>
      <c r="E91" s="255" t="s">
        <v>432</v>
      </c>
      <c r="F91" s="256"/>
      <c r="G91" s="257"/>
      <c r="H91" s="16"/>
      <c r="I91" s="205"/>
      <c r="P91" s="227"/>
      <c r="Q91" s="227"/>
      <c r="R91" s="227"/>
      <c r="S91" s="227"/>
      <c r="T91" s="227"/>
      <c r="U91" s="227"/>
      <c r="V91" s="227"/>
      <c r="W91" s="227"/>
      <c r="X91" s="227"/>
      <c r="Y91" s="227"/>
    </row>
    <row r="92" spans="1:29">
      <c r="A92" s="16"/>
      <c r="E92" s="207" t="s">
        <v>433</v>
      </c>
      <c r="H92" s="16"/>
      <c r="I92" s="205"/>
      <c r="P92" s="227"/>
      <c r="Q92" s="227"/>
      <c r="R92" s="227"/>
      <c r="S92" s="227"/>
      <c r="T92" s="227"/>
      <c r="U92" s="227"/>
      <c r="V92" s="227"/>
      <c r="W92" s="227"/>
      <c r="X92" s="227"/>
      <c r="Y92" s="227"/>
    </row>
    <row r="93" spans="1:29">
      <c r="A93" s="16">
        <v>2057</v>
      </c>
      <c r="B93" s="16" t="s">
        <v>434</v>
      </c>
      <c r="C93" s="16"/>
      <c r="D93" s="83"/>
      <c r="E93" s="208" t="s">
        <v>435</v>
      </c>
      <c r="F93" s="84" t="s">
        <v>436</v>
      </c>
      <c r="G93" s="84" t="s">
        <v>437</v>
      </c>
      <c r="H93" s="16"/>
      <c r="I93" s="210" t="s">
        <v>438</v>
      </c>
      <c r="J93" s="16"/>
      <c r="K93" s="16"/>
      <c r="L93" s="16"/>
      <c r="M93" s="209" t="s">
        <v>439</v>
      </c>
      <c r="N93" s="83"/>
      <c r="O93" s="83"/>
      <c r="P93" s="230">
        <v>3</v>
      </c>
      <c r="Q93" s="230" t="s">
        <v>440</v>
      </c>
      <c r="R93" s="230" t="s">
        <v>441</v>
      </c>
      <c r="S93" s="231">
        <v>3</v>
      </c>
      <c r="T93" s="232"/>
      <c r="U93" s="229"/>
      <c r="V93" s="230"/>
      <c r="W93" s="230"/>
      <c r="X93" s="231"/>
      <c r="Y93" s="232"/>
      <c r="Z93" s="211">
        <f>IF(U93&lt;&gt;"",U93,IF(P93&lt;&gt;"",P93,IF(N93&lt;&gt;"",N93,"")))</f>
        <v>3</v>
      </c>
      <c r="AA93" s="212">
        <f>IF(X93&lt;&gt;"",X93,IF(S93&lt;&gt;"",S93,IF(O93&lt;&gt;"",O93,"")))</f>
        <v>3</v>
      </c>
      <c r="AC93" s="16"/>
    </row>
    <row r="94" spans="1:29">
      <c r="A94" s="16">
        <v>2058</v>
      </c>
      <c r="B94" s="16" t="s">
        <v>442</v>
      </c>
      <c r="C94" s="16"/>
      <c r="D94" s="83"/>
      <c r="E94" s="208" t="s">
        <v>443</v>
      </c>
      <c r="F94" s="84" t="s">
        <v>444</v>
      </c>
      <c r="G94" s="84" t="s">
        <v>445</v>
      </c>
      <c r="H94" s="16"/>
      <c r="I94" s="210" t="s">
        <v>446</v>
      </c>
      <c r="J94" s="16"/>
      <c r="K94" s="16"/>
      <c r="L94" s="16"/>
      <c r="M94" s="209" t="s">
        <v>447</v>
      </c>
      <c r="N94" s="83"/>
      <c r="O94" s="83"/>
      <c r="P94" s="229">
        <v>2</v>
      </c>
      <c r="Q94" s="230" t="s">
        <v>448</v>
      </c>
      <c r="R94" s="230" t="s">
        <v>449</v>
      </c>
      <c r="S94" s="231">
        <v>2</v>
      </c>
      <c r="T94" s="232"/>
      <c r="U94" s="229"/>
      <c r="V94" s="230"/>
      <c r="W94" s="230"/>
      <c r="X94" s="231"/>
      <c r="Y94" s="232"/>
      <c r="Z94" s="211">
        <f>IF(U94&lt;&gt;"",U94,IF(P94&lt;&gt;"",P94,IF(N94&lt;&gt;"",N94,"")))</f>
        <v>2</v>
      </c>
      <c r="AA94" s="212">
        <f>IF(X94&lt;&gt;"",X94,IF(S94&lt;&gt;"",S94,IF(O94&lt;&gt;"",O94,"")))</f>
        <v>2</v>
      </c>
      <c r="AC94" s="16"/>
    </row>
    <row r="95" spans="1:29">
      <c r="A95" s="16">
        <v>2059</v>
      </c>
      <c r="B95" s="16" t="s">
        <v>450</v>
      </c>
      <c r="C95" s="16"/>
      <c r="D95" s="83"/>
      <c r="E95" s="208" t="s">
        <v>451</v>
      </c>
      <c r="F95" s="84" t="s">
        <v>452</v>
      </c>
      <c r="G95" s="84" t="s">
        <v>453</v>
      </c>
      <c r="H95" s="16"/>
      <c r="I95" s="210" t="s">
        <v>454</v>
      </c>
      <c r="J95" s="16"/>
      <c r="K95" s="16"/>
      <c r="L95" s="209" t="s">
        <v>455</v>
      </c>
      <c r="M95" s="209" t="s">
        <v>456</v>
      </c>
      <c r="N95" s="83"/>
      <c r="O95" s="83"/>
      <c r="P95" s="229">
        <v>2</v>
      </c>
      <c r="Q95" s="229" t="s">
        <v>457</v>
      </c>
      <c r="R95" s="230" t="s">
        <v>449</v>
      </c>
      <c r="S95" s="231">
        <v>2</v>
      </c>
      <c r="T95" s="232"/>
      <c r="U95" s="229"/>
      <c r="V95" s="230"/>
      <c r="W95" s="230"/>
      <c r="X95" s="231"/>
      <c r="Y95" s="232"/>
      <c r="Z95" s="211">
        <f>IF(U95&lt;&gt;"",U95,IF(P95&lt;&gt;"",P95,IF(N95&lt;&gt;"",N95,"")))</f>
        <v>2</v>
      </c>
      <c r="AA95" s="212">
        <f>IF(X95&lt;&gt;"",X95,IF(S95&lt;&gt;"",S95,IF(O95&lt;&gt;"",O95,"")))</f>
        <v>2</v>
      </c>
      <c r="AC95" s="16"/>
    </row>
    <row r="96" spans="1:29">
      <c r="A96" s="16">
        <v>2060</v>
      </c>
      <c r="B96" s="16" t="s">
        <v>112</v>
      </c>
      <c r="C96" s="16"/>
      <c r="D96" s="83"/>
      <c r="E96" s="213" t="s">
        <v>458</v>
      </c>
      <c r="F96" s="84" t="s">
        <v>459</v>
      </c>
      <c r="G96" s="84" t="s">
        <v>460</v>
      </c>
      <c r="H96" s="16"/>
      <c r="I96" s="206"/>
      <c r="J96" s="16"/>
      <c r="K96" s="16"/>
      <c r="L96" s="16"/>
      <c r="M96" s="16"/>
      <c r="N96" s="83"/>
      <c r="O96" s="83"/>
      <c r="P96" s="229">
        <v>0</v>
      </c>
      <c r="Q96" s="230" t="s">
        <v>461</v>
      </c>
      <c r="R96" s="230"/>
      <c r="S96" s="231">
        <v>0</v>
      </c>
      <c r="T96" s="232"/>
      <c r="U96" s="229"/>
      <c r="V96" s="230"/>
      <c r="W96" s="230"/>
      <c r="X96" s="231"/>
      <c r="Y96" s="232"/>
      <c r="Z96" s="211">
        <f>IF(U96&lt;&gt;"",U96,IF(P96&lt;&gt;"",P96,IF(N96&lt;&gt;"",N96,"")))</f>
        <v>0</v>
      </c>
      <c r="AA96" s="212">
        <f>IF(X96&lt;&gt;"",X96,IF(S96&lt;&gt;"",S96,IF(O96&lt;&gt;"",O96,"")))</f>
        <v>0</v>
      </c>
      <c r="AC96" s="16"/>
    </row>
    <row r="97" spans="1:29">
      <c r="A97" s="16">
        <v>2061</v>
      </c>
      <c r="B97" s="16" t="s">
        <v>462</v>
      </c>
      <c r="C97" s="16"/>
      <c r="D97" s="83"/>
      <c r="E97" s="208" t="s">
        <v>463</v>
      </c>
      <c r="F97" s="84" t="s">
        <v>464</v>
      </c>
      <c r="G97" s="84" t="s">
        <v>465</v>
      </c>
      <c r="H97" s="16"/>
      <c r="I97" s="210" t="s">
        <v>466</v>
      </c>
      <c r="J97" s="16"/>
      <c r="K97" s="16"/>
      <c r="L97" s="16"/>
      <c r="M97" s="16"/>
      <c r="N97" s="83"/>
      <c r="O97" s="83"/>
      <c r="P97" s="229">
        <v>0</v>
      </c>
      <c r="Q97" s="230" t="s">
        <v>467</v>
      </c>
      <c r="R97" s="230"/>
      <c r="S97" s="231">
        <v>0</v>
      </c>
      <c r="T97" s="232"/>
      <c r="U97" s="229"/>
      <c r="V97" s="230"/>
      <c r="W97" s="230"/>
      <c r="X97" s="231"/>
      <c r="Y97" s="232"/>
      <c r="Z97" s="211">
        <f>IF(U97&lt;&gt;"",U97,IF(P97&lt;&gt;"",P97,IF(N97&lt;&gt;"",N97,"")))</f>
        <v>0</v>
      </c>
      <c r="AA97" s="212">
        <f>IF(X97&lt;&gt;"",X97,IF(S97&lt;&gt;"",S97,IF(O97&lt;&gt;"",O97,"")))</f>
        <v>0</v>
      </c>
      <c r="AC97" s="16"/>
    </row>
    <row r="98" spans="1:29">
      <c r="A98" s="16"/>
      <c r="G98" s="191" t="s">
        <v>112</v>
      </c>
      <c r="H98" s="16"/>
      <c r="I98" s="205"/>
      <c r="P98" s="227"/>
      <c r="Q98" s="227"/>
      <c r="R98" s="227"/>
      <c r="S98" s="227"/>
      <c r="T98" s="227"/>
      <c r="U98" s="227"/>
      <c r="V98" s="227"/>
      <c r="W98" s="227"/>
      <c r="X98" s="227"/>
      <c r="Y98" s="227"/>
    </row>
    <row r="99" spans="1:29">
      <c r="A99" s="16"/>
      <c r="G99" s="191" t="s">
        <v>112</v>
      </c>
      <c r="H99" s="16"/>
      <c r="I99" s="205"/>
      <c r="P99" s="227"/>
      <c r="Q99" s="227"/>
      <c r="R99" s="227"/>
      <c r="S99" s="227"/>
      <c r="T99" s="227"/>
      <c r="U99" s="227"/>
      <c r="V99" s="227"/>
      <c r="W99" s="227"/>
      <c r="X99" s="227"/>
      <c r="Y99" s="227"/>
    </row>
    <row r="100" spans="1:29">
      <c r="A100" s="16"/>
      <c r="E100" s="207" t="s">
        <v>468</v>
      </c>
      <c r="G100" s="191" t="s">
        <v>112</v>
      </c>
      <c r="H100" s="16"/>
      <c r="I100" s="205"/>
      <c r="P100" s="227"/>
      <c r="Q100" s="227"/>
      <c r="R100" s="227"/>
      <c r="S100" s="227"/>
      <c r="T100" s="227"/>
      <c r="U100" s="227"/>
      <c r="V100" s="227"/>
      <c r="W100" s="227"/>
      <c r="X100" s="227"/>
      <c r="Y100" s="227"/>
    </row>
    <row r="101" spans="1:29">
      <c r="A101" s="16">
        <v>2062</v>
      </c>
      <c r="B101" s="16" t="s">
        <v>469</v>
      </c>
      <c r="C101" s="16"/>
      <c r="D101" s="83"/>
      <c r="E101" s="208" t="s">
        <v>470</v>
      </c>
      <c r="F101" s="84" t="s">
        <v>471</v>
      </c>
      <c r="G101" s="84" t="s">
        <v>472</v>
      </c>
      <c r="H101" s="209" t="s">
        <v>473</v>
      </c>
      <c r="I101" s="206"/>
      <c r="J101" s="16"/>
      <c r="K101" s="16"/>
      <c r="L101" s="16"/>
      <c r="M101" s="16"/>
      <c r="N101" s="83"/>
      <c r="O101" s="83"/>
      <c r="P101" s="229">
        <v>1</v>
      </c>
      <c r="Q101" s="230" t="s">
        <v>474</v>
      </c>
      <c r="R101" s="230" t="s">
        <v>475</v>
      </c>
      <c r="S101" s="231">
        <v>1</v>
      </c>
      <c r="T101" s="232"/>
      <c r="U101" s="229"/>
      <c r="V101" s="230"/>
      <c r="W101" s="230"/>
      <c r="X101" s="231"/>
      <c r="Y101" s="232"/>
      <c r="Z101" s="211">
        <f>IF(U101&lt;&gt;"",U101,IF(P101&lt;&gt;"",P101,IF(N101&lt;&gt;"",N101,"")))</f>
        <v>1</v>
      </c>
      <c r="AA101" s="212">
        <f>IF(X101&lt;&gt;"",X101,IF(S101&lt;&gt;"",S101,IF(O101&lt;&gt;"",O101,"")))</f>
        <v>1</v>
      </c>
      <c r="AC101" s="16"/>
    </row>
    <row r="102" spans="1:29">
      <c r="A102" s="16">
        <v>2063</v>
      </c>
      <c r="B102" s="16" t="s">
        <v>112</v>
      </c>
      <c r="C102" s="16"/>
      <c r="D102" s="83"/>
      <c r="E102" s="213" t="s">
        <v>476</v>
      </c>
      <c r="F102" s="84" t="s">
        <v>477</v>
      </c>
      <c r="G102" s="84" t="s">
        <v>478</v>
      </c>
      <c r="H102" s="16"/>
      <c r="I102" s="206"/>
      <c r="J102" s="16"/>
      <c r="K102" s="16"/>
      <c r="L102" s="16"/>
      <c r="M102" s="16"/>
      <c r="N102" s="83"/>
      <c r="O102" s="83"/>
      <c r="P102" s="229">
        <v>0</v>
      </c>
      <c r="Q102" s="229"/>
      <c r="R102" s="230" t="s">
        <v>479</v>
      </c>
      <c r="S102" s="231">
        <v>0</v>
      </c>
      <c r="T102" s="232"/>
      <c r="U102" s="229"/>
      <c r="V102" s="230"/>
      <c r="W102" s="230"/>
      <c r="X102" s="231"/>
      <c r="Y102" s="232"/>
      <c r="Z102" s="211">
        <f>IF(U102&lt;&gt;"",U102,IF(P102&lt;&gt;"",P102,IF(N102&lt;&gt;"",N102,"")))</f>
        <v>0</v>
      </c>
      <c r="AA102" s="212">
        <f>IF(X102&lt;&gt;"",X102,IF(S102&lt;&gt;"",S102,IF(O102&lt;&gt;"",O102,"")))</f>
        <v>0</v>
      </c>
      <c r="AC102" s="16"/>
    </row>
    <row r="103" spans="1:29">
      <c r="A103" s="16"/>
      <c r="G103" s="191" t="s">
        <v>112</v>
      </c>
      <c r="H103" s="16"/>
      <c r="I103" s="205"/>
      <c r="P103" s="227"/>
      <c r="Q103" s="227"/>
      <c r="R103" s="227"/>
      <c r="S103" s="227"/>
      <c r="T103" s="227"/>
      <c r="U103" s="227"/>
      <c r="V103" s="227"/>
      <c r="W103" s="227"/>
      <c r="X103" s="227"/>
      <c r="Y103" s="227"/>
    </row>
    <row r="104" spans="1:29">
      <c r="A104" s="16"/>
      <c r="G104" s="191" t="s">
        <v>112</v>
      </c>
      <c r="H104" s="16"/>
      <c r="I104" s="205"/>
      <c r="P104" s="227"/>
      <c r="Q104" s="227"/>
      <c r="R104" s="227"/>
      <c r="S104" s="227"/>
      <c r="T104" s="227"/>
      <c r="U104" s="227"/>
      <c r="V104" s="227"/>
      <c r="W104" s="227"/>
      <c r="X104" s="227"/>
      <c r="Y104" s="227"/>
    </row>
    <row r="105" spans="1:29">
      <c r="A105" s="16"/>
      <c r="E105" s="207" t="s">
        <v>480</v>
      </c>
      <c r="G105" s="191" t="s">
        <v>112</v>
      </c>
      <c r="H105" s="16"/>
      <c r="I105" s="205"/>
      <c r="P105" s="227"/>
      <c r="Q105" s="227"/>
      <c r="R105" s="227"/>
      <c r="S105" s="227"/>
      <c r="T105" s="227"/>
      <c r="U105" s="227"/>
      <c r="V105" s="227"/>
      <c r="W105" s="227"/>
      <c r="X105" s="227"/>
      <c r="Y105" s="227"/>
    </row>
    <row r="106" spans="1:29">
      <c r="A106" s="16">
        <v>2064</v>
      </c>
      <c r="B106" s="16" t="s">
        <v>481</v>
      </c>
      <c r="C106" s="16"/>
      <c r="D106" s="83"/>
      <c r="E106" s="208" t="s">
        <v>482</v>
      </c>
      <c r="F106" s="84" t="s">
        <v>483</v>
      </c>
      <c r="G106" s="84" t="s">
        <v>484</v>
      </c>
      <c r="H106" s="209" t="s">
        <v>473</v>
      </c>
      <c r="I106" s="210" t="s">
        <v>485</v>
      </c>
      <c r="J106" s="16"/>
      <c r="K106" s="16"/>
      <c r="L106" s="16"/>
      <c r="M106" s="16"/>
      <c r="N106" s="83"/>
      <c r="O106" s="83"/>
      <c r="P106" s="229">
        <v>2</v>
      </c>
      <c r="Q106" s="230" t="s">
        <v>486</v>
      </c>
      <c r="R106" s="230" t="s">
        <v>479</v>
      </c>
      <c r="S106" s="231">
        <v>2</v>
      </c>
      <c r="T106" s="232"/>
      <c r="U106" s="229"/>
      <c r="V106" s="230"/>
      <c r="W106" s="230"/>
      <c r="X106" s="231"/>
      <c r="Y106" s="232"/>
      <c r="Z106" s="211">
        <f>IF(U106&lt;&gt;"",U106,IF(P106&lt;&gt;"",P106,IF(N106&lt;&gt;"",N106,"")))</f>
        <v>2</v>
      </c>
      <c r="AA106" s="212">
        <f>IF(X106&lt;&gt;"",X106,IF(S106&lt;&gt;"",S106,IF(O106&lt;&gt;"",O106,"")))</f>
        <v>2</v>
      </c>
      <c r="AC106" s="16"/>
    </row>
    <row r="107" spans="1:29">
      <c r="A107" s="16">
        <v>2065</v>
      </c>
      <c r="B107" s="16" t="s">
        <v>112</v>
      </c>
      <c r="C107" s="16"/>
      <c r="D107" s="83"/>
      <c r="E107" s="213" t="s">
        <v>487</v>
      </c>
      <c r="F107" s="84" t="s">
        <v>488</v>
      </c>
      <c r="G107" s="84" t="s">
        <v>489</v>
      </c>
      <c r="H107" s="16"/>
      <c r="I107" s="206"/>
      <c r="J107" s="16"/>
      <c r="K107" s="16"/>
      <c r="L107" s="16"/>
      <c r="M107" s="16"/>
      <c r="N107" s="83"/>
      <c r="O107" s="83"/>
      <c r="P107" s="229">
        <v>1</v>
      </c>
      <c r="Q107" s="230" t="s">
        <v>490</v>
      </c>
      <c r="R107" s="230" t="s">
        <v>141</v>
      </c>
      <c r="S107" s="231">
        <v>1</v>
      </c>
      <c r="T107" s="232"/>
      <c r="U107" s="229"/>
      <c r="V107" s="230"/>
      <c r="W107" s="230"/>
      <c r="X107" s="231"/>
      <c r="Y107" s="232"/>
      <c r="Z107" s="211">
        <f>IF(U107&lt;&gt;"",U107,IF(P107&lt;&gt;"",P107,IF(N107&lt;&gt;"",N107,"")))</f>
        <v>1</v>
      </c>
      <c r="AA107" s="212">
        <f>IF(X107&lt;&gt;"",X107,IF(S107&lt;&gt;"",S107,IF(O107&lt;&gt;"",O107,"")))</f>
        <v>1</v>
      </c>
      <c r="AC107" s="16"/>
    </row>
    <row r="108" spans="1:29">
      <c r="A108" s="16">
        <v>2066</v>
      </c>
      <c r="B108" s="16" t="s">
        <v>491</v>
      </c>
      <c r="C108" s="16"/>
      <c r="D108" s="83"/>
      <c r="E108" s="208" t="s">
        <v>492</v>
      </c>
      <c r="F108" s="84" t="s">
        <v>493</v>
      </c>
      <c r="G108" s="84" t="s">
        <v>494</v>
      </c>
      <c r="H108" s="209" t="s">
        <v>473</v>
      </c>
      <c r="I108" s="210" t="s">
        <v>495</v>
      </c>
      <c r="J108" s="16"/>
      <c r="K108" s="16"/>
      <c r="L108" s="16"/>
      <c r="M108" s="209" t="s">
        <v>496</v>
      </c>
      <c r="N108" s="83"/>
      <c r="O108" s="83"/>
      <c r="P108" s="229">
        <v>2</v>
      </c>
      <c r="Q108" s="230" t="s">
        <v>497</v>
      </c>
      <c r="R108" s="230" t="s">
        <v>498</v>
      </c>
      <c r="S108" s="231">
        <v>2</v>
      </c>
      <c r="T108" s="232"/>
      <c r="U108" s="229"/>
      <c r="V108" s="230"/>
      <c r="W108" s="230"/>
      <c r="X108" s="231"/>
      <c r="Y108" s="232"/>
      <c r="Z108" s="211">
        <f>IF(U108&lt;&gt;"",U108,IF(P108&lt;&gt;"",P108,IF(N108&lt;&gt;"",N108,"")))</f>
        <v>2</v>
      </c>
      <c r="AA108" s="212">
        <f>IF(X108&lt;&gt;"",X108,IF(S108&lt;&gt;"",S108,IF(O108&lt;&gt;"",O108,"")))</f>
        <v>2</v>
      </c>
      <c r="AC108" s="16"/>
    </row>
    <row r="109" spans="1:29">
      <c r="A109" s="16"/>
      <c r="H109" s="16"/>
      <c r="I109" s="205"/>
      <c r="P109" s="227"/>
      <c r="Q109" s="227"/>
      <c r="R109" s="227"/>
      <c r="S109" s="227"/>
      <c r="T109" s="227"/>
      <c r="U109" s="227"/>
      <c r="V109" s="227"/>
      <c r="W109" s="227"/>
      <c r="X109" s="227"/>
      <c r="Y109" s="227"/>
    </row>
    <row r="110" spans="1:29">
      <c r="A110" s="16"/>
      <c r="H110" s="16"/>
      <c r="I110" s="205"/>
      <c r="P110" s="227"/>
      <c r="Q110" s="227"/>
      <c r="R110" s="227"/>
      <c r="S110" s="227"/>
      <c r="T110" s="227"/>
      <c r="U110" s="227"/>
      <c r="V110" s="227"/>
      <c r="W110" s="227"/>
      <c r="X110" s="227"/>
      <c r="Y110" s="227"/>
    </row>
    <row r="111" spans="1:29" ht="19">
      <c r="A111" s="16"/>
      <c r="E111" s="255" t="s">
        <v>499</v>
      </c>
      <c r="F111" s="256"/>
      <c r="G111" s="257"/>
      <c r="H111" s="16"/>
      <c r="I111" s="205"/>
      <c r="P111" s="227"/>
      <c r="Q111" s="227"/>
      <c r="R111" s="227"/>
      <c r="S111" s="227"/>
      <c r="T111" s="227"/>
      <c r="U111" s="227"/>
      <c r="V111" s="227"/>
      <c r="W111" s="227"/>
      <c r="X111" s="227"/>
      <c r="Y111" s="227"/>
    </row>
    <row r="112" spans="1:29">
      <c r="A112" s="16"/>
      <c r="E112" s="207" t="s">
        <v>500</v>
      </c>
      <c r="H112" s="16"/>
      <c r="I112" s="205"/>
      <c r="P112" s="227"/>
      <c r="Q112" s="227"/>
      <c r="R112" s="227"/>
      <c r="S112" s="227"/>
      <c r="T112" s="227"/>
      <c r="U112" s="227"/>
      <c r="V112" s="227"/>
      <c r="W112" s="227"/>
      <c r="X112" s="227"/>
      <c r="Y112" s="227"/>
    </row>
    <row r="113" spans="1:29">
      <c r="A113" s="16">
        <v>2067</v>
      </c>
      <c r="B113" s="16" t="s">
        <v>112</v>
      </c>
      <c r="C113" s="16"/>
      <c r="D113" s="83"/>
      <c r="E113" s="213" t="s">
        <v>501</v>
      </c>
      <c r="F113" s="84" t="s">
        <v>502</v>
      </c>
      <c r="G113" s="84" t="s">
        <v>503</v>
      </c>
      <c r="H113" s="16"/>
      <c r="I113" s="206"/>
      <c r="J113" s="16"/>
      <c r="K113" s="16"/>
      <c r="L113" s="16"/>
      <c r="M113" s="16"/>
      <c r="N113" s="83"/>
      <c r="O113" s="83"/>
      <c r="P113" s="229">
        <v>1</v>
      </c>
      <c r="Q113" s="230" t="s">
        <v>504</v>
      </c>
      <c r="R113" s="230" t="s">
        <v>141</v>
      </c>
      <c r="S113" s="231">
        <v>1</v>
      </c>
      <c r="T113" s="232"/>
      <c r="U113" s="229"/>
      <c r="V113" s="230"/>
      <c r="W113" s="230"/>
      <c r="X113" s="231"/>
      <c r="Y113" s="232"/>
      <c r="Z113" s="211">
        <f t="shared" ref="Z113:Z119" si="10">IF(U113&lt;&gt;"",U113,IF(P113&lt;&gt;"",P113,IF(N113&lt;&gt;"",N113,"")))</f>
        <v>1</v>
      </c>
      <c r="AA113" s="212">
        <f t="shared" ref="AA113:AA119" si="11">IF(X113&lt;&gt;"",X113,IF(S113&lt;&gt;"",S113,IF(O113&lt;&gt;"",O113,"")))</f>
        <v>1</v>
      </c>
      <c r="AC113" s="16"/>
    </row>
    <row r="114" spans="1:29">
      <c r="A114" s="16">
        <v>2068</v>
      </c>
      <c r="B114" s="16" t="s">
        <v>112</v>
      </c>
      <c r="C114" s="16"/>
      <c r="D114" s="83"/>
      <c r="E114" s="213" t="s">
        <v>505</v>
      </c>
      <c r="F114" s="84" t="s">
        <v>506</v>
      </c>
      <c r="G114" s="84" t="s">
        <v>507</v>
      </c>
      <c r="H114" s="16"/>
      <c r="I114" s="206"/>
      <c r="J114" s="16"/>
      <c r="K114" s="16"/>
      <c r="L114" s="16"/>
      <c r="M114" s="16"/>
      <c r="N114" s="83"/>
      <c r="O114" s="83"/>
      <c r="P114" s="229">
        <v>2</v>
      </c>
      <c r="Q114" s="230" t="s">
        <v>508</v>
      </c>
      <c r="R114" s="230" t="s">
        <v>498</v>
      </c>
      <c r="S114" s="231">
        <v>2</v>
      </c>
      <c r="T114" s="232"/>
      <c r="U114" s="229"/>
      <c r="V114" s="230"/>
      <c r="W114" s="230"/>
      <c r="X114" s="231"/>
      <c r="Y114" s="232"/>
      <c r="Z114" s="211">
        <f t="shared" si="10"/>
        <v>2</v>
      </c>
      <c r="AA114" s="212">
        <f t="shared" si="11"/>
        <v>2</v>
      </c>
      <c r="AC114" s="16"/>
    </row>
    <row r="115" spans="1:29">
      <c r="A115" s="16">
        <v>2069</v>
      </c>
      <c r="B115" s="16" t="s">
        <v>469</v>
      </c>
      <c r="C115" s="16"/>
      <c r="D115" s="83"/>
      <c r="E115" s="208" t="s">
        <v>509</v>
      </c>
      <c r="F115" s="84" t="s">
        <v>510</v>
      </c>
      <c r="G115" s="84" t="s">
        <v>511</v>
      </c>
      <c r="H115" s="209" t="s">
        <v>473</v>
      </c>
      <c r="I115" s="206"/>
      <c r="J115" s="16"/>
      <c r="K115" s="16"/>
      <c r="L115" s="16"/>
      <c r="M115" s="16"/>
      <c r="N115" s="83"/>
      <c r="O115" s="83"/>
      <c r="P115" s="229">
        <v>1</v>
      </c>
      <c r="Q115" s="230" t="s">
        <v>512</v>
      </c>
      <c r="R115" s="230" t="s">
        <v>513</v>
      </c>
      <c r="S115" s="231">
        <v>1</v>
      </c>
      <c r="T115" s="232"/>
      <c r="U115" s="229"/>
      <c r="V115" s="230"/>
      <c r="W115" s="230"/>
      <c r="X115" s="231"/>
      <c r="Y115" s="232"/>
      <c r="Z115" s="211">
        <f t="shared" si="10"/>
        <v>1</v>
      </c>
      <c r="AA115" s="212">
        <f t="shared" si="11"/>
        <v>1</v>
      </c>
      <c r="AC115" s="16"/>
    </row>
    <row r="116" spans="1:29">
      <c r="A116" s="16">
        <v>2070</v>
      </c>
      <c r="B116" s="16" t="s">
        <v>514</v>
      </c>
      <c r="C116" s="16"/>
      <c r="D116" s="83"/>
      <c r="E116" s="208" t="s">
        <v>515</v>
      </c>
      <c r="F116" s="84" t="s">
        <v>516</v>
      </c>
      <c r="G116" s="84" t="s">
        <v>517</v>
      </c>
      <c r="H116" s="209" t="s">
        <v>518</v>
      </c>
      <c r="I116" s="210" t="s">
        <v>519</v>
      </c>
      <c r="J116" s="16"/>
      <c r="K116" s="16"/>
      <c r="L116" s="16"/>
      <c r="M116" s="209" t="s">
        <v>520</v>
      </c>
      <c r="N116" s="83"/>
      <c r="O116" s="83"/>
      <c r="P116" s="229">
        <v>2</v>
      </c>
      <c r="Q116" s="230" t="s">
        <v>521</v>
      </c>
      <c r="R116" s="230" t="s">
        <v>522</v>
      </c>
      <c r="S116" s="231">
        <v>2</v>
      </c>
      <c r="T116" s="232"/>
      <c r="U116" s="229"/>
      <c r="V116" s="230"/>
      <c r="W116" s="230"/>
      <c r="X116" s="231"/>
      <c r="Y116" s="232"/>
      <c r="Z116" s="211">
        <f t="shared" si="10"/>
        <v>2</v>
      </c>
      <c r="AA116" s="212">
        <f t="shared" si="11"/>
        <v>2</v>
      </c>
      <c r="AC116" s="16"/>
    </row>
    <row r="117" spans="1:29">
      <c r="A117" s="16">
        <v>2071</v>
      </c>
      <c r="B117" s="16" t="s">
        <v>523</v>
      </c>
      <c r="C117" s="16"/>
      <c r="D117" s="83"/>
      <c r="E117" s="208" t="s">
        <v>524</v>
      </c>
      <c r="F117" s="84" t="s">
        <v>506</v>
      </c>
      <c r="G117" s="84" t="s">
        <v>525</v>
      </c>
      <c r="H117" s="209" t="s">
        <v>518</v>
      </c>
      <c r="I117" s="210" t="s">
        <v>526</v>
      </c>
      <c r="J117" s="16"/>
      <c r="K117" s="16"/>
      <c r="L117" s="16"/>
      <c r="M117" s="16"/>
      <c r="N117" s="83"/>
      <c r="O117" s="83"/>
      <c r="P117" s="229">
        <v>2</v>
      </c>
      <c r="Q117" s="230" t="s">
        <v>527</v>
      </c>
      <c r="R117" s="230" t="s">
        <v>528</v>
      </c>
      <c r="S117" s="231">
        <v>2</v>
      </c>
      <c r="T117" s="232"/>
      <c r="U117" s="229"/>
      <c r="V117" s="230"/>
      <c r="W117" s="230"/>
      <c r="X117" s="231"/>
      <c r="Y117" s="232"/>
      <c r="Z117" s="211">
        <f t="shared" si="10"/>
        <v>2</v>
      </c>
      <c r="AA117" s="212">
        <f t="shared" si="11"/>
        <v>2</v>
      </c>
      <c r="AC117" s="16"/>
    </row>
    <row r="118" spans="1:29">
      <c r="A118" s="16">
        <v>2072</v>
      </c>
      <c r="B118" s="16" t="s">
        <v>529</v>
      </c>
      <c r="C118" s="16"/>
      <c r="D118" s="83"/>
      <c r="E118" s="208" t="s">
        <v>530</v>
      </c>
      <c r="F118" s="84" t="s">
        <v>531</v>
      </c>
      <c r="G118" s="84" t="s">
        <v>532</v>
      </c>
      <c r="H118" s="209" t="s">
        <v>518</v>
      </c>
      <c r="I118" s="210" t="s">
        <v>533</v>
      </c>
      <c r="J118" s="16"/>
      <c r="K118" s="16"/>
      <c r="L118" s="209" t="s">
        <v>534</v>
      </c>
      <c r="M118" s="16"/>
      <c r="N118" s="83"/>
      <c r="O118" s="83"/>
      <c r="P118" s="229">
        <v>1</v>
      </c>
      <c r="Q118" s="230" t="s">
        <v>535</v>
      </c>
      <c r="R118" s="230" t="s">
        <v>479</v>
      </c>
      <c r="S118" s="231">
        <v>1</v>
      </c>
      <c r="T118" s="232"/>
      <c r="U118" s="229"/>
      <c r="V118" s="230"/>
      <c r="W118" s="230"/>
      <c r="X118" s="231"/>
      <c r="Y118" s="232"/>
      <c r="Z118" s="211">
        <f t="shared" si="10"/>
        <v>1</v>
      </c>
      <c r="AA118" s="212">
        <f t="shared" si="11"/>
        <v>1</v>
      </c>
      <c r="AC118" s="16"/>
    </row>
    <row r="119" spans="1:29">
      <c r="A119" s="16">
        <v>2073</v>
      </c>
      <c r="B119" s="16" t="s">
        <v>536</v>
      </c>
      <c r="C119" s="16"/>
      <c r="D119" s="83"/>
      <c r="E119" s="208" t="s">
        <v>537</v>
      </c>
      <c r="F119" s="84" t="s">
        <v>538</v>
      </c>
      <c r="G119" s="84" t="s">
        <v>539</v>
      </c>
      <c r="H119" s="209" t="s">
        <v>540</v>
      </c>
      <c r="I119" s="210" t="s">
        <v>541</v>
      </c>
      <c r="J119" s="16"/>
      <c r="K119" s="16"/>
      <c r="L119" s="16"/>
      <c r="M119" s="16"/>
      <c r="N119" s="83"/>
      <c r="O119" s="83"/>
      <c r="P119" s="229">
        <v>3</v>
      </c>
      <c r="Q119" s="230" t="s">
        <v>542</v>
      </c>
      <c r="R119" s="230" t="s">
        <v>479</v>
      </c>
      <c r="S119" s="231">
        <v>2.5</v>
      </c>
      <c r="T119" s="232"/>
      <c r="U119" s="229"/>
      <c r="V119" s="230"/>
      <c r="W119" s="230"/>
      <c r="X119" s="231"/>
      <c r="Y119" s="232"/>
      <c r="Z119" s="211">
        <f t="shared" si="10"/>
        <v>3</v>
      </c>
      <c r="AA119" s="212">
        <f t="shared" si="11"/>
        <v>2.5</v>
      </c>
      <c r="AC119" s="16"/>
    </row>
    <row r="120" spans="1:29">
      <c r="A120" s="16"/>
      <c r="G120" s="191" t="s">
        <v>112</v>
      </c>
      <c r="H120" s="16"/>
      <c r="I120" s="205"/>
      <c r="P120" s="227"/>
      <c r="Q120" s="227"/>
      <c r="R120" s="227"/>
      <c r="S120" s="227"/>
      <c r="T120" s="227"/>
      <c r="U120" s="227"/>
      <c r="V120" s="227"/>
      <c r="W120" s="227"/>
      <c r="X120" s="227"/>
      <c r="Y120" s="227"/>
    </row>
    <row r="121" spans="1:29">
      <c r="A121" s="16"/>
      <c r="G121" s="191" t="s">
        <v>112</v>
      </c>
      <c r="H121" s="16"/>
      <c r="I121" s="205"/>
      <c r="P121" s="227"/>
      <c r="Q121" s="227"/>
      <c r="R121" s="227"/>
      <c r="S121" s="227"/>
      <c r="T121" s="227"/>
      <c r="U121" s="227"/>
      <c r="V121" s="227"/>
      <c r="W121" s="227"/>
      <c r="X121" s="227"/>
      <c r="Y121" s="227"/>
    </row>
    <row r="122" spans="1:29">
      <c r="A122" s="16"/>
      <c r="E122" s="207" t="s">
        <v>543</v>
      </c>
      <c r="G122" s="191" t="s">
        <v>112</v>
      </c>
      <c r="H122" s="16"/>
      <c r="I122" s="205"/>
      <c r="P122" s="227"/>
      <c r="Q122" s="227"/>
      <c r="R122" s="227"/>
      <c r="S122" s="227"/>
      <c r="T122" s="227"/>
      <c r="U122" s="227"/>
      <c r="V122" s="227"/>
      <c r="W122" s="227"/>
      <c r="X122" s="227"/>
      <c r="Y122" s="227"/>
    </row>
    <row r="123" spans="1:29">
      <c r="A123" s="16">
        <v>2074</v>
      </c>
      <c r="B123" s="16" t="s">
        <v>112</v>
      </c>
      <c r="C123" s="16"/>
      <c r="D123" s="83"/>
      <c r="E123" s="213" t="s">
        <v>544</v>
      </c>
      <c r="F123" s="84" t="s">
        <v>545</v>
      </c>
      <c r="G123" s="84" t="s">
        <v>546</v>
      </c>
      <c r="H123" s="16"/>
      <c r="I123" s="206"/>
      <c r="J123" s="16"/>
      <c r="K123" s="16"/>
      <c r="L123" s="16"/>
      <c r="M123" s="16"/>
      <c r="N123" s="83"/>
      <c r="O123" s="83"/>
      <c r="P123" s="229">
        <v>1</v>
      </c>
      <c r="Q123" s="230" t="s">
        <v>547</v>
      </c>
      <c r="R123" s="230" t="s">
        <v>283</v>
      </c>
      <c r="S123" s="231">
        <v>1</v>
      </c>
      <c r="T123" s="232"/>
      <c r="U123" s="229"/>
      <c r="V123" s="230"/>
      <c r="W123" s="230"/>
      <c r="X123" s="231"/>
      <c r="Y123" s="232"/>
      <c r="Z123" s="211">
        <f>IF(U123&lt;&gt;"",U123,IF(P123&lt;&gt;"",P123,IF(N123&lt;&gt;"",N123,"")))</f>
        <v>1</v>
      </c>
      <c r="AA123" s="212">
        <f>IF(X123&lt;&gt;"",X123,IF(S123&lt;&gt;"",S123,IF(O123&lt;&gt;"",O123,"")))</f>
        <v>1</v>
      </c>
      <c r="AC123" s="16"/>
    </row>
    <row r="124" spans="1:29">
      <c r="A124" s="16">
        <v>2075</v>
      </c>
      <c r="B124" s="16" t="s">
        <v>112</v>
      </c>
      <c r="C124" s="16"/>
      <c r="D124" s="83"/>
      <c r="E124" s="213" t="s">
        <v>548</v>
      </c>
      <c r="F124" s="84" t="s">
        <v>549</v>
      </c>
      <c r="G124" s="84" t="s">
        <v>550</v>
      </c>
      <c r="H124" s="16"/>
      <c r="I124" s="206"/>
      <c r="J124" s="16"/>
      <c r="K124" s="16"/>
      <c r="L124" s="16"/>
      <c r="M124" s="16"/>
      <c r="N124" s="83"/>
      <c r="O124" s="83"/>
      <c r="P124" s="229">
        <v>0</v>
      </c>
      <c r="Q124" s="230" t="s">
        <v>551</v>
      </c>
      <c r="R124" s="230"/>
      <c r="S124" s="231">
        <v>0</v>
      </c>
      <c r="T124" s="232"/>
      <c r="U124" s="229"/>
      <c r="V124" s="230"/>
      <c r="W124" s="230"/>
      <c r="X124" s="231"/>
      <c r="Y124" s="232"/>
      <c r="Z124" s="211">
        <f>IF(U124&lt;&gt;"",U124,IF(P124&lt;&gt;"",P124,IF(N124&lt;&gt;"",N124,"")))</f>
        <v>0</v>
      </c>
      <c r="AA124" s="212">
        <f>IF(X124&lt;&gt;"",X124,IF(S124&lt;&gt;"",S124,IF(O124&lt;&gt;"",O124,"")))</f>
        <v>0</v>
      </c>
      <c r="AC124" s="16"/>
    </row>
    <row r="125" spans="1:29">
      <c r="A125" s="16">
        <v>2076</v>
      </c>
      <c r="B125" s="16" t="s">
        <v>112</v>
      </c>
      <c r="C125" s="16"/>
      <c r="D125" s="83"/>
      <c r="E125" s="213" t="s">
        <v>552</v>
      </c>
      <c r="F125" s="84" t="s">
        <v>553</v>
      </c>
      <c r="G125" s="84" t="s">
        <v>554</v>
      </c>
      <c r="H125" s="16"/>
      <c r="I125" s="206"/>
      <c r="J125" s="16"/>
      <c r="K125" s="16"/>
      <c r="L125" s="16"/>
      <c r="M125" s="16"/>
      <c r="N125" s="83"/>
      <c r="O125" s="83"/>
      <c r="P125" s="229">
        <v>0</v>
      </c>
      <c r="Q125" s="230" t="s">
        <v>551</v>
      </c>
      <c r="R125" s="230"/>
      <c r="S125" s="231">
        <v>0</v>
      </c>
      <c r="T125" s="232"/>
      <c r="U125" s="229"/>
      <c r="V125" s="230"/>
      <c r="W125" s="230"/>
      <c r="X125" s="231"/>
      <c r="Y125" s="232"/>
      <c r="Z125" s="211">
        <f>IF(U125&lt;&gt;"",U125,IF(P125&lt;&gt;"",P125,IF(N125&lt;&gt;"",N125,"")))</f>
        <v>0</v>
      </c>
      <c r="AA125" s="212">
        <f>IF(X125&lt;&gt;"",X125,IF(S125&lt;&gt;"",S125,IF(O125&lt;&gt;"",O125,"")))</f>
        <v>0</v>
      </c>
      <c r="AC125" s="16"/>
    </row>
    <row r="126" spans="1:29">
      <c r="A126" s="16"/>
      <c r="H126" s="16"/>
      <c r="I126" s="205"/>
      <c r="P126" s="227"/>
      <c r="Q126" s="227"/>
      <c r="R126" s="227"/>
      <c r="S126" s="227"/>
      <c r="T126" s="227"/>
      <c r="U126" s="227"/>
      <c r="V126" s="227"/>
      <c r="W126" s="227"/>
      <c r="X126" s="227"/>
      <c r="Y126" s="227"/>
    </row>
    <row r="127" spans="1:29">
      <c r="A127" s="16"/>
      <c r="H127" s="16"/>
      <c r="I127" s="205"/>
      <c r="P127" s="227"/>
      <c r="Q127" s="227"/>
      <c r="R127" s="227"/>
      <c r="S127" s="227"/>
      <c r="T127" s="227"/>
      <c r="U127" s="227"/>
      <c r="V127" s="227"/>
      <c r="W127" s="227"/>
      <c r="X127" s="227"/>
      <c r="Y127" s="227"/>
    </row>
    <row r="128" spans="1:29" ht="19">
      <c r="A128" s="16"/>
      <c r="E128" s="255" t="s">
        <v>555</v>
      </c>
      <c r="F128" s="256"/>
      <c r="G128" s="257"/>
      <c r="H128" s="16"/>
      <c r="I128" s="205"/>
      <c r="P128" s="227"/>
      <c r="Q128" s="227"/>
      <c r="R128" s="227"/>
      <c r="S128" s="227"/>
      <c r="T128" s="227"/>
      <c r="U128" s="227"/>
      <c r="V128" s="227"/>
      <c r="W128" s="227"/>
      <c r="X128" s="227"/>
      <c r="Y128" s="227"/>
    </row>
    <row r="129" spans="1:29">
      <c r="A129" s="16"/>
      <c r="E129" s="207" t="s">
        <v>556</v>
      </c>
      <c r="H129" s="16"/>
      <c r="I129" s="205"/>
      <c r="P129" s="227"/>
      <c r="Q129" s="227"/>
      <c r="R129" s="227"/>
      <c r="S129" s="227"/>
      <c r="T129" s="227"/>
      <c r="U129" s="227"/>
      <c r="V129" s="227"/>
      <c r="W129" s="227"/>
      <c r="X129" s="227"/>
      <c r="Y129" s="227"/>
    </row>
    <row r="130" spans="1:29">
      <c r="A130" s="16">
        <v>2077</v>
      </c>
      <c r="B130" s="16" t="s">
        <v>557</v>
      </c>
      <c r="C130" s="16"/>
      <c r="D130" s="83"/>
      <c r="E130" s="208" t="s">
        <v>558</v>
      </c>
      <c r="F130" s="84" t="s">
        <v>559</v>
      </c>
      <c r="G130" s="84" t="s">
        <v>560</v>
      </c>
      <c r="H130" s="209" t="s">
        <v>561</v>
      </c>
      <c r="I130" s="210" t="s">
        <v>562</v>
      </c>
      <c r="J130" s="16"/>
      <c r="K130" s="16"/>
      <c r="L130" s="209" t="s">
        <v>563</v>
      </c>
      <c r="M130" s="209" t="s">
        <v>564</v>
      </c>
      <c r="N130" s="83"/>
      <c r="O130" s="83"/>
      <c r="P130" s="229">
        <v>1</v>
      </c>
      <c r="Q130" s="230" t="s">
        <v>565</v>
      </c>
      <c r="R130" s="230" t="s">
        <v>141</v>
      </c>
      <c r="S130" s="231">
        <v>1</v>
      </c>
      <c r="T130" s="232"/>
      <c r="U130" s="229"/>
      <c r="V130" s="230"/>
      <c r="W130" s="230"/>
      <c r="X130" s="231"/>
      <c r="Y130" s="232"/>
      <c r="Z130" s="211">
        <f t="shared" ref="Z130:Z136" si="12">IF(U130&lt;&gt;"",U130,IF(P130&lt;&gt;"",P130,IF(N130&lt;&gt;"",N130,"")))</f>
        <v>1</v>
      </c>
      <c r="AA130" s="212">
        <f t="shared" ref="AA130:AA136" si="13">IF(X130&lt;&gt;"",X130,IF(S130&lt;&gt;"",S130,IF(O130&lt;&gt;"",O130,"")))</f>
        <v>1</v>
      </c>
      <c r="AC130" s="16"/>
    </row>
    <row r="131" spans="1:29">
      <c r="A131" s="16">
        <v>2078</v>
      </c>
      <c r="B131" s="16" t="s">
        <v>566</v>
      </c>
      <c r="C131" s="16"/>
      <c r="D131" s="83"/>
      <c r="E131" s="208" t="s">
        <v>567</v>
      </c>
      <c r="F131" s="84" t="s">
        <v>568</v>
      </c>
      <c r="G131" s="84" t="s">
        <v>569</v>
      </c>
      <c r="H131" s="209" t="s">
        <v>570</v>
      </c>
      <c r="I131" s="210" t="s">
        <v>571</v>
      </c>
      <c r="J131" s="16"/>
      <c r="K131" s="16"/>
      <c r="L131" s="16"/>
      <c r="M131" s="209" t="s">
        <v>572</v>
      </c>
      <c r="N131" s="83"/>
      <c r="O131" s="83"/>
      <c r="P131" s="229">
        <v>1</v>
      </c>
      <c r="Q131" s="230" t="s">
        <v>573</v>
      </c>
      <c r="R131" s="230" t="s">
        <v>141</v>
      </c>
      <c r="S131" s="231">
        <v>1</v>
      </c>
      <c r="T131" s="232"/>
      <c r="U131" s="229"/>
      <c r="V131" s="230"/>
      <c r="W131" s="230"/>
      <c r="X131" s="231"/>
      <c r="Y131" s="232"/>
      <c r="Z131" s="211">
        <f t="shared" si="12"/>
        <v>1</v>
      </c>
      <c r="AA131" s="212">
        <f t="shared" si="13"/>
        <v>1</v>
      </c>
      <c r="AC131" s="16"/>
    </row>
    <row r="132" spans="1:29">
      <c r="A132" s="16">
        <v>2079</v>
      </c>
      <c r="B132" s="16" t="s">
        <v>574</v>
      </c>
      <c r="C132" s="16"/>
      <c r="D132" s="83"/>
      <c r="E132" s="208" t="s">
        <v>575</v>
      </c>
      <c r="F132" s="84" t="s">
        <v>576</v>
      </c>
      <c r="G132" s="84" t="s">
        <v>577</v>
      </c>
      <c r="H132" s="209" t="s">
        <v>578</v>
      </c>
      <c r="I132" s="206"/>
      <c r="J132" s="16"/>
      <c r="K132" s="16"/>
      <c r="L132" s="16"/>
      <c r="M132" s="209" t="s">
        <v>579</v>
      </c>
      <c r="N132" s="83"/>
      <c r="O132" s="83"/>
      <c r="P132" s="229">
        <v>0</v>
      </c>
      <c r="Q132" s="230" t="s">
        <v>327</v>
      </c>
      <c r="R132" s="230" t="s">
        <v>141</v>
      </c>
      <c r="S132" s="231">
        <v>0</v>
      </c>
      <c r="T132" s="232"/>
      <c r="U132" s="229"/>
      <c r="V132" s="230"/>
      <c r="W132" s="230"/>
      <c r="X132" s="231"/>
      <c r="Y132" s="232"/>
      <c r="Z132" s="211">
        <f t="shared" si="12"/>
        <v>0</v>
      </c>
      <c r="AA132" s="212">
        <f t="shared" si="13"/>
        <v>0</v>
      </c>
      <c r="AC132" s="16"/>
    </row>
    <row r="133" spans="1:29">
      <c r="A133" s="16">
        <v>2080</v>
      </c>
      <c r="B133" s="16" t="s">
        <v>580</v>
      </c>
      <c r="C133" s="16"/>
      <c r="D133" s="83"/>
      <c r="E133" s="208" t="s">
        <v>581</v>
      </c>
      <c r="F133" s="84" t="s">
        <v>582</v>
      </c>
      <c r="G133" s="84" t="s">
        <v>583</v>
      </c>
      <c r="H133" s="209"/>
      <c r="I133" s="210"/>
      <c r="J133" s="16"/>
      <c r="K133" s="16"/>
      <c r="L133" s="16"/>
      <c r="M133" s="209"/>
      <c r="N133" s="83"/>
      <c r="O133" s="83"/>
      <c r="P133" s="229">
        <v>2</v>
      </c>
      <c r="Q133" s="234" t="s">
        <v>584</v>
      </c>
      <c r="R133" s="230" t="s">
        <v>141</v>
      </c>
      <c r="S133" s="231">
        <v>2</v>
      </c>
      <c r="T133" s="232"/>
      <c r="U133" s="229"/>
      <c r="V133" s="230"/>
      <c r="W133" s="230"/>
      <c r="X133" s="231"/>
      <c r="Y133" s="232"/>
      <c r="Z133" s="211">
        <f t="shared" si="12"/>
        <v>2</v>
      </c>
      <c r="AA133" s="212">
        <f t="shared" si="13"/>
        <v>2</v>
      </c>
      <c r="AC133" s="16"/>
    </row>
    <row r="134" spans="1:29">
      <c r="A134" s="16">
        <v>2081</v>
      </c>
      <c r="B134" s="16" t="s">
        <v>112</v>
      </c>
      <c r="C134" s="16"/>
      <c r="D134" s="83"/>
      <c r="E134" s="213" t="s">
        <v>585</v>
      </c>
      <c r="F134" s="84" t="s">
        <v>586</v>
      </c>
      <c r="G134" s="84" t="s">
        <v>587</v>
      </c>
      <c r="H134" s="16"/>
      <c r="I134" s="206"/>
      <c r="J134" s="16"/>
      <c r="K134" s="16"/>
      <c r="L134" s="16"/>
      <c r="M134" s="16"/>
      <c r="N134" s="83"/>
      <c r="O134" s="83"/>
      <c r="P134" s="229">
        <v>2</v>
      </c>
      <c r="Q134" s="230" t="s">
        <v>588</v>
      </c>
      <c r="R134" s="230" t="s">
        <v>141</v>
      </c>
      <c r="S134" s="231">
        <v>2</v>
      </c>
      <c r="T134" s="232"/>
      <c r="U134" s="229"/>
      <c r="V134" s="230"/>
      <c r="W134" s="230"/>
      <c r="X134" s="231"/>
      <c r="Y134" s="232"/>
      <c r="Z134" s="211">
        <f t="shared" si="12"/>
        <v>2</v>
      </c>
      <c r="AA134" s="212">
        <f t="shared" si="13"/>
        <v>2</v>
      </c>
      <c r="AC134" s="16"/>
    </row>
    <row r="135" spans="1:29">
      <c r="A135" s="16">
        <v>2082</v>
      </c>
      <c r="B135" s="16" t="s">
        <v>589</v>
      </c>
      <c r="C135" s="16"/>
      <c r="D135" s="83"/>
      <c r="E135" s="208" t="s">
        <v>590</v>
      </c>
      <c r="F135" s="84" t="s">
        <v>591</v>
      </c>
      <c r="G135" s="84" t="s">
        <v>592</v>
      </c>
      <c r="H135" s="209"/>
      <c r="I135" s="214" t="s">
        <v>593</v>
      </c>
      <c r="J135" s="16"/>
      <c r="K135" s="16"/>
      <c r="L135" s="16"/>
      <c r="M135" s="209"/>
      <c r="N135" s="83"/>
      <c r="O135" s="83"/>
      <c r="P135" s="229">
        <v>1</v>
      </c>
      <c r="Q135" s="229" t="s">
        <v>594</v>
      </c>
      <c r="R135" s="230" t="s">
        <v>595</v>
      </c>
      <c r="S135" s="231">
        <v>1</v>
      </c>
      <c r="T135" s="232"/>
      <c r="U135" s="229"/>
      <c r="V135" s="230"/>
      <c r="W135" s="230"/>
      <c r="X135" s="231"/>
      <c r="Y135" s="232"/>
      <c r="Z135" s="211">
        <f t="shared" si="12"/>
        <v>1</v>
      </c>
      <c r="AA135" s="212">
        <f t="shared" si="13"/>
        <v>1</v>
      </c>
      <c r="AC135" s="16"/>
    </row>
    <row r="136" spans="1:29">
      <c r="A136" s="16">
        <v>2083</v>
      </c>
      <c r="B136" s="16" t="s">
        <v>596</v>
      </c>
      <c r="C136" s="16"/>
      <c r="D136" s="83"/>
      <c r="E136" s="208" t="s">
        <v>597</v>
      </c>
      <c r="F136" s="84" t="s">
        <v>598</v>
      </c>
      <c r="G136" s="84" t="s">
        <v>599</v>
      </c>
      <c r="H136" s="209" t="s">
        <v>600</v>
      </c>
      <c r="I136" s="206"/>
      <c r="J136" s="16"/>
      <c r="K136" s="16"/>
      <c r="L136" s="16"/>
      <c r="M136" s="209" t="s">
        <v>601</v>
      </c>
      <c r="N136" s="83"/>
      <c r="O136" s="83"/>
      <c r="P136" s="229">
        <v>0</v>
      </c>
      <c r="Q136" s="230" t="s">
        <v>383</v>
      </c>
      <c r="R136" s="230"/>
      <c r="S136" s="231">
        <v>0</v>
      </c>
      <c r="T136" s="232"/>
      <c r="U136" s="229"/>
      <c r="V136" s="230"/>
      <c r="W136" s="230"/>
      <c r="X136" s="231"/>
      <c r="Y136" s="232"/>
      <c r="Z136" s="211">
        <f t="shared" si="12"/>
        <v>0</v>
      </c>
      <c r="AA136" s="212">
        <f t="shared" si="13"/>
        <v>0</v>
      </c>
      <c r="AC136" s="16"/>
    </row>
    <row r="137" spans="1:29">
      <c r="A137" s="16"/>
      <c r="G137" s="191" t="s">
        <v>112</v>
      </c>
      <c r="H137" s="16"/>
      <c r="I137" s="205"/>
      <c r="P137" s="227"/>
      <c r="Q137" s="227"/>
      <c r="R137" s="227"/>
      <c r="S137" s="227"/>
      <c r="T137" s="227"/>
      <c r="U137" s="227"/>
      <c r="V137" s="227"/>
      <c r="W137" s="227"/>
      <c r="X137" s="227"/>
      <c r="Y137" s="227"/>
    </row>
    <row r="138" spans="1:29">
      <c r="A138" s="16"/>
      <c r="G138" s="191" t="s">
        <v>112</v>
      </c>
      <c r="H138" s="16"/>
      <c r="I138" s="205"/>
      <c r="P138" s="227"/>
      <c r="Q138" s="227"/>
      <c r="R138" s="227"/>
      <c r="S138" s="227"/>
      <c r="T138" s="227"/>
      <c r="U138" s="227"/>
      <c r="V138" s="227"/>
      <c r="W138" s="227"/>
      <c r="X138" s="227"/>
      <c r="Y138" s="227"/>
    </row>
    <row r="139" spans="1:29">
      <c r="A139" s="16"/>
      <c r="E139" s="207" t="s">
        <v>602</v>
      </c>
      <c r="G139" s="191" t="s">
        <v>112</v>
      </c>
      <c r="H139" s="16"/>
      <c r="I139" s="205"/>
      <c r="P139" s="227"/>
      <c r="Q139" s="227"/>
      <c r="R139" s="227"/>
      <c r="S139" s="227"/>
      <c r="T139" s="227"/>
      <c r="U139" s="227"/>
      <c r="V139" s="227"/>
      <c r="W139" s="227"/>
      <c r="X139" s="227"/>
      <c r="Y139" s="227"/>
    </row>
    <row r="140" spans="1:29">
      <c r="A140" s="16">
        <v>2084</v>
      </c>
      <c r="B140" s="16" t="s">
        <v>603</v>
      </c>
      <c r="C140" s="16"/>
      <c r="D140" s="83"/>
      <c r="E140" s="208" t="s">
        <v>604</v>
      </c>
      <c r="F140" s="84" t="s">
        <v>605</v>
      </c>
      <c r="G140" s="84" t="s">
        <v>606</v>
      </c>
      <c r="H140" s="16"/>
      <c r="I140" s="210" t="s">
        <v>607</v>
      </c>
      <c r="J140" s="16"/>
      <c r="K140" s="16"/>
      <c r="L140" s="16"/>
      <c r="M140" s="16"/>
      <c r="N140" s="83"/>
      <c r="O140" s="83"/>
      <c r="P140" s="229">
        <v>2</v>
      </c>
      <c r="Q140" s="230" t="s">
        <v>608</v>
      </c>
      <c r="R140" s="230" t="s">
        <v>141</v>
      </c>
      <c r="S140" s="231">
        <v>2</v>
      </c>
      <c r="T140" s="232"/>
      <c r="U140" s="229"/>
      <c r="V140" s="230"/>
      <c r="W140" s="230"/>
      <c r="X140" s="231"/>
      <c r="Y140" s="232"/>
      <c r="Z140" s="211">
        <f t="shared" ref="Z140:Z156" si="14">IF(U140&lt;&gt;"",U140,IF(P140&lt;&gt;"",P140,IF(N140&lt;&gt;"",N140,"")))</f>
        <v>2</v>
      </c>
      <c r="AA140" s="212">
        <f t="shared" ref="AA140:AA156" si="15">IF(X140&lt;&gt;"",X140,IF(S140&lt;&gt;"",S140,IF(O140&lt;&gt;"",O140,"")))</f>
        <v>2</v>
      </c>
      <c r="AC140" s="16"/>
    </row>
    <row r="141" spans="1:29">
      <c r="A141" s="16">
        <v>2085</v>
      </c>
      <c r="B141" s="16" t="s">
        <v>609</v>
      </c>
      <c r="C141" s="16"/>
      <c r="D141" s="83"/>
      <c r="E141" s="208" t="s">
        <v>610</v>
      </c>
      <c r="F141" s="84" t="s">
        <v>611</v>
      </c>
      <c r="G141" s="84" t="s">
        <v>612</v>
      </c>
      <c r="H141" s="16"/>
      <c r="I141" s="210" t="s">
        <v>613</v>
      </c>
      <c r="J141" s="16"/>
      <c r="K141" s="16"/>
      <c r="L141" s="16"/>
      <c r="M141" s="16"/>
      <c r="N141" s="83"/>
      <c r="O141" s="83"/>
      <c r="P141" s="229">
        <v>3</v>
      </c>
      <c r="Q141" s="230" t="s">
        <v>614</v>
      </c>
      <c r="R141" s="230"/>
      <c r="S141" s="231">
        <v>3</v>
      </c>
      <c r="T141" s="232"/>
      <c r="U141" s="229"/>
      <c r="V141" s="230"/>
      <c r="W141" s="230"/>
      <c r="X141" s="231"/>
      <c r="Y141" s="232"/>
      <c r="Z141" s="211">
        <f t="shared" si="14"/>
        <v>3</v>
      </c>
      <c r="AA141" s="212">
        <f t="shared" si="15"/>
        <v>3</v>
      </c>
      <c r="AC141" s="16"/>
    </row>
    <row r="142" spans="1:29">
      <c r="A142" s="16">
        <v>2086</v>
      </c>
      <c r="B142" s="16" t="s">
        <v>112</v>
      </c>
      <c r="C142" s="16"/>
      <c r="D142" s="83"/>
      <c r="E142" s="213" t="s">
        <v>615</v>
      </c>
      <c r="F142" s="84" t="s">
        <v>616</v>
      </c>
      <c r="G142" s="84" t="s">
        <v>617</v>
      </c>
      <c r="H142" s="16"/>
      <c r="I142" s="206"/>
      <c r="J142" s="16"/>
      <c r="K142" s="16"/>
      <c r="L142" s="16"/>
      <c r="M142" s="16"/>
      <c r="N142" s="83"/>
      <c r="O142" s="83"/>
      <c r="P142" s="229">
        <v>4</v>
      </c>
      <c r="Q142" s="234" t="s">
        <v>618</v>
      </c>
      <c r="R142" s="230" t="s">
        <v>619</v>
      </c>
      <c r="S142" s="231">
        <v>4</v>
      </c>
      <c r="T142" s="232"/>
      <c r="U142" s="229"/>
      <c r="V142" s="230"/>
      <c r="W142" s="230"/>
      <c r="X142" s="231"/>
      <c r="Y142" s="232"/>
      <c r="Z142" s="211">
        <f t="shared" si="14"/>
        <v>4</v>
      </c>
      <c r="AA142" s="212">
        <f t="shared" si="15"/>
        <v>4</v>
      </c>
      <c r="AC142" s="16"/>
    </row>
    <row r="143" spans="1:29">
      <c r="A143" s="16">
        <v>2087</v>
      </c>
      <c r="B143" s="16" t="s">
        <v>112</v>
      </c>
      <c r="C143" s="16"/>
      <c r="D143" s="83"/>
      <c r="E143" s="213" t="s">
        <v>620</v>
      </c>
      <c r="F143" s="84" t="s">
        <v>621</v>
      </c>
      <c r="G143" s="84" t="s">
        <v>622</v>
      </c>
      <c r="H143" s="16"/>
      <c r="I143" s="206"/>
      <c r="J143" s="16"/>
      <c r="K143" s="16"/>
      <c r="L143" s="16"/>
      <c r="M143" s="16"/>
      <c r="N143" s="83"/>
      <c r="O143" s="83"/>
      <c r="P143" s="229">
        <v>3</v>
      </c>
      <c r="Q143" s="234" t="s">
        <v>623</v>
      </c>
      <c r="R143" s="230" t="s">
        <v>624</v>
      </c>
      <c r="S143" s="231">
        <v>3</v>
      </c>
      <c r="T143" s="232"/>
      <c r="U143" s="229"/>
      <c r="V143" s="230"/>
      <c r="W143" s="230"/>
      <c r="X143" s="231"/>
      <c r="Y143" s="232"/>
      <c r="Z143" s="211">
        <f t="shared" si="14"/>
        <v>3</v>
      </c>
      <c r="AA143" s="212">
        <f t="shared" si="15"/>
        <v>3</v>
      </c>
      <c r="AC143" s="16"/>
    </row>
    <row r="144" spans="1:29">
      <c r="A144" s="16">
        <v>2088</v>
      </c>
      <c r="B144" s="16" t="s">
        <v>625</v>
      </c>
      <c r="C144" s="16"/>
      <c r="D144" s="83"/>
      <c r="E144" s="208" t="s">
        <v>626</v>
      </c>
      <c r="F144" s="84" t="s">
        <v>627</v>
      </c>
      <c r="G144" s="84" t="s">
        <v>628</v>
      </c>
      <c r="H144" s="209" t="s">
        <v>629</v>
      </c>
      <c r="I144" s="210" t="s">
        <v>630</v>
      </c>
      <c r="J144" s="16"/>
      <c r="K144" s="16"/>
      <c r="L144" s="16"/>
      <c r="M144" s="209" t="s">
        <v>631</v>
      </c>
      <c r="N144" s="83"/>
      <c r="O144" s="83"/>
      <c r="P144" s="229">
        <v>2</v>
      </c>
      <c r="Q144" s="230" t="s">
        <v>632</v>
      </c>
      <c r="R144" s="230" t="s">
        <v>141</v>
      </c>
      <c r="S144" s="231">
        <v>1</v>
      </c>
      <c r="T144" s="232"/>
      <c r="U144" s="229"/>
      <c r="V144" s="230"/>
      <c r="W144" s="230"/>
      <c r="X144" s="231"/>
      <c r="Y144" s="232"/>
      <c r="Z144" s="211">
        <f t="shared" si="14"/>
        <v>2</v>
      </c>
      <c r="AA144" s="212">
        <f t="shared" si="15"/>
        <v>1</v>
      </c>
      <c r="AC144" s="16"/>
    </row>
    <row r="145" spans="1:29">
      <c r="A145" s="16">
        <v>2089</v>
      </c>
      <c r="B145" s="16" t="s">
        <v>633</v>
      </c>
      <c r="C145" s="16"/>
      <c r="D145" s="83"/>
      <c r="E145" s="208" t="s">
        <v>634</v>
      </c>
      <c r="F145" s="84" t="s">
        <v>635</v>
      </c>
      <c r="G145" s="84" t="s">
        <v>636</v>
      </c>
      <c r="H145" s="209" t="s">
        <v>637</v>
      </c>
      <c r="I145" s="210" t="s">
        <v>638</v>
      </c>
      <c r="J145" s="16"/>
      <c r="K145" s="16"/>
      <c r="L145" s="16"/>
      <c r="M145" s="16"/>
      <c r="N145" s="83"/>
      <c r="O145" s="83"/>
      <c r="P145" s="229">
        <v>3</v>
      </c>
      <c r="Q145" s="230" t="s">
        <v>639</v>
      </c>
      <c r="R145" s="230" t="s">
        <v>141</v>
      </c>
      <c r="S145" s="231">
        <v>3</v>
      </c>
      <c r="T145" s="232"/>
      <c r="U145" s="229"/>
      <c r="V145" s="230"/>
      <c r="W145" s="230"/>
      <c r="X145" s="231"/>
      <c r="Y145" s="232"/>
      <c r="Z145" s="211">
        <f t="shared" si="14"/>
        <v>3</v>
      </c>
      <c r="AA145" s="212">
        <f t="shared" si="15"/>
        <v>3</v>
      </c>
      <c r="AC145" s="16"/>
    </row>
    <row r="146" spans="1:29">
      <c r="A146" s="16">
        <v>2090</v>
      </c>
      <c r="B146" s="16" t="s">
        <v>112</v>
      </c>
      <c r="C146" s="16"/>
      <c r="D146" s="83"/>
      <c r="E146" s="213" t="s">
        <v>640</v>
      </c>
      <c r="F146" s="84" t="s">
        <v>641</v>
      </c>
      <c r="G146" s="84" t="s">
        <v>642</v>
      </c>
      <c r="H146" s="16"/>
      <c r="I146" s="206"/>
      <c r="J146" s="16"/>
      <c r="K146" s="16"/>
      <c r="L146" s="16"/>
      <c r="M146" s="16"/>
      <c r="N146" s="83"/>
      <c r="O146" s="83"/>
      <c r="P146" s="229">
        <v>2</v>
      </c>
      <c r="Q146" s="230" t="s">
        <v>643</v>
      </c>
      <c r="R146" s="230" t="s">
        <v>141</v>
      </c>
      <c r="S146" s="231">
        <v>2</v>
      </c>
      <c r="T146" s="232"/>
      <c r="U146" s="229"/>
      <c r="V146" s="230"/>
      <c r="W146" s="230"/>
      <c r="X146" s="231"/>
      <c r="Y146" s="232"/>
      <c r="Z146" s="211">
        <f t="shared" si="14"/>
        <v>2</v>
      </c>
      <c r="AA146" s="212">
        <f t="shared" si="15"/>
        <v>2</v>
      </c>
      <c r="AC146" s="16"/>
    </row>
    <row r="147" spans="1:29">
      <c r="A147" s="16">
        <v>2091</v>
      </c>
      <c r="B147" s="16" t="s">
        <v>112</v>
      </c>
      <c r="C147" s="16"/>
      <c r="D147" s="83"/>
      <c r="E147" s="213" t="s">
        <v>644</v>
      </c>
      <c r="F147" s="84" t="s">
        <v>645</v>
      </c>
      <c r="G147" s="84" t="s">
        <v>646</v>
      </c>
      <c r="H147" s="16"/>
      <c r="I147" s="206"/>
      <c r="J147" s="16"/>
      <c r="K147" s="16"/>
      <c r="L147" s="16"/>
      <c r="M147" s="16"/>
      <c r="N147" s="83"/>
      <c r="O147" s="83"/>
      <c r="P147" s="229">
        <v>4</v>
      </c>
      <c r="Q147" s="230" t="s">
        <v>647</v>
      </c>
      <c r="R147" s="238" t="s">
        <v>648</v>
      </c>
      <c r="S147" s="231">
        <v>2</v>
      </c>
      <c r="T147" s="232" t="s">
        <v>5013</v>
      </c>
      <c r="U147" s="229"/>
      <c r="V147" s="230"/>
      <c r="W147" s="230"/>
      <c r="X147" s="231"/>
      <c r="Y147" s="232"/>
      <c r="Z147" s="211">
        <f t="shared" si="14"/>
        <v>4</v>
      </c>
      <c r="AA147" s="212">
        <f t="shared" si="15"/>
        <v>2</v>
      </c>
      <c r="AC147" s="16"/>
    </row>
    <row r="148" spans="1:29">
      <c r="A148" s="16">
        <v>2092</v>
      </c>
      <c r="B148" s="16" t="s">
        <v>112</v>
      </c>
      <c r="C148" s="16"/>
      <c r="D148" s="83"/>
      <c r="E148" s="213" t="s">
        <v>649</v>
      </c>
      <c r="F148" s="84" t="s">
        <v>650</v>
      </c>
      <c r="G148" s="84" t="s">
        <v>651</v>
      </c>
      <c r="H148" s="16"/>
      <c r="I148" s="206"/>
      <c r="J148" s="16"/>
      <c r="K148" s="16"/>
      <c r="L148" s="16"/>
      <c r="M148" s="16"/>
      <c r="N148" s="83"/>
      <c r="O148" s="83"/>
      <c r="P148" s="229">
        <v>2</v>
      </c>
      <c r="Q148" s="230" t="s">
        <v>652</v>
      </c>
      <c r="R148" s="238" t="s">
        <v>648</v>
      </c>
      <c r="S148" s="231">
        <v>2</v>
      </c>
      <c r="T148" s="232"/>
      <c r="U148" s="229"/>
      <c r="V148" s="230"/>
      <c r="W148" s="230"/>
      <c r="X148" s="231"/>
      <c r="Y148" s="232"/>
      <c r="Z148" s="211">
        <f t="shared" si="14"/>
        <v>2</v>
      </c>
      <c r="AA148" s="212">
        <f t="shared" si="15"/>
        <v>2</v>
      </c>
      <c r="AC148" s="16"/>
    </row>
    <row r="149" spans="1:29">
      <c r="A149" s="16">
        <v>2093</v>
      </c>
      <c r="B149" s="16" t="s">
        <v>112</v>
      </c>
      <c r="C149" s="16"/>
      <c r="D149" s="83"/>
      <c r="E149" s="213" t="s">
        <v>653</v>
      </c>
      <c r="F149" s="84" t="s">
        <v>654</v>
      </c>
      <c r="G149" s="84" t="s">
        <v>655</v>
      </c>
      <c r="H149" s="16"/>
      <c r="I149" s="206"/>
      <c r="J149" s="16"/>
      <c r="K149" s="16"/>
      <c r="L149" s="16"/>
      <c r="M149" s="16"/>
      <c r="N149" s="83"/>
      <c r="O149" s="83"/>
      <c r="P149" s="229">
        <v>0</v>
      </c>
      <c r="Q149" s="230" t="s">
        <v>383</v>
      </c>
      <c r="R149" s="230"/>
      <c r="S149" s="231">
        <v>0</v>
      </c>
      <c r="T149" s="232"/>
      <c r="U149" s="229"/>
      <c r="V149" s="230"/>
      <c r="W149" s="230"/>
      <c r="X149" s="231"/>
      <c r="Y149" s="232"/>
      <c r="Z149" s="211">
        <f t="shared" si="14"/>
        <v>0</v>
      </c>
      <c r="AA149" s="212">
        <f t="shared" si="15"/>
        <v>0</v>
      </c>
      <c r="AC149" s="16"/>
    </row>
    <row r="150" spans="1:29">
      <c r="A150" s="16">
        <v>2094</v>
      </c>
      <c r="B150" s="16" t="s">
        <v>112</v>
      </c>
      <c r="C150" s="16"/>
      <c r="D150" s="83"/>
      <c r="E150" s="213" t="s">
        <v>656</v>
      </c>
      <c r="F150" s="84" t="s">
        <v>657</v>
      </c>
      <c r="G150" s="84" t="s">
        <v>658</v>
      </c>
      <c r="H150" s="16"/>
      <c r="I150" s="206"/>
      <c r="J150" s="16"/>
      <c r="K150" s="16"/>
      <c r="L150" s="16"/>
      <c r="M150" s="16"/>
      <c r="N150" s="83"/>
      <c r="O150" s="83"/>
      <c r="P150" s="229">
        <v>0</v>
      </c>
      <c r="Q150" s="230" t="s">
        <v>383</v>
      </c>
      <c r="R150" s="230"/>
      <c r="S150" s="231">
        <v>0</v>
      </c>
      <c r="T150" s="232"/>
      <c r="U150" s="229"/>
      <c r="V150" s="230"/>
      <c r="W150" s="230"/>
      <c r="X150" s="231"/>
      <c r="Y150" s="232"/>
      <c r="Z150" s="211">
        <f t="shared" si="14"/>
        <v>0</v>
      </c>
      <c r="AA150" s="212">
        <f t="shared" si="15"/>
        <v>0</v>
      </c>
      <c r="AC150" s="16"/>
    </row>
    <row r="151" spans="1:29">
      <c r="A151" s="16">
        <v>2095</v>
      </c>
      <c r="B151" s="16" t="s">
        <v>112</v>
      </c>
      <c r="C151" s="16"/>
      <c r="D151" s="83"/>
      <c r="E151" s="213" t="s">
        <v>659</v>
      </c>
      <c r="F151" s="84" t="s">
        <v>660</v>
      </c>
      <c r="G151" s="84" t="s">
        <v>661</v>
      </c>
      <c r="H151" s="16"/>
      <c r="I151" s="206"/>
      <c r="J151" s="16"/>
      <c r="K151" s="16"/>
      <c r="L151" s="16"/>
      <c r="M151" s="16"/>
      <c r="N151" s="83"/>
      <c r="O151" s="83"/>
      <c r="P151" s="229">
        <v>2</v>
      </c>
      <c r="Q151" s="230" t="s">
        <v>662</v>
      </c>
      <c r="R151" s="230" t="s">
        <v>141</v>
      </c>
      <c r="S151" s="231">
        <v>2</v>
      </c>
      <c r="T151" s="232"/>
      <c r="U151" s="229"/>
      <c r="V151" s="230"/>
      <c r="W151" s="230"/>
      <c r="X151" s="231"/>
      <c r="Y151" s="232"/>
      <c r="Z151" s="211">
        <f t="shared" si="14"/>
        <v>2</v>
      </c>
      <c r="AA151" s="212">
        <f t="shared" si="15"/>
        <v>2</v>
      </c>
      <c r="AC151" s="16"/>
    </row>
    <row r="152" spans="1:29">
      <c r="A152" s="16">
        <v>2096</v>
      </c>
      <c r="B152" s="16" t="s">
        <v>663</v>
      </c>
      <c r="C152" s="16"/>
      <c r="D152" s="83"/>
      <c r="E152" s="208" t="s">
        <v>664</v>
      </c>
      <c r="F152" s="84" t="s">
        <v>665</v>
      </c>
      <c r="G152" s="84" t="s">
        <v>666</v>
      </c>
      <c r="H152" s="16"/>
      <c r="I152" s="210" t="s">
        <v>667</v>
      </c>
      <c r="J152" s="16"/>
      <c r="K152" s="16"/>
      <c r="L152" s="16"/>
      <c r="M152" s="16"/>
      <c r="N152" s="83"/>
      <c r="O152" s="83"/>
      <c r="P152" s="229">
        <v>2</v>
      </c>
      <c r="Q152" s="230" t="s">
        <v>668</v>
      </c>
      <c r="R152" s="238" t="s">
        <v>648</v>
      </c>
      <c r="S152" s="231">
        <v>2</v>
      </c>
      <c r="T152" s="232"/>
      <c r="U152" s="229"/>
      <c r="V152" s="230"/>
      <c r="W152" s="230"/>
      <c r="X152" s="231"/>
      <c r="Y152" s="232"/>
      <c r="Z152" s="211">
        <f t="shared" si="14"/>
        <v>2</v>
      </c>
      <c r="AA152" s="212">
        <f t="shared" si="15"/>
        <v>2</v>
      </c>
      <c r="AC152" s="16"/>
    </row>
    <row r="153" spans="1:29">
      <c r="A153" s="16">
        <v>2097</v>
      </c>
      <c r="B153" s="16" t="s">
        <v>112</v>
      </c>
      <c r="C153" s="16"/>
      <c r="D153" s="83"/>
      <c r="E153" s="213" t="s">
        <v>669</v>
      </c>
      <c r="F153" s="84" t="s">
        <v>670</v>
      </c>
      <c r="G153" s="84" t="s">
        <v>671</v>
      </c>
      <c r="H153" s="16"/>
      <c r="I153" s="206"/>
      <c r="J153" s="16"/>
      <c r="K153" s="16"/>
      <c r="L153" s="16"/>
      <c r="M153" s="16"/>
      <c r="N153" s="83"/>
      <c r="O153" s="83"/>
      <c r="P153" s="229">
        <v>4</v>
      </c>
      <c r="Q153" s="230" t="s">
        <v>672</v>
      </c>
      <c r="R153" s="230" t="s">
        <v>673</v>
      </c>
      <c r="S153" s="231">
        <v>3</v>
      </c>
      <c r="T153" s="232"/>
      <c r="U153" s="229"/>
      <c r="V153" s="230"/>
      <c r="W153" s="230"/>
      <c r="X153" s="231"/>
      <c r="Y153" s="232"/>
      <c r="Z153" s="211">
        <f t="shared" si="14"/>
        <v>4</v>
      </c>
      <c r="AA153" s="212">
        <f t="shared" si="15"/>
        <v>3</v>
      </c>
      <c r="AC153" s="16"/>
    </row>
    <row r="154" spans="1:29">
      <c r="A154" s="16">
        <v>2098</v>
      </c>
      <c r="B154" s="16" t="s">
        <v>674</v>
      </c>
      <c r="C154" s="16"/>
      <c r="D154" s="83"/>
      <c r="E154" s="208" t="s">
        <v>675</v>
      </c>
      <c r="F154" s="84" t="s">
        <v>676</v>
      </c>
      <c r="G154" s="84" t="s">
        <v>677</v>
      </c>
      <c r="H154" s="16"/>
      <c r="I154" s="210" t="s">
        <v>678</v>
      </c>
      <c r="J154" s="16"/>
      <c r="K154" s="16"/>
      <c r="L154" s="16"/>
      <c r="M154" s="16"/>
      <c r="N154" s="83"/>
      <c r="O154" s="83"/>
      <c r="P154" s="229">
        <v>3</v>
      </c>
      <c r="Q154" s="230" t="s">
        <v>679</v>
      </c>
      <c r="R154" s="230" t="s">
        <v>680</v>
      </c>
      <c r="S154" s="231">
        <v>3</v>
      </c>
      <c r="T154" s="232"/>
      <c r="U154" s="229"/>
      <c r="V154" s="230"/>
      <c r="W154" s="230"/>
      <c r="X154" s="231"/>
      <c r="Y154" s="232"/>
      <c r="Z154" s="211">
        <f t="shared" si="14"/>
        <v>3</v>
      </c>
      <c r="AA154" s="212">
        <f t="shared" si="15"/>
        <v>3</v>
      </c>
      <c r="AC154" s="16"/>
    </row>
    <row r="155" spans="1:29">
      <c r="A155" s="16">
        <v>2099</v>
      </c>
      <c r="B155" s="16" t="s">
        <v>681</v>
      </c>
      <c r="C155" s="16"/>
      <c r="D155" s="83"/>
      <c r="E155" s="208" t="s">
        <v>682</v>
      </c>
      <c r="F155" s="84" t="s">
        <v>683</v>
      </c>
      <c r="G155" s="84" t="s">
        <v>684</v>
      </c>
      <c r="H155" s="16"/>
      <c r="I155" s="210" t="s">
        <v>685</v>
      </c>
      <c r="J155" s="16"/>
      <c r="K155" s="16"/>
      <c r="L155" s="209" t="s">
        <v>563</v>
      </c>
      <c r="M155" s="16"/>
      <c r="N155" s="83"/>
      <c r="O155" s="83"/>
      <c r="P155" s="229">
        <v>3</v>
      </c>
      <c r="Q155" s="230" t="s">
        <v>686</v>
      </c>
      <c r="R155" s="230" t="s">
        <v>687</v>
      </c>
      <c r="S155" s="231">
        <v>3</v>
      </c>
      <c r="T155" s="232"/>
      <c r="U155" s="229"/>
      <c r="V155" s="230"/>
      <c r="W155" s="230"/>
      <c r="X155" s="231"/>
      <c r="Y155" s="232"/>
      <c r="Z155" s="211">
        <f t="shared" si="14"/>
        <v>3</v>
      </c>
      <c r="AA155" s="212">
        <f t="shared" si="15"/>
        <v>3</v>
      </c>
      <c r="AC155" s="16"/>
    </row>
    <row r="156" spans="1:29">
      <c r="A156" s="16">
        <v>2100</v>
      </c>
      <c r="B156" s="16" t="s">
        <v>688</v>
      </c>
      <c r="C156" s="16"/>
      <c r="D156" s="83"/>
      <c r="E156" s="208" t="s">
        <v>689</v>
      </c>
      <c r="F156" s="84" t="s">
        <v>690</v>
      </c>
      <c r="G156" s="84" t="s">
        <v>691</v>
      </c>
      <c r="H156" s="209" t="s">
        <v>692</v>
      </c>
      <c r="I156" s="210" t="s">
        <v>693</v>
      </c>
      <c r="J156" s="16"/>
      <c r="K156" s="16"/>
      <c r="L156" s="16"/>
      <c r="M156" s="209"/>
      <c r="N156" s="83"/>
      <c r="O156" s="83"/>
      <c r="P156" s="229">
        <v>3</v>
      </c>
      <c r="Q156" s="230" t="s">
        <v>694</v>
      </c>
      <c r="R156" s="230" t="s">
        <v>141</v>
      </c>
      <c r="S156" s="231">
        <v>3</v>
      </c>
      <c r="T156" s="232"/>
      <c r="U156" s="229"/>
      <c r="V156" s="230"/>
      <c r="W156" s="230"/>
      <c r="X156" s="231"/>
      <c r="Y156" s="232"/>
      <c r="Z156" s="211">
        <f t="shared" si="14"/>
        <v>3</v>
      </c>
      <c r="AA156" s="212">
        <f t="shared" si="15"/>
        <v>3</v>
      </c>
      <c r="AC156" s="16"/>
    </row>
    <row r="157" spans="1:29">
      <c r="A157" s="16"/>
      <c r="G157" s="191" t="s">
        <v>112</v>
      </c>
      <c r="H157" s="16"/>
      <c r="I157" s="205"/>
      <c r="P157" s="227"/>
      <c r="Q157" s="227"/>
      <c r="R157" s="227"/>
      <c r="S157" s="227"/>
      <c r="T157" s="227"/>
      <c r="U157" s="227"/>
      <c r="V157" s="227"/>
      <c r="W157" s="227"/>
      <c r="X157" s="227"/>
      <c r="Y157" s="227"/>
    </row>
    <row r="158" spans="1:29">
      <c r="A158" s="16"/>
      <c r="G158" s="191" t="s">
        <v>112</v>
      </c>
      <c r="H158" s="16"/>
      <c r="I158" s="205"/>
      <c r="P158" s="227"/>
      <c r="Q158" s="227"/>
      <c r="R158" s="227"/>
      <c r="S158" s="227"/>
      <c r="T158" s="227"/>
      <c r="U158" s="227"/>
      <c r="V158" s="227"/>
      <c r="W158" s="227"/>
      <c r="X158" s="227"/>
      <c r="Y158" s="227"/>
    </row>
    <row r="159" spans="1:29">
      <c r="A159" s="16"/>
      <c r="E159" s="207" t="s">
        <v>117</v>
      </c>
      <c r="G159" s="191" t="s">
        <v>112</v>
      </c>
      <c r="H159" s="16"/>
      <c r="I159" s="205"/>
      <c r="P159" s="227"/>
      <c r="Q159" s="227"/>
      <c r="R159" s="227"/>
      <c r="S159" s="227"/>
      <c r="T159" s="227"/>
      <c r="U159" s="227"/>
      <c r="V159" s="227"/>
      <c r="W159" s="227"/>
      <c r="X159" s="227"/>
      <c r="Y159" s="227"/>
    </row>
    <row r="160" spans="1:29">
      <c r="A160" s="16">
        <v>2101</v>
      </c>
      <c r="B160" s="16" t="s">
        <v>695</v>
      </c>
      <c r="C160" s="16"/>
      <c r="D160" s="83"/>
      <c r="E160" s="208" t="s">
        <v>696</v>
      </c>
      <c r="F160" s="84" t="s">
        <v>697</v>
      </c>
      <c r="G160" s="84" t="s">
        <v>698</v>
      </c>
      <c r="H160" s="209" t="s">
        <v>699</v>
      </c>
      <c r="I160" s="210" t="s">
        <v>700</v>
      </c>
      <c r="J160" s="16"/>
      <c r="K160" s="16"/>
      <c r="L160" s="16"/>
      <c r="M160" s="16"/>
      <c r="N160" s="83"/>
      <c r="O160" s="83"/>
      <c r="P160" s="229">
        <v>3</v>
      </c>
      <c r="Q160" s="230" t="s">
        <v>701</v>
      </c>
      <c r="R160" s="230" t="s">
        <v>702</v>
      </c>
      <c r="S160" s="231">
        <v>2</v>
      </c>
      <c r="T160" s="232" t="s">
        <v>5014</v>
      </c>
      <c r="U160" s="229"/>
      <c r="V160" s="230"/>
      <c r="W160" s="230"/>
      <c r="X160" s="231"/>
      <c r="Y160" s="232"/>
      <c r="Z160" s="211">
        <f t="shared" ref="Z160:Z174" si="16">IF(U160&lt;&gt;"",U160,IF(P160&lt;&gt;"",P160,IF(N160&lt;&gt;"",N160,"")))</f>
        <v>3</v>
      </c>
      <c r="AA160" s="212">
        <f t="shared" ref="AA160:AA174" si="17">IF(X160&lt;&gt;"",X160,IF(S160&lt;&gt;"",S160,IF(O160&lt;&gt;"",O160,"")))</f>
        <v>2</v>
      </c>
      <c r="AC160" s="16"/>
    </row>
    <row r="161" spans="1:29">
      <c r="A161" s="16">
        <v>2102</v>
      </c>
      <c r="B161" s="16" t="s">
        <v>112</v>
      </c>
      <c r="C161" s="16"/>
      <c r="D161" s="83"/>
      <c r="E161" s="213" t="s">
        <v>703</v>
      </c>
      <c r="F161" s="84" t="s">
        <v>704</v>
      </c>
      <c r="G161" s="84" t="s">
        <v>705</v>
      </c>
      <c r="H161" s="16"/>
      <c r="I161" s="206"/>
      <c r="J161" s="16"/>
      <c r="K161" s="16"/>
      <c r="L161" s="16"/>
      <c r="M161" s="16"/>
      <c r="N161" s="83"/>
      <c r="O161" s="83"/>
      <c r="P161" s="229">
        <v>3</v>
      </c>
      <c r="Q161" s="230" t="s">
        <v>706</v>
      </c>
      <c r="R161" s="230" t="s">
        <v>702</v>
      </c>
      <c r="S161" s="231">
        <v>3</v>
      </c>
      <c r="T161" s="232"/>
      <c r="U161" s="229"/>
      <c r="V161" s="230"/>
      <c r="W161" s="230"/>
      <c r="X161" s="231"/>
      <c r="Y161" s="232"/>
      <c r="Z161" s="211">
        <f t="shared" si="16"/>
        <v>3</v>
      </c>
      <c r="AA161" s="212">
        <f t="shared" si="17"/>
        <v>3</v>
      </c>
      <c r="AC161" s="16"/>
    </row>
    <row r="162" spans="1:29">
      <c r="A162" s="16">
        <v>2103</v>
      </c>
      <c r="B162" s="16" t="s">
        <v>112</v>
      </c>
      <c r="C162" s="16"/>
      <c r="D162" s="83"/>
      <c r="E162" s="213" t="s">
        <v>707</v>
      </c>
      <c r="F162" s="84" t="s">
        <v>708</v>
      </c>
      <c r="G162" s="84" t="s">
        <v>709</v>
      </c>
      <c r="H162" s="16"/>
      <c r="I162" s="206"/>
      <c r="J162" s="16"/>
      <c r="K162" s="16"/>
      <c r="L162" s="16"/>
      <c r="M162" s="16"/>
      <c r="N162" s="83"/>
      <c r="O162" s="83"/>
      <c r="P162" s="229">
        <v>4</v>
      </c>
      <c r="Q162" s="230" t="s">
        <v>710</v>
      </c>
      <c r="R162" s="230" t="s">
        <v>402</v>
      </c>
      <c r="S162" s="231">
        <v>2</v>
      </c>
      <c r="T162" s="239" t="s">
        <v>5016</v>
      </c>
      <c r="U162" s="229"/>
      <c r="V162" s="230"/>
      <c r="W162" s="230"/>
      <c r="X162" s="231"/>
      <c r="Y162" s="232"/>
      <c r="Z162" s="211">
        <f t="shared" si="16"/>
        <v>4</v>
      </c>
      <c r="AA162" s="212">
        <f t="shared" si="17"/>
        <v>2</v>
      </c>
      <c r="AC162" s="16"/>
    </row>
    <row r="163" spans="1:29">
      <c r="A163" s="16">
        <v>2104</v>
      </c>
      <c r="B163" s="16" t="s">
        <v>112</v>
      </c>
      <c r="C163" s="16"/>
      <c r="D163" s="83"/>
      <c r="E163" s="213" t="s">
        <v>711</v>
      </c>
      <c r="F163" s="84" t="s">
        <v>712</v>
      </c>
      <c r="G163" s="84" t="s">
        <v>713</v>
      </c>
      <c r="H163" s="16"/>
      <c r="I163" s="206"/>
      <c r="J163" s="16"/>
      <c r="K163" s="16"/>
      <c r="L163" s="16"/>
      <c r="M163" s="16"/>
      <c r="N163" s="83"/>
      <c r="O163" s="83"/>
      <c r="P163" s="229">
        <v>2</v>
      </c>
      <c r="Q163" s="230" t="s">
        <v>714</v>
      </c>
      <c r="R163" s="230" t="s">
        <v>702</v>
      </c>
      <c r="S163" s="231">
        <v>2.5</v>
      </c>
      <c r="T163" s="232"/>
      <c r="U163" s="229"/>
      <c r="V163" s="230"/>
      <c r="W163" s="230"/>
      <c r="X163" s="231"/>
      <c r="Y163" s="232"/>
      <c r="Z163" s="211">
        <f t="shared" si="16"/>
        <v>2</v>
      </c>
      <c r="AA163" s="212">
        <f t="shared" si="17"/>
        <v>2.5</v>
      </c>
      <c r="AC163" s="16"/>
    </row>
    <row r="164" spans="1:29">
      <c r="A164" s="16">
        <v>2105</v>
      </c>
      <c r="B164" s="16" t="s">
        <v>715</v>
      </c>
      <c r="C164" s="16"/>
      <c r="D164" s="83"/>
      <c r="E164" s="208" t="s">
        <v>716</v>
      </c>
      <c r="F164" s="84" t="s">
        <v>717</v>
      </c>
      <c r="G164" s="84" t="s">
        <v>718</v>
      </c>
      <c r="H164" s="209" t="s">
        <v>719</v>
      </c>
      <c r="I164" s="210" t="s">
        <v>720</v>
      </c>
      <c r="J164" s="16"/>
      <c r="K164" s="16"/>
      <c r="L164" s="16"/>
      <c r="M164" s="209" t="s">
        <v>721</v>
      </c>
      <c r="N164" s="83"/>
      <c r="O164" s="83"/>
      <c r="P164" s="229">
        <v>3</v>
      </c>
      <c r="Q164" s="230" t="s">
        <v>722</v>
      </c>
      <c r="R164" s="230" t="s">
        <v>673</v>
      </c>
      <c r="S164" s="231">
        <v>3</v>
      </c>
      <c r="T164" s="232"/>
      <c r="U164" s="229"/>
      <c r="V164" s="230"/>
      <c r="W164" s="230"/>
      <c r="X164" s="231"/>
      <c r="Y164" s="232"/>
      <c r="Z164" s="211">
        <f t="shared" si="16"/>
        <v>3</v>
      </c>
      <c r="AA164" s="212">
        <f t="shared" si="17"/>
        <v>3</v>
      </c>
      <c r="AC164" s="16"/>
    </row>
    <row r="165" spans="1:29">
      <c r="A165" s="16">
        <v>2106</v>
      </c>
      <c r="B165" s="16" t="s">
        <v>112</v>
      </c>
      <c r="C165" s="16"/>
      <c r="D165" s="83"/>
      <c r="E165" s="213" t="s">
        <v>723</v>
      </c>
      <c r="F165" s="84" t="s">
        <v>724</v>
      </c>
      <c r="G165" s="84" t="s">
        <v>725</v>
      </c>
      <c r="H165" s="16"/>
      <c r="I165" s="206"/>
      <c r="J165" s="16"/>
      <c r="K165" s="16"/>
      <c r="L165" s="16"/>
      <c r="M165" s="16"/>
      <c r="N165" s="83"/>
      <c r="O165" s="83"/>
      <c r="P165" s="229">
        <v>2</v>
      </c>
      <c r="Q165" s="230" t="s">
        <v>726</v>
      </c>
      <c r="R165" s="230" t="s">
        <v>702</v>
      </c>
      <c r="S165" s="231">
        <v>2</v>
      </c>
      <c r="T165" s="232"/>
      <c r="U165" s="229"/>
      <c r="V165" s="230"/>
      <c r="W165" s="230"/>
      <c r="X165" s="231"/>
      <c r="Y165" s="232"/>
      <c r="Z165" s="211">
        <f t="shared" si="16"/>
        <v>2</v>
      </c>
      <c r="AA165" s="212">
        <f t="shared" si="17"/>
        <v>2</v>
      </c>
      <c r="AC165" s="16"/>
    </row>
    <row r="166" spans="1:29">
      <c r="A166" s="16">
        <v>2107</v>
      </c>
      <c r="B166" s="16" t="s">
        <v>727</v>
      </c>
      <c r="C166" s="16"/>
      <c r="D166" s="83"/>
      <c r="E166" s="208" t="s">
        <v>728</v>
      </c>
      <c r="F166" s="84" t="s">
        <v>729</v>
      </c>
      <c r="G166" s="84" t="s">
        <v>730</v>
      </c>
      <c r="H166" s="209" t="s">
        <v>719</v>
      </c>
      <c r="I166" s="210" t="s">
        <v>731</v>
      </c>
      <c r="J166" s="16"/>
      <c r="K166" s="16"/>
      <c r="L166" s="16"/>
      <c r="M166" s="209" t="s">
        <v>732</v>
      </c>
      <c r="N166" s="83"/>
      <c r="O166" s="83"/>
      <c r="P166" s="229"/>
      <c r="Q166" s="230" t="s">
        <v>733</v>
      </c>
      <c r="R166" s="230" t="s">
        <v>702</v>
      </c>
      <c r="S166" s="231">
        <v>2</v>
      </c>
      <c r="T166" s="232"/>
      <c r="U166" s="229"/>
      <c r="V166" s="230"/>
      <c r="W166" s="230"/>
      <c r="X166" s="231"/>
      <c r="Y166" s="232"/>
      <c r="Z166" s="211" t="str">
        <f t="shared" si="16"/>
        <v/>
      </c>
      <c r="AA166" s="212">
        <f t="shared" si="17"/>
        <v>2</v>
      </c>
      <c r="AC166" s="16"/>
    </row>
    <row r="167" spans="1:29">
      <c r="A167" s="16">
        <v>2108</v>
      </c>
      <c r="B167" s="16" t="s">
        <v>734</v>
      </c>
      <c r="C167" s="16"/>
      <c r="D167" s="83"/>
      <c r="E167" s="208" t="s">
        <v>735</v>
      </c>
      <c r="F167" s="84" t="s">
        <v>736</v>
      </c>
      <c r="G167" s="84" t="s">
        <v>737</v>
      </c>
      <c r="H167" s="209" t="s">
        <v>719</v>
      </c>
      <c r="I167" s="210" t="s">
        <v>738</v>
      </c>
      <c r="J167" s="16"/>
      <c r="K167" s="16"/>
      <c r="L167" s="16"/>
      <c r="M167" s="209" t="s">
        <v>739</v>
      </c>
      <c r="N167" s="83"/>
      <c r="O167" s="83"/>
      <c r="P167" s="229">
        <v>2</v>
      </c>
      <c r="Q167" s="230" t="s">
        <v>733</v>
      </c>
      <c r="R167" s="230" t="s">
        <v>702</v>
      </c>
      <c r="S167" s="231">
        <v>2</v>
      </c>
      <c r="T167" s="232"/>
      <c r="U167" s="229"/>
      <c r="V167" s="230"/>
      <c r="W167" s="230"/>
      <c r="X167" s="231"/>
      <c r="Y167" s="232"/>
      <c r="Z167" s="211">
        <f t="shared" si="16"/>
        <v>2</v>
      </c>
      <c r="AA167" s="212">
        <f t="shared" si="17"/>
        <v>2</v>
      </c>
      <c r="AC167" s="16"/>
    </row>
    <row r="168" spans="1:29">
      <c r="A168" s="16">
        <v>2109</v>
      </c>
      <c r="B168" s="16" t="s">
        <v>740</v>
      </c>
      <c r="C168" s="16"/>
      <c r="D168" s="83"/>
      <c r="E168" s="208" t="s">
        <v>741</v>
      </c>
      <c r="F168" s="84" t="s">
        <v>742</v>
      </c>
      <c r="G168" s="84" t="s">
        <v>743</v>
      </c>
      <c r="H168" s="209" t="s">
        <v>719</v>
      </c>
      <c r="I168" s="210" t="s">
        <v>744</v>
      </c>
      <c r="J168" s="16"/>
      <c r="K168" s="16"/>
      <c r="L168" s="16"/>
      <c r="M168" s="209"/>
      <c r="N168" s="83"/>
      <c r="O168" s="83"/>
      <c r="P168" s="229">
        <v>2</v>
      </c>
      <c r="Q168" s="230" t="s">
        <v>733</v>
      </c>
      <c r="R168" s="230" t="s">
        <v>702</v>
      </c>
      <c r="S168" s="231">
        <v>2</v>
      </c>
      <c r="T168" s="232"/>
      <c r="U168" s="229"/>
      <c r="V168" s="230"/>
      <c r="W168" s="230"/>
      <c r="X168" s="231"/>
      <c r="Y168" s="232"/>
      <c r="Z168" s="211">
        <f t="shared" si="16"/>
        <v>2</v>
      </c>
      <c r="AA168" s="212">
        <f t="shared" si="17"/>
        <v>2</v>
      </c>
      <c r="AC168" s="16"/>
    </row>
    <row r="169" spans="1:29">
      <c r="A169" s="16">
        <v>2110</v>
      </c>
      <c r="B169" s="16" t="s">
        <v>745</v>
      </c>
      <c r="C169" s="16"/>
      <c r="D169" s="83"/>
      <c r="E169" s="208" t="s">
        <v>746</v>
      </c>
      <c r="F169" s="84" t="s">
        <v>747</v>
      </c>
      <c r="G169" s="84" t="s">
        <v>748</v>
      </c>
      <c r="H169" s="209" t="s">
        <v>719</v>
      </c>
      <c r="I169" s="210" t="s">
        <v>749</v>
      </c>
      <c r="J169" s="16"/>
      <c r="K169" s="16"/>
      <c r="L169" s="16"/>
      <c r="M169" s="209"/>
      <c r="N169" s="83"/>
      <c r="O169" s="83"/>
      <c r="P169" s="229">
        <v>0</v>
      </c>
      <c r="Q169" s="230"/>
      <c r="R169" s="230"/>
      <c r="S169" s="231">
        <v>1</v>
      </c>
      <c r="T169" s="232"/>
      <c r="U169" s="229"/>
      <c r="V169" s="230"/>
      <c r="W169" s="230"/>
      <c r="X169" s="231"/>
      <c r="Y169" s="232"/>
      <c r="Z169" s="211">
        <f t="shared" si="16"/>
        <v>0</v>
      </c>
      <c r="AA169" s="212">
        <f t="shared" si="17"/>
        <v>1</v>
      </c>
      <c r="AC169" s="16"/>
    </row>
    <row r="170" spans="1:29">
      <c r="A170" s="16">
        <v>2111</v>
      </c>
      <c r="B170" s="16" t="s">
        <v>750</v>
      </c>
      <c r="C170" s="16"/>
      <c r="D170" s="83"/>
      <c r="E170" s="208" t="s">
        <v>751</v>
      </c>
      <c r="F170" s="84" t="s">
        <v>752</v>
      </c>
      <c r="G170" s="84" t="s">
        <v>753</v>
      </c>
      <c r="H170" s="209" t="s">
        <v>719</v>
      </c>
      <c r="I170" s="210" t="s">
        <v>754</v>
      </c>
      <c r="J170" s="16"/>
      <c r="K170" s="16"/>
      <c r="L170" s="16"/>
      <c r="M170" s="209"/>
      <c r="N170" s="83"/>
      <c r="O170" s="83"/>
      <c r="P170" s="229">
        <v>0</v>
      </c>
      <c r="Q170" s="230"/>
      <c r="R170" s="230"/>
      <c r="S170" s="231">
        <v>1</v>
      </c>
      <c r="T170" s="232"/>
      <c r="U170" s="229"/>
      <c r="V170" s="230"/>
      <c r="W170" s="230"/>
      <c r="X170" s="231"/>
      <c r="Y170" s="232"/>
      <c r="Z170" s="211">
        <f t="shared" si="16"/>
        <v>0</v>
      </c>
      <c r="AA170" s="212">
        <f t="shared" si="17"/>
        <v>1</v>
      </c>
      <c r="AC170" s="16"/>
    </row>
    <row r="171" spans="1:29">
      <c r="A171" s="16">
        <v>2112</v>
      </c>
      <c r="B171" s="16" t="s">
        <v>755</v>
      </c>
      <c r="C171" s="16"/>
      <c r="D171" s="83"/>
      <c r="E171" s="208" t="s">
        <v>756</v>
      </c>
      <c r="F171" s="84" t="s">
        <v>757</v>
      </c>
      <c r="G171" s="84" t="s">
        <v>758</v>
      </c>
      <c r="H171" s="209" t="s">
        <v>719</v>
      </c>
      <c r="I171" s="210" t="s">
        <v>759</v>
      </c>
      <c r="J171" s="16"/>
      <c r="K171" s="16"/>
      <c r="L171" s="16"/>
      <c r="M171" s="209" t="s">
        <v>760</v>
      </c>
      <c r="N171" s="83"/>
      <c r="O171" s="83"/>
      <c r="P171" s="229">
        <v>1</v>
      </c>
      <c r="Q171" s="230" t="s">
        <v>761</v>
      </c>
      <c r="R171" s="230"/>
      <c r="S171" s="231">
        <v>1</v>
      </c>
      <c r="T171" s="232"/>
      <c r="U171" s="229"/>
      <c r="V171" s="230"/>
      <c r="W171" s="230"/>
      <c r="X171" s="231"/>
      <c r="Y171" s="232"/>
      <c r="Z171" s="211">
        <f t="shared" si="16"/>
        <v>1</v>
      </c>
      <c r="AA171" s="212">
        <f t="shared" si="17"/>
        <v>1</v>
      </c>
      <c r="AC171" s="16"/>
    </row>
    <row r="172" spans="1:29">
      <c r="A172" s="16">
        <v>2113</v>
      </c>
      <c r="B172" s="16" t="s">
        <v>112</v>
      </c>
      <c r="C172" s="16"/>
      <c r="D172" s="83"/>
      <c r="E172" s="213" t="s">
        <v>762</v>
      </c>
      <c r="F172" s="84" t="s">
        <v>763</v>
      </c>
      <c r="G172" s="84" t="s">
        <v>764</v>
      </c>
      <c r="H172" s="16"/>
      <c r="I172" s="206"/>
      <c r="J172" s="16"/>
      <c r="K172" s="16"/>
      <c r="L172" s="16"/>
      <c r="M172" s="16"/>
      <c r="N172" s="83"/>
      <c r="O172" s="83"/>
      <c r="P172" s="229">
        <v>3</v>
      </c>
      <c r="Q172" s="230" t="s">
        <v>765</v>
      </c>
      <c r="R172" s="238" t="s">
        <v>766</v>
      </c>
      <c r="S172" s="231">
        <v>3</v>
      </c>
      <c r="T172" s="232"/>
      <c r="U172" s="229"/>
      <c r="V172" s="230"/>
      <c r="W172" s="230"/>
      <c r="X172" s="231"/>
      <c r="Y172" s="232"/>
      <c r="Z172" s="211">
        <f t="shared" si="16"/>
        <v>3</v>
      </c>
      <c r="AA172" s="212">
        <f t="shared" si="17"/>
        <v>3</v>
      </c>
      <c r="AC172" s="16"/>
    </row>
    <row r="173" spans="1:29">
      <c r="A173" s="16">
        <v>2114</v>
      </c>
      <c r="B173" s="16" t="s">
        <v>767</v>
      </c>
      <c r="C173" s="16"/>
      <c r="D173" s="83"/>
      <c r="E173" s="208" t="s">
        <v>768</v>
      </c>
      <c r="F173" s="84" t="s">
        <v>769</v>
      </c>
      <c r="G173" s="84" t="s">
        <v>770</v>
      </c>
      <c r="H173" s="16"/>
      <c r="I173" s="210" t="s">
        <v>771</v>
      </c>
      <c r="J173" s="16"/>
      <c r="K173" s="16"/>
      <c r="L173" s="16"/>
      <c r="M173" s="209" t="s">
        <v>772</v>
      </c>
      <c r="N173" s="83"/>
      <c r="O173" s="83"/>
      <c r="P173" s="229">
        <v>3</v>
      </c>
      <c r="Q173" s="230" t="s">
        <v>773</v>
      </c>
      <c r="R173" s="230" t="s">
        <v>774</v>
      </c>
      <c r="S173" s="231">
        <v>3</v>
      </c>
      <c r="T173" s="232"/>
      <c r="U173" s="229"/>
      <c r="V173" s="230"/>
      <c r="W173" s="230"/>
      <c r="X173" s="231"/>
      <c r="Y173" s="232"/>
      <c r="Z173" s="211">
        <f t="shared" si="16"/>
        <v>3</v>
      </c>
      <c r="AA173" s="212">
        <f t="shared" si="17"/>
        <v>3</v>
      </c>
      <c r="AC173" s="16"/>
    </row>
    <row r="174" spans="1:29">
      <c r="A174" s="16">
        <v>2115</v>
      </c>
      <c r="B174" s="16" t="s">
        <v>112</v>
      </c>
      <c r="C174" s="16"/>
      <c r="D174" s="83"/>
      <c r="E174" s="213" t="s">
        <v>775</v>
      </c>
      <c r="F174" s="84" t="s">
        <v>776</v>
      </c>
      <c r="G174" s="84" t="s">
        <v>777</v>
      </c>
      <c r="H174" s="16"/>
      <c r="I174" s="206"/>
      <c r="J174" s="16"/>
      <c r="K174" s="16"/>
      <c r="L174" s="16"/>
      <c r="M174" s="16"/>
      <c r="N174" s="83"/>
      <c r="O174" s="83"/>
      <c r="P174" s="229">
        <v>1</v>
      </c>
      <c r="Q174" s="230" t="s">
        <v>778</v>
      </c>
      <c r="R174" s="230" t="s">
        <v>774</v>
      </c>
      <c r="S174" s="231">
        <v>1</v>
      </c>
      <c r="T174" s="232"/>
      <c r="U174" s="229"/>
      <c r="V174" s="230"/>
      <c r="W174" s="230"/>
      <c r="X174" s="231"/>
      <c r="Y174" s="232"/>
      <c r="Z174" s="211">
        <f t="shared" si="16"/>
        <v>1</v>
      </c>
      <c r="AA174" s="212">
        <f t="shared" si="17"/>
        <v>1</v>
      </c>
      <c r="AC174" s="16"/>
    </row>
    <row r="175" spans="1:29">
      <c r="A175" s="16"/>
      <c r="G175" s="191" t="s">
        <v>112</v>
      </c>
      <c r="H175" s="16"/>
      <c r="I175" s="205"/>
      <c r="P175" s="227"/>
      <c r="Q175" s="227"/>
      <c r="R175" s="227"/>
      <c r="S175" s="227"/>
      <c r="T175" s="227"/>
      <c r="U175" s="227"/>
      <c r="V175" s="227"/>
      <c r="W175" s="227"/>
      <c r="X175" s="227"/>
      <c r="Y175" s="227"/>
    </row>
    <row r="176" spans="1:29">
      <c r="A176" s="16"/>
      <c r="G176" s="191" t="s">
        <v>112</v>
      </c>
      <c r="H176" s="16"/>
      <c r="I176" s="205"/>
      <c r="P176" s="227"/>
      <c r="Q176" s="227"/>
      <c r="R176" s="227"/>
      <c r="S176" s="227"/>
      <c r="T176" s="227"/>
      <c r="U176" s="227"/>
      <c r="V176" s="227"/>
      <c r="W176" s="227"/>
      <c r="X176" s="227"/>
      <c r="Y176" s="227"/>
    </row>
    <row r="177" spans="1:29">
      <c r="A177" s="16"/>
      <c r="E177" s="207" t="s">
        <v>468</v>
      </c>
      <c r="G177" s="191" t="s">
        <v>112</v>
      </c>
      <c r="H177" s="16"/>
      <c r="I177" s="205"/>
      <c r="P177" s="227"/>
      <c r="Q177" s="227"/>
      <c r="R177" s="227"/>
      <c r="S177" s="227"/>
      <c r="T177" s="227"/>
      <c r="U177" s="227"/>
      <c r="V177" s="227"/>
      <c r="W177" s="227"/>
      <c r="X177" s="227"/>
      <c r="Y177" s="227"/>
    </row>
    <row r="178" spans="1:29">
      <c r="A178" s="16">
        <v>2116</v>
      </c>
      <c r="B178" s="16" t="s">
        <v>779</v>
      </c>
      <c r="C178" s="16"/>
      <c r="D178" s="83"/>
      <c r="E178" s="208" t="s">
        <v>492</v>
      </c>
      <c r="F178" s="84" t="s">
        <v>780</v>
      </c>
      <c r="G178" s="84" t="s">
        <v>781</v>
      </c>
      <c r="H178" s="209" t="s">
        <v>561</v>
      </c>
      <c r="I178" s="210" t="s">
        <v>782</v>
      </c>
      <c r="J178" s="16"/>
      <c r="K178" s="16"/>
      <c r="L178" s="209" t="s">
        <v>563</v>
      </c>
      <c r="M178" s="209"/>
      <c r="N178" s="83"/>
      <c r="O178" s="83"/>
      <c r="P178" s="229">
        <v>3</v>
      </c>
      <c r="Q178" s="230" t="s">
        <v>783</v>
      </c>
      <c r="R178" s="230" t="s">
        <v>784</v>
      </c>
      <c r="S178" s="231">
        <v>3</v>
      </c>
      <c r="T178" s="232"/>
      <c r="U178" s="229"/>
      <c r="V178" s="230"/>
      <c r="W178" s="230"/>
      <c r="X178" s="231"/>
      <c r="Y178" s="232"/>
      <c r="Z178" s="211">
        <f>IF(U178&lt;&gt;"",U178,IF(P178&lt;&gt;"",P178,IF(N178&lt;&gt;"",N178,"")))</f>
        <v>3</v>
      </c>
      <c r="AA178" s="212">
        <f>IF(X178&lt;&gt;"",X178,IF(S178&lt;&gt;"",S178,IF(O178&lt;&gt;"",O178,"")))</f>
        <v>3</v>
      </c>
      <c r="AC178" s="16"/>
    </row>
    <row r="179" spans="1:29">
      <c r="A179" s="16">
        <v>2117</v>
      </c>
      <c r="B179" s="16" t="s">
        <v>785</v>
      </c>
      <c r="C179" s="16"/>
      <c r="D179" s="83"/>
      <c r="E179" s="208" t="s">
        <v>786</v>
      </c>
      <c r="F179" s="84" t="s">
        <v>787</v>
      </c>
      <c r="G179" s="84" t="s">
        <v>788</v>
      </c>
      <c r="H179" s="209" t="s">
        <v>561</v>
      </c>
      <c r="I179" s="210" t="s">
        <v>789</v>
      </c>
      <c r="J179" s="16"/>
      <c r="K179" s="16"/>
      <c r="L179" s="16"/>
      <c r="M179" s="209" t="s">
        <v>564</v>
      </c>
      <c r="N179" s="83"/>
      <c r="O179" s="83"/>
      <c r="P179" s="229">
        <v>2</v>
      </c>
      <c r="Q179" s="230" t="s">
        <v>790</v>
      </c>
      <c r="R179" s="230" t="s">
        <v>141</v>
      </c>
      <c r="S179" s="231">
        <v>2</v>
      </c>
      <c r="T179" s="232"/>
      <c r="U179" s="229"/>
      <c r="V179" s="230"/>
      <c r="W179" s="230"/>
      <c r="X179" s="231"/>
      <c r="Y179" s="232"/>
      <c r="Z179" s="211">
        <f>IF(U179&lt;&gt;"",U179,IF(P179&lt;&gt;"",P179,IF(N179&lt;&gt;"",N179,"")))</f>
        <v>2</v>
      </c>
      <c r="AA179" s="212">
        <f>IF(X179&lt;&gt;"",X179,IF(S179&lt;&gt;"",S179,IF(O179&lt;&gt;"",O179,"")))</f>
        <v>2</v>
      </c>
      <c r="AC179" s="16"/>
    </row>
    <row r="180" spans="1:29">
      <c r="A180" s="16">
        <v>2118</v>
      </c>
      <c r="B180" s="16" t="s">
        <v>112</v>
      </c>
      <c r="C180" s="16"/>
      <c r="D180" s="83"/>
      <c r="E180" s="213" t="s">
        <v>791</v>
      </c>
      <c r="F180" s="84" t="s">
        <v>792</v>
      </c>
      <c r="G180" s="84" t="s">
        <v>793</v>
      </c>
      <c r="H180" s="16"/>
      <c r="I180" s="206"/>
      <c r="J180" s="16"/>
      <c r="K180" s="16"/>
      <c r="L180" s="16"/>
      <c r="M180" s="16"/>
      <c r="N180" s="83"/>
      <c r="O180" s="83"/>
      <c r="P180" s="229">
        <v>3</v>
      </c>
      <c r="Q180" s="230" t="s">
        <v>794</v>
      </c>
      <c r="R180" s="230" t="s">
        <v>141</v>
      </c>
      <c r="S180" s="231">
        <v>3</v>
      </c>
      <c r="T180" s="232"/>
      <c r="U180" s="229"/>
      <c r="V180" s="230"/>
      <c r="W180" s="230"/>
      <c r="X180" s="231"/>
      <c r="Y180" s="232"/>
      <c r="Z180" s="211">
        <f>IF(U180&lt;&gt;"",U180,IF(P180&lt;&gt;"",P180,IF(N180&lt;&gt;"",N180,"")))</f>
        <v>3</v>
      </c>
      <c r="AA180" s="212">
        <f>IF(X180&lt;&gt;"",X180,IF(S180&lt;&gt;"",S180,IF(O180&lt;&gt;"",O180,"")))</f>
        <v>3</v>
      </c>
      <c r="AC180" s="16"/>
    </row>
    <row r="181" spans="1:29">
      <c r="A181" s="16">
        <v>2119</v>
      </c>
      <c r="B181" s="16" t="s">
        <v>795</v>
      </c>
      <c r="C181" s="16"/>
      <c r="D181" s="83"/>
      <c r="E181" s="208" t="s">
        <v>796</v>
      </c>
      <c r="F181" s="84" t="s">
        <v>797</v>
      </c>
      <c r="G181" s="84" t="s">
        <v>798</v>
      </c>
      <c r="H181" s="209" t="s">
        <v>561</v>
      </c>
      <c r="I181" s="206"/>
      <c r="J181" s="16"/>
      <c r="K181" s="16"/>
      <c r="L181" s="16"/>
      <c r="M181" s="209" t="s">
        <v>564</v>
      </c>
      <c r="N181" s="83"/>
      <c r="O181" s="83"/>
      <c r="P181" s="229">
        <v>1</v>
      </c>
      <c r="Q181" s="230" t="s">
        <v>799</v>
      </c>
      <c r="R181" s="230" t="s">
        <v>141</v>
      </c>
      <c r="S181" s="231">
        <v>1</v>
      </c>
      <c r="T181" s="232"/>
      <c r="U181" s="229"/>
      <c r="V181" s="230"/>
      <c r="W181" s="230"/>
      <c r="X181" s="231"/>
      <c r="Y181" s="232"/>
      <c r="Z181" s="211">
        <f>IF(U181&lt;&gt;"",U181,IF(P181&lt;&gt;"",P181,IF(N181&lt;&gt;"",N181,"")))</f>
        <v>1</v>
      </c>
      <c r="AA181" s="212">
        <f>IF(X181&lt;&gt;"",X181,IF(S181&lt;&gt;"",S181,IF(O181&lt;&gt;"",O181,"")))</f>
        <v>1</v>
      </c>
      <c r="AC181" s="16"/>
    </row>
    <row r="182" spans="1:29">
      <c r="A182" s="16">
        <v>2120</v>
      </c>
      <c r="B182" s="16" t="s">
        <v>795</v>
      </c>
      <c r="C182" s="16"/>
      <c r="D182" s="83"/>
      <c r="E182" s="208" t="s">
        <v>800</v>
      </c>
      <c r="F182" s="84" t="s">
        <v>801</v>
      </c>
      <c r="G182" s="84" t="s">
        <v>802</v>
      </c>
      <c r="H182" s="209" t="s">
        <v>561</v>
      </c>
      <c r="I182" s="206"/>
      <c r="J182" s="16"/>
      <c r="K182" s="16"/>
      <c r="L182" s="16"/>
      <c r="M182" s="209"/>
      <c r="N182" s="83"/>
      <c r="O182" s="83"/>
      <c r="P182" s="229">
        <v>1</v>
      </c>
      <c r="Q182" s="230" t="s">
        <v>803</v>
      </c>
      <c r="R182" s="230" t="s">
        <v>141</v>
      </c>
      <c r="S182" s="231">
        <v>1</v>
      </c>
      <c r="T182" s="232"/>
      <c r="U182" s="229"/>
      <c r="V182" s="230"/>
      <c r="W182" s="230"/>
      <c r="X182" s="231"/>
      <c r="Y182" s="232"/>
      <c r="Z182" s="211">
        <f>IF(U182&lt;&gt;"",U182,IF(P182&lt;&gt;"",P182,IF(N182&lt;&gt;"",N182,"")))</f>
        <v>1</v>
      </c>
      <c r="AA182" s="212">
        <f>IF(X182&lt;&gt;"",X182,IF(S182&lt;&gt;"",S182,IF(O182&lt;&gt;"",O182,"")))</f>
        <v>1</v>
      </c>
      <c r="AC182" s="16"/>
    </row>
    <row r="183" spans="1:29">
      <c r="A183" s="16"/>
      <c r="G183" s="191" t="s">
        <v>112</v>
      </c>
      <c r="H183" s="16"/>
      <c r="I183" s="205"/>
      <c r="P183" s="227"/>
      <c r="Q183" s="227"/>
      <c r="R183" s="227"/>
      <c r="S183" s="227"/>
      <c r="T183" s="227"/>
      <c r="U183" s="227"/>
      <c r="V183" s="227"/>
      <c r="W183" s="227"/>
      <c r="X183" s="227"/>
      <c r="Y183" s="227"/>
    </row>
    <row r="184" spans="1:29">
      <c r="A184" s="16"/>
      <c r="G184" s="191" t="s">
        <v>112</v>
      </c>
      <c r="H184" s="16"/>
      <c r="I184" s="205"/>
      <c r="P184" s="227"/>
      <c r="Q184" s="227"/>
      <c r="R184" s="227"/>
      <c r="S184" s="227"/>
      <c r="T184" s="227"/>
      <c r="U184" s="227"/>
      <c r="V184" s="227"/>
      <c r="W184" s="227"/>
      <c r="X184" s="227"/>
      <c r="Y184" s="227"/>
    </row>
    <row r="185" spans="1:29">
      <c r="A185" s="16"/>
      <c r="E185" s="207" t="s">
        <v>804</v>
      </c>
      <c r="G185" s="191" t="s">
        <v>112</v>
      </c>
      <c r="H185" s="16"/>
      <c r="I185" s="205"/>
      <c r="P185" s="227"/>
      <c r="Q185" s="227"/>
      <c r="R185" s="227"/>
      <c r="S185" s="227"/>
      <c r="T185" s="227"/>
      <c r="U185" s="227"/>
      <c r="V185" s="227"/>
      <c r="W185" s="227"/>
      <c r="X185" s="227"/>
      <c r="Y185" s="227"/>
    </row>
    <row r="186" spans="1:29">
      <c r="A186" s="16">
        <v>2121</v>
      </c>
      <c r="B186" s="16" t="s">
        <v>805</v>
      </c>
      <c r="C186" s="16"/>
      <c r="D186" s="83"/>
      <c r="E186" s="208" t="s">
        <v>806</v>
      </c>
      <c r="F186" s="84" t="s">
        <v>807</v>
      </c>
      <c r="G186" s="84" t="s">
        <v>808</v>
      </c>
      <c r="H186" s="209" t="s">
        <v>809</v>
      </c>
      <c r="I186" s="210"/>
      <c r="J186" s="16"/>
      <c r="K186" s="16"/>
      <c r="L186" s="16"/>
      <c r="M186" s="209" t="s">
        <v>810</v>
      </c>
      <c r="N186" s="83"/>
      <c r="O186" s="83"/>
      <c r="P186" s="229">
        <v>4</v>
      </c>
      <c r="Q186" s="240" t="s">
        <v>811</v>
      </c>
      <c r="R186" s="230" t="s">
        <v>402</v>
      </c>
      <c r="S186" s="231">
        <v>3</v>
      </c>
      <c r="T186" s="232"/>
      <c r="U186" s="229"/>
      <c r="V186" s="230"/>
      <c r="W186" s="230"/>
      <c r="X186" s="231"/>
      <c r="Y186" s="232"/>
      <c r="Z186" s="211">
        <f t="shared" ref="Z186:Z193" si="18">IF(U186&lt;&gt;"",U186,IF(P186&lt;&gt;"",P186,IF(N186&lt;&gt;"",N186,"")))</f>
        <v>4</v>
      </c>
      <c r="AA186" s="212">
        <f t="shared" ref="AA186:AA193" si="19">IF(X186&lt;&gt;"",X186,IF(S186&lt;&gt;"",S186,IF(O186&lt;&gt;"",O186,"")))</f>
        <v>3</v>
      </c>
      <c r="AC186" s="16"/>
    </row>
    <row r="187" spans="1:29">
      <c r="A187" s="16">
        <v>2122</v>
      </c>
      <c r="B187" s="16" t="s">
        <v>112</v>
      </c>
      <c r="C187" s="16"/>
      <c r="D187" s="83"/>
      <c r="E187" s="213" t="s">
        <v>812</v>
      </c>
      <c r="F187" s="84" t="s">
        <v>813</v>
      </c>
      <c r="G187" s="84" t="s">
        <v>814</v>
      </c>
      <c r="H187" s="16"/>
      <c r="I187" s="206"/>
      <c r="J187" s="16"/>
      <c r="K187" s="16"/>
      <c r="L187" s="16"/>
      <c r="M187" s="16"/>
      <c r="N187" s="83"/>
      <c r="O187" s="83"/>
      <c r="P187" s="229">
        <v>0</v>
      </c>
      <c r="Q187" s="230" t="s">
        <v>815</v>
      </c>
      <c r="R187" s="230"/>
      <c r="S187" s="231">
        <v>0</v>
      </c>
      <c r="T187" s="232"/>
      <c r="U187" s="229"/>
      <c r="V187" s="230"/>
      <c r="W187" s="230"/>
      <c r="X187" s="231"/>
      <c r="Y187" s="232"/>
      <c r="Z187" s="211">
        <f t="shared" si="18"/>
        <v>0</v>
      </c>
      <c r="AA187" s="212">
        <f t="shared" si="19"/>
        <v>0</v>
      </c>
      <c r="AC187" s="16"/>
    </row>
    <row r="188" spans="1:29">
      <c r="A188" s="16">
        <v>2123</v>
      </c>
      <c r="B188" s="16" t="s">
        <v>816</v>
      </c>
      <c r="C188" s="16"/>
      <c r="D188" s="83"/>
      <c r="E188" s="208" t="s">
        <v>817</v>
      </c>
      <c r="F188" s="84" t="s">
        <v>818</v>
      </c>
      <c r="G188" s="84" t="s">
        <v>819</v>
      </c>
      <c r="H188" s="209" t="s">
        <v>820</v>
      </c>
      <c r="I188" s="210" t="s">
        <v>821</v>
      </c>
      <c r="J188" s="16"/>
      <c r="K188" s="16"/>
      <c r="L188" s="16"/>
      <c r="M188" s="209" t="s">
        <v>822</v>
      </c>
      <c r="N188" s="83"/>
      <c r="O188" s="83"/>
      <c r="P188" s="230">
        <v>2</v>
      </c>
      <c r="Q188" s="230" t="s">
        <v>823</v>
      </c>
      <c r="R188" s="230" t="s">
        <v>141</v>
      </c>
      <c r="S188" s="231">
        <v>2</v>
      </c>
      <c r="T188" s="232"/>
      <c r="U188" s="229"/>
      <c r="V188" s="230"/>
      <c r="W188" s="230"/>
      <c r="X188" s="231"/>
      <c r="Y188" s="232"/>
      <c r="Z188" s="211">
        <f t="shared" si="18"/>
        <v>2</v>
      </c>
      <c r="AA188" s="212">
        <f t="shared" si="19"/>
        <v>2</v>
      </c>
      <c r="AC188" s="16"/>
    </row>
    <row r="189" spans="1:29">
      <c r="A189" s="16">
        <v>2124</v>
      </c>
      <c r="B189" s="16" t="s">
        <v>112</v>
      </c>
      <c r="C189" s="16"/>
      <c r="D189" s="83"/>
      <c r="E189" s="213" t="s">
        <v>824</v>
      </c>
      <c r="F189" s="84" t="s">
        <v>825</v>
      </c>
      <c r="G189" s="84" t="s">
        <v>826</v>
      </c>
      <c r="H189" s="16"/>
      <c r="I189" s="206"/>
      <c r="J189" s="16"/>
      <c r="K189" s="16"/>
      <c r="L189" s="16"/>
      <c r="M189" s="16"/>
      <c r="N189" s="83"/>
      <c r="O189" s="83"/>
      <c r="P189" s="229">
        <v>1</v>
      </c>
      <c r="Q189" s="230" t="s">
        <v>827</v>
      </c>
      <c r="R189" s="230" t="s">
        <v>828</v>
      </c>
      <c r="S189" s="231">
        <v>1</v>
      </c>
      <c r="T189" s="232"/>
      <c r="U189" s="229"/>
      <c r="V189" s="230"/>
      <c r="W189" s="230"/>
      <c r="X189" s="231"/>
      <c r="Y189" s="232"/>
      <c r="Z189" s="211">
        <f t="shared" si="18"/>
        <v>1</v>
      </c>
      <c r="AA189" s="212">
        <f t="shared" si="19"/>
        <v>1</v>
      </c>
      <c r="AC189" s="16"/>
    </row>
    <row r="190" spans="1:29">
      <c r="A190" s="16">
        <v>2125</v>
      </c>
      <c r="B190" s="16" t="s">
        <v>829</v>
      </c>
      <c r="C190" s="16"/>
      <c r="D190" s="83"/>
      <c r="E190" s="208" t="s">
        <v>830</v>
      </c>
      <c r="F190" s="84" t="s">
        <v>831</v>
      </c>
      <c r="G190" s="84" t="s">
        <v>832</v>
      </c>
      <c r="H190" s="209" t="s">
        <v>833</v>
      </c>
      <c r="I190" s="210" t="s">
        <v>834</v>
      </c>
      <c r="J190" s="16"/>
      <c r="K190" s="16"/>
      <c r="L190" s="16"/>
      <c r="M190" s="209" t="s">
        <v>835</v>
      </c>
      <c r="N190" s="83"/>
      <c r="O190" s="83"/>
      <c r="P190" s="229">
        <v>1</v>
      </c>
      <c r="Q190" s="230" t="s">
        <v>836</v>
      </c>
      <c r="R190" s="230" t="s">
        <v>141</v>
      </c>
      <c r="S190" s="231">
        <v>1</v>
      </c>
      <c r="T190" s="232"/>
      <c r="U190" s="229"/>
      <c r="V190" s="230"/>
      <c r="W190" s="230"/>
      <c r="X190" s="231"/>
      <c r="Y190" s="232"/>
      <c r="Z190" s="211">
        <f t="shared" si="18"/>
        <v>1</v>
      </c>
      <c r="AA190" s="212">
        <f t="shared" si="19"/>
        <v>1</v>
      </c>
      <c r="AC190" s="16"/>
    </row>
    <row r="191" spans="1:29">
      <c r="A191" s="16">
        <v>2126</v>
      </c>
      <c r="B191" s="16" t="s">
        <v>837</v>
      </c>
      <c r="C191" s="16"/>
      <c r="D191" s="83"/>
      <c r="E191" s="208" t="s">
        <v>838</v>
      </c>
      <c r="F191" s="84" t="s">
        <v>839</v>
      </c>
      <c r="G191" s="84" t="s">
        <v>840</v>
      </c>
      <c r="H191" s="209" t="s">
        <v>841</v>
      </c>
      <c r="I191" s="210" t="s">
        <v>842</v>
      </c>
      <c r="J191" s="16"/>
      <c r="K191" s="16"/>
      <c r="L191" s="16"/>
      <c r="M191" s="16"/>
      <c r="N191" s="83"/>
      <c r="O191" s="83"/>
      <c r="P191" s="229">
        <v>0</v>
      </c>
      <c r="Q191" s="230" t="s">
        <v>843</v>
      </c>
      <c r="R191" s="230" t="s">
        <v>844</v>
      </c>
      <c r="S191" s="231">
        <v>0</v>
      </c>
      <c r="T191" s="232"/>
      <c r="U191" s="229"/>
      <c r="V191" s="230"/>
      <c r="W191" s="230"/>
      <c r="X191" s="231"/>
      <c r="Y191" s="232"/>
      <c r="Z191" s="211">
        <f t="shared" si="18"/>
        <v>0</v>
      </c>
      <c r="AA191" s="212">
        <f t="shared" si="19"/>
        <v>0</v>
      </c>
      <c r="AC191" s="16"/>
    </row>
    <row r="192" spans="1:29">
      <c r="A192" s="16">
        <v>2127</v>
      </c>
      <c r="B192" s="16" t="s">
        <v>845</v>
      </c>
      <c r="C192" s="16"/>
      <c r="D192" s="83"/>
      <c r="E192" s="208" t="s">
        <v>846</v>
      </c>
      <c r="F192" s="84" t="s">
        <v>847</v>
      </c>
      <c r="G192" s="84" t="s">
        <v>848</v>
      </c>
      <c r="H192" s="209" t="s">
        <v>849</v>
      </c>
      <c r="I192" s="206"/>
      <c r="J192" s="16"/>
      <c r="K192" s="16"/>
      <c r="L192" s="16"/>
      <c r="M192" s="16"/>
      <c r="N192" s="83"/>
      <c r="O192" s="83"/>
      <c r="P192" s="229">
        <v>0</v>
      </c>
      <c r="Q192" s="230"/>
      <c r="R192" s="230"/>
      <c r="S192" s="231">
        <v>0</v>
      </c>
      <c r="T192" s="232"/>
      <c r="U192" s="229"/>
      <c r="V192" s="230"/>
      <c r="W192" s="230"/>
      <c r="X192" s="231"/>
      <c r="Y192" s="232"/>
      <c r="Z192" s="211">
        <f t="shared" si="18"/>
        <v>0</v>
      </c>
      <c r="AA192" s="212">
        <f t="shared" si="19"/>
        <v>0</v>
      </c>
      <c r="AC192" s="16"/>
    </row>
    <row r="193" spans="1:29">
      <c r="A193" s="16">
        <v>2128</v>
      </c>
      <c r="B193" s="16" t="s">
        <v>112</v>
      </c>
      <c r="C193" s="16"/>
      <c r="D193" s="83"/>
      <c r="E193" s="213" t="s">
        <v>850</v>
      </c>
      <c r="F193" s="84" t="s">
        <v>851</v>
      </c>
      <c r="G193" s="84" t="s">
        <v>287</v>
      </c>
      <c r="H193" s="16"/>
      <c r="I193" s="206"/>
      <c r="J193" s="16"/>
      <c r="K193" s="16"/>
      <c r="L193" s="16"/>
      <c r="M193" s="16"/>
      <c r="N193" s="83"/>
      <c r="O193" s="83"/>
      <c r="P193" s="229">
        <v>2</v>
      </c>
      <c r="Q193" s="230"/>
      <c r="R193" s="230" t="s">
        <v>852</v>
      </c>
      <c r="S193" s="231">
        <v>1</v>
      </c>
      <c r="T193" s="232" t="s">
        <v>5011</v>
      </c>
      <c r="U193" s="229"/>
      <c r="V193" s="230"/>
      <c r="W193" s="230"/>
      <c r="X193" s="231"/>
      <c r="Y193" s="232"/>
      <c r="Z193" s="211">
        <f t="shared" si="18"/>
        <v>2</v>
      </c>
      <c r="AA193" s="212">
        <f t="shared" si="19"/>
        <v>1</v>
      </c>
      <c r="AC193" s="16"/>
    </row>
    <row r="194" spans="1:29">
      <c r="A194" s="16"/>
      <c r="G194" s="191" t="s">
        <v>112</v>
      </c>
      <c r="H194" s="16"/>
      <c r="I194" s="205"/>
      <c r="P194" s="227"/>
      <c r="Q194" s="227"/>
      <c r="R194" s="227"/>
      <c r="S194" s="227"/>
      <c r="T194" s="227"/>
      <c r="U194" s="227"/>
      <c r="V194" s="227"/>
      <c r="W194" s="227"/>
      <c r="X194" s="227"/>
      <c r="Y194" s="227"/>
    </row>
    <row r="195" spans="1:29">
      <c r="A195" s="16"/>
      <c r="G195" s="191" t="s">
        <v>112</v>
      </c>
      <c r="H195" s="16"/>
      <c r="I195" s="205"/>
      <c r="P195" s="227"/>
      <c r="Q195" s="241"/>
      <c r="R195" s="227"/>
      <c r="S195" s="227"/>
      <c r="T195" s="227"/>
      <c r="U195" s="227"/>
      <c r="V195" s="227"/>
      <c r="W195" s="227"/>
      <c r="X195" s="227"/>
      <c r="Y195" s="227"/>
    </row>
    <row r="196" spans="1:29">
      <c r="A196" s="16"/>
      <c r="E196" s="207" t="s">
        <v>853</v>
      </c>
      <c r="G196" s="191" t="s">
        <v>112</v>
      </c>
      <c r="H196" s="16"/>
      <c r="I196" s="205"/>
      <c r="P196" s="227"/>
      <c r="Q196" s="227"/>
      <c r="R196" s="227"/>
      <c r="S196" s="227"/>
      <c r="T196" s="227"/>
      <c r="U196" s="227"/>
      <c r="V196" s="227"/>
      <c r="W196" s="227"/>
      <c r="X196" s="227"/>
      <c r="Y196" s="227"/>
    </row>
    <row r="197" spans="1:29">
      <c r="A197" s="16">
        <v>2129</v>
      </c>
      <c r="B197" s="16" t="s">
        <v>112</v>
      </c>
      <c r="C197" s="16"/>
      <c r="D197" s="83"/>
      <c r="E197" s="213" t="s">
        <v>854</v>
      </c>
      <c r="F197" s="84" t="s">
        <v>855</v>
      </c>
      <c r="G197" s="84" t="s">
        <v>856</v>
      </c>
      <c r="H197" s="16"/>
      <c r="I197" s="206"/>
      <c r="J197" s="16"/>
      <c r="K197" s="16"/>
      <c r="L197" s="16"/>
      <c r="M197" s="16"/>
      <c r="N197" s="83"/>
      <c r="O197" s="83"/>
      <c r="P197" s="229">
        <v>4</v>
      </c>
      <c r="Q197" s="230" t="s">
        <v>857</v>
      </c>
      <c r="R197" s="230" t="s">
        <v>673</v>
      </c>
      <c r="S197" s="231">
        <v>4</v>
      </c>
      <c r="T197" s="232"/>
      <c r="U197" s="229"/>
      <c r="V197" s="230"/>
      <c r="W197" s="230"/>
      <c r="X197" s="231"/>
      <c r="Y197" s="232"/>
      <c r="Z197" s="211">
        <f t="shared" ref="Z197:Z209" si="20">IF(U197&lt;&gt;"",U197,IF(P197&lt;&gt;"",P197,IF(N197&lt;&gt;"",N197,"")))</f>
        <v>4</v>
      </c>
      <c r="AA197" s="212">
        <f t="shared" ref="AA197:AA209" si="21">IF(X197&lt;&gt;"",X197,IF(S197&lt;&gt;"",S197,IF(O197&lt;&gt;"",O197,"")))</f>
        <v>4</v>
      </c>
      <c r="AC197" s="16"/>
    </row>
    <row r="198" spans="1:29">
      <c r="A198" s="16">
        <v>2130</v>
      </c>
      <c r="B198" s="16" t="s">
        <v>858</v>
      </c>
      <c r="C198" s="16"/>
      <c r="D198" s="83"/>
      <c r="E198" s="208" t="s">
        <v>859</v>
      </c>
      <c r="F198" s="84" t="s">
        <v>860</v>
      </c>
      <c r="G198" s="84" t="s">
        <v>861</v>
      </c>
      <c r="H198" s="209"/>
      <c r="I198" s="210"/>
      <c r="J198" s="16"/>
      <c r="K198" s="16"/>
      <c r="L198" s="16"/>
      <c r="M198" s="209"/>
      <c r="N198" s="83"/>
      <c r="O198" s="83"/>
      <c r="P198" s="229">
        <v>4</v>
      </c>
      <c r="Q198" s="230" t="s">
        <v>857</v>
      </c>
      <c r="R198" s="230" t="s">
        <v>673</v>
      </c>
      <c r="S198" s="231">
        <v>3</v>
      </c>
      <c r="T198" s="232"/>
      <c r="U198" s="229"/>
      <c r="V198" s="230"/>
      <c r="W198" s="230"/>
      <c r="X198" s="231"/>
      <c r="Y198" s="232"/>
      <c r="Z198" s="211">
        <f t="shared" si="20"/>
        <v>4</v>
      </c>
      <c r="AA198" s="212">
        <f t="shared" si="21"/>
        <v>3</v>
      </c>
      <c r="AC198" s="16"/>
    </row>
    <row r="199" spans="1:29">
      <c r="A199" s="16">
        <v>2131</v>
      </c>
      <c r="B199" s="16" t="s">
        <v>862</v>
      </c>
      <c r="C199" s="16"/>
      <c r="D199" s="83"/>
      <c r="E199" s="208" t="s">
        <v>863</v>
      </c>
      <c r="F199" s="84" t="s">
        <v>864</v>
      </c>
      <c r="G199" s="84" t="s">
        <v>865</v>
      </c>
      <c r="H199" s="209"/>
      <c r="I199" s="210"/>
      <c r="J199" s="16"/>
      <c r="K199" s="16"/>
      <c r="L199" s="16"/>
      <c r="M199" s="209"/>
      <c r="N199" s="83"/>
      <c r="O199" s="83"/>
      <c r="P199" s="229">
        <v>4</v>
      </c>
      <c r="Q199" s="230" t="s">
        <v>866</v>
      </c>
      <c r="R199" s="230" t="s">
        <v>673</v>
      </c>
      <c r="S199" s="231">
        <v>3</v>
      </c>
      <c r="T199" s="232"/>
      <c r="U199" s="229"/>
      <c r="V199" s="230"/>
      <c r="W199" s="230"/>
      <c r="X199" s="231"/>
      <c r="Y199" s="232"/>
      <c r="Z199" s="211">
        <f t="shared" si="20"/>
        <v>4</v>
      </c>
      <c r="AA199" s="212">
        <f t="shared" si="21"/>
        <v>3</v>
      </c>
      <c r="AC199" s="16"/>
    </row>
    <row r="200" spans="1:29">
      <c r="A200" s="16">
        <v>2132</v>
      </c>
      <c r="B200" s="16" t="s">
        <v>867</v>
      </c>
      <c r="C200" s="16"/>
      <c r="D200" s="83"/>
      <c r="E200" s="208" t="s">
        <v>868</v>
      </c>
      <c r="F200" s="84" t="s">
        <v>869</v>
      </c>
      <c r="G200" s="84" t="s">
        <v>870</v>
      </c>
      <c r="H200" s="209"/>
      <c r="I200" s="210"/>
      <c r="J200" s="16"/>
      <c r="K200" s="16"/>
      <c r="L200" s="16"/>
      <c r="M200" s="209"/>
      <c r="N200" s="83"/>
      <c r="O200" s="83"/>
      <c r="P200" s="229">
        <v>2</v>
      </c>
      <c r="Q200" s="230" t="s">
        <v>871</v>
      </c>
      <c r="R200" s="230" t="s">
        <v>172</v>
      </c>
      <c r="S200" s="231">
        <v>2</v>
      </c>
      <c r="T200" s="232"/>
      <c r="U200" s="229"/>
      <c r="V200" s="230"/>
      <c r="W200" s="230"/>
      <c r="X200" s="231"/>
      <c r="Y200" s="232"/>
      <c r="Z200" s="211">
        <f t="shared" si="20"/>
        <v>2</v>
      </c>
      <c r="AA200" s="212">
        <f t="shared" si="21"/>
        <v>2</v>
      </c>
      <c r="AC200" s="16"/>
    </row>
    <row r="201" spans="1:29">
      <c r="A201" s="16">
        <v>2133</v>
      </c>
      <c r="B201" s="16" t="s">
        <v>872</v>
      </c>
      <c r="C201" s="16"/>
      <c r="D201" s="83"/>
      <c r="E201" s="208" t="s">
        <v>873</v>
      </c>
      <c r="F201" s="84" t="s">
        <v>874</v>
      </c>
      <c r="G201" s="84" t="s">
        <v>875</v>
      </c>
      <c r="H201" s="209"/>
      <c r="I201" s="210"/>
      <c r="J201" s="16"/>
      <c r="K201" s="16"/>
      <c r="L201" s="16"/>
      <c r="M201" s="209"/>
      <c r="N201" s="83"/>
      <c r="O201" s="83"/>
      <c r="P201" s="229">
        <v>4</v>
      </c>
      <c r="Q201" s="230" t="s">
        <v>871</v>
      </c>
      <c r="R201" s="230" t="s">
        <v>172</v>
      </c>
      <c r="S201" s="231">
        <v>2</v>
      </c>
      <c r="T201" s="232"/>
      <c r="U201" s="229"/>
      <c r="V201" s="230"/>
      <c r="W201" s="230"/>
      <c r="X201" s="231"/>
      <c r="Y201" s="232"/>
      <c r="Z201" s="211">
        <f t="shared" si="20"/>
        <v>4</v>
      </c>
      <c r="AA201" s="212">
        <f t="shared" si="21"/>
        <v>2</v>
      </c>
      <c r="AC201" s="16"/>
    </row>
    <row r="202" spans="1:29">
      <c r="A202" s="16">
        <v>2134</v>
      </c>
      <c r="B202" s="16" t="s">
        <v>876</v>
      </c>
      <c r="C202" s="16"/>
      <c r="D202" s="83"/>
      <c r="E202" s="208" t="s">
        <v>877</v>
      </c>
      <c r="F202" s="84" t="s">
        <v>878</v>
      </c>
      <c r="G202" s="84" t="s">
        <v>879</v>
      </c>
      <c r="H202" s="209" t="s">
        <v>880</v>
      </c>
      <c r="I202" s="210"/>
      <c r="J202" s="16"/>
      <c r="K202" s="16"/>
      <c r="L202" s="16"/>
      <c r="M202" s="16"/>
      <c r="N202" s="83"/>
      <c r="O202" s="83"/>
      <c r="P202" s="229">
        <v>3</v>
      </c>
      <c r="Q202" s="230" t="s">
        <v>881</v>
      </c>
      <c r="R202" s="230"/>
      <c r="S202" s="231">
        <v>3</v>
      </c>
      <c r="T202" s="232"/>
      <c r="U202" s="229"/>
      <c r="V202" s="230"/>
      <c r="W202" s="230"/>
      <c r="X202" s="231"/>
      <c r="Y202" s="232"/>
      <c r="Z202" s="211">
        <f t="shared" si="20"/>
        <v>3</v>
      </c>
      <c r="AA202" s="212">
        <f t="shared" si="21"/>
        <v>3</v>
      </c>
      <c r="AC202" s="16"/>
    </row>
    <row r="203" spans="1:29">
      <c r="A203" s="16">
        <v>2135</v>
      </c>
      <c r="B203" s="16" t="s">
        <v>882</v>
      </c>
      <c r="C203" s="16"/>
      <c r="D203" s="83"/>
      <c r="E203" s="208" t="s">
        <v>883</v>
      </c>
      <c r="F203" s="84" t="s">
        <v>884</v>
      </c>
      <c r="G203" s="84" t="s">
        <v>885</v>
      </c>
      <c r="H203" s="209"/>
      <c r="I203" s="210"/>
      <c r="J203" s="16"/>
      <c r="K203" s="16"/>
      <c r="L203" s="16"/>
      <c r="M203" s="209"/>
      <c r="N203" s="83"/>
      <c r="O203" s="83"/>
      <c r="P203" s="229">
        <v>1</v>
      </c>
      <c r="Q203" s="230" t="s">
        <v>886</v>
      </c>
      <c r="R203" s="230" t="s">
        <v>887</v>
      </c>
      <c r="S203" s="231">
        <v>1</v>
      </c>
      <c r="T203" s="232"/>
      <c r="U203" s="229"/>
      <c r="V203" s="230"/>
      <c r="W203" s="230"/>
      <c r="X203" s="231"/>
      <c r="Y203" s="232"/>
      <c r="Z203" s="211">
        <f t="shared" si="20"/>
        <v>1</v>
      </c>
      <c r="AA203" s="212">
        <f t="shared" si="21"/>
        <v>1</v>
      </c>
      <c r="AC203" s="16"/>
    </row>
    <row r="204" spans="1:29">
      <c r="A204" s="16">
        <v>2136</v>
      </c>
      <c r="B204" s="16" t="s">
        <v>112</v>
      </c>
      <c r="C204" s="16"/>
      <c r="D204" s="83"/>
      <c r="E204" s="213" t="s">
        <v>888</v>
      </c>
      <c r="F204" s="84" t="s">
        <v>889</v>
      </c>
      <c r="G204" s="84" t="s">
        <v>890</v>
      </c>
      <c r="H204" s="16"/>
      <c r="I204" s="206"/>
      <c r="J204" s="16"/>
      <c r="K204" s="16"/>
      <c r="L204" s="16"/>
      <c r="M204" s="16"/>
      <c r="N204" s="83"/>
      <c r="O204" s="83"/>
      <c r="P204" s="229">
        <v>1</v>
      </c>
      <c r="Q204" s="230" t="s">
        <v>886</v>
      </c>
      <c r="R204" s="230" t="s">
        <v>887</v>
      </c>
      <c r="S204" s="231">
        <v>1</v>
      </c>
      <c r="T204" s="232"/>
      <c r="U204" s="229"/>
      <c r="V204" s="230"/>
      <c r="W204" s="230"/>
      <c r="X204" s="231"/>
      <c r="Y204" s="232"/>
      <c r="Z204" s="211">
        <f t="shared" si="20"/>
        <v>1</v>
      </c>
      <c r="AA204" s="212">
        <f t="shared" si="21"/>
        <v>1</v>
      </c>
      <c r="AC204" s="16"/>
    </row>
    <row r="205" spans="1:29">
      <c r="A205" s="16">
        <v>2137</v>
      </c>
      <c r="B205" s="16" t="s">
        <v>891</v>
      </c>
      <c r="C205" s="16"/>
      <c r="D205" s="83"/>
      <c r="E205" s="208" t="s">
        <v>892</v>
      </c>
      <c r="F205" s="84" t="s">
        <v>893</v>
      </c>
      <c r="G205" s="84" t="s">
        <v>894</v>
      </c>
      <c r="H205" s="209" t="s">
        <v>895</v>
      </c>
      <c r="I205" s="210" t="s">
        <v>896</v>
      </c>
      <c r="J205" s="16"/>
      <c r="K205" s="16"/>
      <c r="L205" s="16"/>
      <c r="M205" s="209" t="s">
        <v>897</v>
      </c>
      <c r="N205" s="83"/>
      <c r="O205" s="83"/>
      <c r="P205" s="229">
        <v>2</v>
      </c>
      <c r="Q205" s="230" t="s">
        <v>898</v>
      </c>
      <c r="R205" s="230" t="s">
        <v>141</v>
      </c>
      <c r="S205" s="231">
        <v>2</v>
      </c>
      <c r="T205" s="232"/>
      <c r="U205" s="229"/>
      <c r="V205" s="230"/>
      <c r="W205" s="230"/>
      <c r="X205" s="231"/>
      <c r="Y205" s="232"/>
      <c r="Z205" s="211">
        <f t="shared" si="20"/>
        <v>2</v>
      </c>
      <c r="AA205" s="212">
        <f t="shared" si="21"/>
        <v>2</v>
      </c>
      <c r="AC205" s="16"/>
    </row>
    <row r="206" spans="1:29">
      <c r="A206" s="16">
        <v>2138</v>
      </c>
      <c r="B206" s="16" t="s">
        <v>899</v>
      </c>
      <c r="C206" s="16"/>
      <c r="D206" s="83"/>
      <c r="E206" s="208" t="s">
        <v>900</v>
      </c>
      <c r="F206" s="84" t="s">
        <v>901</v>
      </c>
      <c r="G206" s="84" t="s">
        <v>287</v>
      </c>
      <c r="H206" s="209"/>
      <c r="I206" s="210"/>
      <c r="J206" s="16"/>
      <c r="K206" s="16"/>
      <c r="L206" s="16"/>
      <c r="M206" s="209"/>
      <c r="N206" s="83"/>
      <c r="O206" s="83"/>
      <c r="P206" s="229">
        <v>4</v>
      </c>
      <c r="Q206" s="230" t="s">
        <v>902</v>
      </c>
      <c r="R206" s="230" t="s">
        <v>673</v>
      </c>
      <c r="S206" s="231">
        <v>1</v>
      </c>
      <c r="T206" s="232" t="s">
        <v>5011</v>
      </c>
      <c r="U206" s="229"/>
      <c r="V206" s="230"/>
      <c r="W206" s="230"/>
      <c r="X206" s="231"/>
      <c r="Y206" s="232"/>
      <c r="Z206" s="211">
        <f t="shared" si="20"/>
        <v>4</v>
      </c>
      <c r="AA206" s="212">
        <f t="shared" si="21"/>
        <v>1</v>
      </c>
      <c r="AC206" s="16"/>
    </row>
    <row r="207" spans="1:29">
      <c r="A207" s="16">
        <v>2139</v>
      </c>
      <c r="B207" s="16" t="s">
        <v>112</v>
      </c>
      <c r="C207" s="16"/>
      <c r="D207" s="83"/>
      <c r="E207" s="213" t="s">
        <v>903</v>
      </c>
      <c r="F207" s="84" t="s">
        <v>904</v>
      </c>
      <c r="G207" s="84" t="s">
        <v>905</v>
      </c>
      <c r="H207" s="16"/>
      <c r="I207" s="206"/>
      <c r="J207" s="16"/>
      <c r="K207" s="16"/>
      <c r="L207" s="16"/>
      <c r="M207" s="16"/>
      <c r="N207" s="83"/>
      <c r="O207" s="83"/>
      <c r="P207" s="230">
        <v>0</v>
      </c>
      <c r="Q207" s="230"/>
      <c r="R207" s="230"/>
      <c r="S207" s="231">
        <v>0</v>
      </c>
      <c r="T207" s="232"/>
      <c r="U207" s="229"/>
      <c r="V207" s="230"/>
      <c r="W207" s="230"/>
      <c r="X207" s="231"/>
      <c r="Y207" s="232"/>
      <c r="Z207" s="211">
        <f t="shared" si="20"/>
        <v>0</v>
      </c>
      <c r="AA207" s="212">
        <f t="shared" si="21"/>
        <v>0</v>
      </c>
      <c r="AC207" s="16"/>
    </row>
    <row r="208" spans="1:29">
      <c r="A208" s="16">
        <v>2140</v>
      </c>
      <c r="B208" s="16" t="s">
        <v>906</v>
      </c>
      <c r="C208" s="16"/>
      <c r="D208" s="83"/>
      <c r="E208" s="208" t="s">
        <v>907</v>
      </c>
      <c r="F208" s="84" t="s">
        <v>908</v>
      </c>
      <c r="G208" s="84" t="s">
        <v>909</v>
      </c>
      <c r="H208" s="209" t="s">
        <v>880</v>
      </c>
      <c r="I208" s="210" t="s">
        <v>910</v>
      </c>
      <c r="J208" s="16"/>
      <c r="K208" s="16"/>
      <c r="L208" s="16"/>
      <c r="M208" s="16"/>
      <c r="N208" s="83"/>
      <c r="O208" s="83"/>
      <c r="P208" s="229">
        <v>3</v>
      </c>
      <c r="Q208" s="230" t="s">
        <v>911</v>
      </c>
      <c r="R208" s="230" t="s">
        <v>141</v>
      </c>
      <c r="S208" s="231">
        <v>3</v>
      </c>
      <c r="T208" s="232"/>
      <c r="U208" s="229"/>
      <c r="V208" s="230"/>
      <c r="W208" s="230"/>
      <c r="X208" s="231"/>
      <c r="Y208" s="232"/>
      <c r="Z208" s="211">
        <f t="shared" si="20"/>
        <v>3</v>
      </c>
      <c r="AA208" s="212">
        <f t="shared" si="21"/>
        <v>3</v>
      </c>
      <c r="AC208" s="16"/>
    </row>
    <row r="209" spans="1:29">
      <c r="A209" s="16">
        <v>2141</v>
      </c>
      <c r="B209" s="16" t="s">
        <v>112</v>
      </c>
      <c r="C209" s="16"/>
      <c r="D209" s="83"/>
      <c r="E209" s="213" t="s">
        <v>912</v>
      </c>
      <c r="F209" s="84" t="s">
        <v>913</v>
      </c>
      <c r="G209" s="84" t="s">
        <v>914</v>
      </c>
      <c r="H209" s="16"/>
      <c r="I209" s="206"/>
      <c r="J209" s="16"/>
      <c r="K209" s="16"/>
      <c r="L209" s="16"/>
      <c r="M209" s="16"/>
      <c r="N209" s="83"/>
      <c r="O209" s="83"/>
      <c r="P209" s="229">
        <v>4</v>
      </c>
      <c r="Q209" s="230" t="s">
        <v>915</v>
      </c>
      <c r="R209" s="230" t="s">
        <v>673</v>
      </c>
      <c r="S209" s="231">
        <v>4</v>
      </c>
      <c r="T209" s="232"/>
      <c r="U209" s="229"/>
      <c r="V209" s="230"/>
      <c r="W209" s="230"/>
      <c r="X209" s="231"/>
      <c r="Y209" s="232"/>
      <c r="Z209" s="211">
        <f t="shared" si="20"/>
        <v>4</v>
      </c>
      <c r="AA209" s="212">
        <f t="shared" si="21"/>
        <v>4</v>
      </c>
      <c r="AC209" s="16"/>
    </row>
    <row r="210" spans="1:29">
      <c r="A210" s="16"/>
      <c r="G210" s="191" t="s">
        <v>112</v>
      </c>
      <c r="H210" s="16"/>
      <c r="I210" s="205"/>
      <c r="P210" s="227"/>
      <c r="Q210" s="227"/>
      <c r="R210" s="227"/>
      <c r="S210" s="227"/>
      <c r="T210" s="227"/>
      <c r="U210" s="227"/>
      <c r="V210" s="227"/>
      <c r="W210" s="227"/>
      <c r="X210" s="227"/>
      <c r="Y210" s="227"/>
    </row>
    <row r="211" spans="1:29">
      <c r="A211" s="16"/>
      <c r="G211" s="191" t="s">
        <v>112</v>
      </c>
      <c r="H211" s="16"/>
      <c r="I211" s="205"/>
      <c r="P211" s="227"/>
      <c r="Q211" s="227"/>
      <c r="R211" s="227"/>
      <c r="S211" s="227"/>
      <c r="T211" s="227"/>
      <c r="U211" s="227"/>
      <c r="V211" s="227"/>
      <c r="W211" s="227"/>
      <c r="X211" s="227"/>
      <c r="Y211" s="227"/>
    </row>
    <row r="212" spans="1:29">
      <c r="A212" s="16"/>
      <c r="E212" s="207" t="s">
        <v>916</v>
      </c>
      <c r="G212" s="191" t="s">
        <v>112</v>
      </c>
      <c r="H212" s="16"/>
      <c r="I212" s="205"/>
      <c r="P212" s="227"/>
      <c r="Q212" s="227"/>
      <c r="R212" s="227"/>
      <c r="S212" s="227"/>
      <c r="T212" s="227"/>
      <c r="U212" s="227"/>
      <c r="V212" s="227"/>
      <c r="W212" s="227"/>
      <c r="X212" s="227"/>
      <c r="Y212" s="227"/>
    </row>
    <row r="213" spans="1:29">
      <c r="A213" s="16">
        <v>2142</v>
      </c>
      <c r="B213" s="16" t="s">
        <v>917</v>
      </c>
      <c r="C213" s="16"/>
      <c r="D213" s="83"/>
      <c r="E213" s="208" t="s">
        <v>918</v>
      </c>
      <c r="F213" s="84" t="s">
        <v>919</v>
      </c>
      <c r="G213" s="84" t="s">
        <v>920</v>
      </c>
      <c r="H213" s="209" t="s">
        <v>921</v>
      </c>
      <c r="I213" s="206"/>
      <c r="J213" s="16"/>
      <c r="K213" s="16"/>
      <c r="L213" s="16"/>
      <c r="M213" s="209" t="s">
        <v>922</v>
      </c>
      <c r="N213" s="83"/>
      <c r="O213" s="83"/>
      <c r="P213" s="229">
        <v>2</v>
      </c>
      <c r="Q213" s="230" t="s">
        <v>923</v>
      </c>
      <c r="R213" s="230" t="s">
        <v>141</v>
      </c>
      <c r="S213" s="231">
        <v>2</v>
      </c>
      <c r="T213" s="232"/>
      <c r="U213" s="229"/>
      <c r="V213" s="230"/>
      <c r="W213" s="230"/>
      <c r="X213" s="231"/>
      <c r="Y213" s="232"/>
      <c r="Z213" s="211">
        <f t="shared" ref="Z213:Z219" si="22">IF(U213&lt;&gt;"",U213,IF(P213&lt;&gt;"",P213,IF(N213&lt;&gt;"",N213,"")))</f>
        <v>2</v>
      </c>
      <c r="AA213" s="212">
        <f t="shared" ref="AA213:AA219" si="23">IF(X213&lt;&gt;"",X213,IF(S213&lt;&gt;"",S213,IF(O213&lt;&gt;"",O213,"")))</f>
        <v>2</v>
      </c>
      <c r="AC213" s="16"/>
    </row>
    <row r="214" spans="1:29">
      <c r="A214" s="16">
        <v>2143</v>
      </c>
      <c r="B214" s="16" t="s">
        <v>112</v>
      </c>
      <c r="C214" s="16"/>
      <c r="D214" s="83"/>
      <c r="E214" s="213" t="s">
        <v>458</v>
      </c>
      <c r="F214" s="84" t="s">
        <v>924</v>
      </c>
      <c r="G214" s="84" t="s">
        <v>925</v>
      </c>
      <c r="H214" s="16"/>
      <c r="I214" s="206"/>
      <c r="J214" s="16"/>
      <c r="K214" s="16"/>
      <c r="L214" s="16"/>
      <c r="M214" s="16"/>
      <c r="N214" s="83"/>
      <c r="O214" s="83"/>
      <c r="P214" s="229">
        <v>3</v>
      </c>
      <c r="Q214" s="230" t="s">
        <v>926</v>
      </c>
      <c r="R214" s="230" t="s">
        <v>141</v>
      </c>
      <c r="S214" s="231">
        <v>3</v>
      </c>
      <c r="T214" s="232"/>
      <c r="U214" s="229"/>
      <c r="V214" s="230"/>
      <c r="W214" s="230"/>
      <c r="X214" s="231"/>
      <c r="Y214" s="232"/>
      <c r="Z214" s="211">
        <f t="shared" si="22"/>
        <v>3</v>
      </c>
      <c r="AA214" s="212">
        <f t="shared" si="23"/>
        <v>3</v>
      </c>
      <c r="AC214" s="16"/>
    </row>
    <row r="215" spans="1:29">
      <c r="A215" s="16">
        <v>2144</v>
      </c>
      <c r="B215" s="16" t="s">
        <v>927</v>
      </c>
      <c r="C215" s="16"/>
      <c r="D215" s="83"/>
      <c r="E215" s="208" t="s">
        <v>928</v>
      </c>
      <c r="F215" s="84" t="s">
        <v>929</v>
      </c>
      <c r="G215" s="84" t="s">
        <v>930</v>
      </c>
      <c r="H215" s="209"/>
      <c r="I215" s="210"/>
      <c r="J215" s="16"/>
      <c r="K215" s="16"/>
      <c r="L215" s="16"/>
      <c r="M215" s="209"/>
      <c r="N215" s="83"/>
      <c r="O215" s="83"/>
      <c r="P215" s="229">
        <v>2</v>
      </c>
      <c r="Q215" s="230" t="s">
        <v>931</v>
      </c>
      <c r="R215" s="230" t="s">
        <v>141</v>
      </c>
      <c r="S215" s="231">
        <v>2</v>
      </c>
      <c r="T215" s="232"/>
      <c r="U215" s="229"/>
      <c r="V215" s="230"/>
      <c r="W215" s="230"/>
      <c r="X215" s="231"/>
      <c r="Y215" s="232"/>
      <c r="Z215" s="211">
        <f t="shared" si="22"/>
        <v>2</v>
      </c>
      <c r="AA215" s="212">
        <f t="shared" si="23"/>
        <v>2</v>
      </c>
      <c r="AC215" s="16"/>
    </row>
    <row r="216" spans="1:29">
      <c r="A216" s="16">
        <v>2145</v>
      </c>
      <c r="B216" s="16" t="s">
        <v>932</v>
      </c>
      <c r="C216" s="16"/>
      <c r="D216" s="83"/>
      <c r="E216" s="208" t="s">
        <v>933</v>
      </c>
      <c r="F216" s="84" t="s">
        <v>934</v>
      </c>
      <c r="G216" s="84" t="s">
        <v>935</v>
      </c>
      <c r="H216" s="209"/>
      <c r="I216" s="210"/>
      <c r="J216" s="16"/>
      <c r="K216" s="16"/>
      <c r="L216" s="16"/>
      <c r="M216" s="209"/>
      <c r="N216" s="83"/>
      <c r="O216" s="83"/>
      <c r="P216" s="229">
        <v>0</v>
      </c>
      <c r="Q216" s="230"/>
      <c r="R216" s="230"/>
      <c r="S216" s="231">
        <v>0</v>
      </c>
      <c r="T216" s="232"/>
      <c r="U216" s="229"/>
      <c r="V216" s="230"/>
      <c r="W216" s="230"/>
      <c r="X216" s="231"/>
      <c r="Y216" s="232"/>
      <c r="Z216" s="211">
        <f t="shared" si="22"/>
        <v>0</v>
      </c>
      <c r="AA216" s="212">
        <f t="shared" si="23"/>
        <v>0</v>
      </c>
      <c r="AC216" s="16"/>
    </row>
    <row r="217" spans="1:29">
      <c r="A217" s="16">
        <v>2146</v>
      </c>
      <c r="B217" s="16" t="s">
        <v>936</v>
      </c>
      <c r="C217" s="16"/>
      <c r="D217" s="83"/>
      <c r="E217" s="208" t="s">
        <v>937</v>
      </c>
      <c r="F217" s="84" t="s">
        <v>938</v>
      </c>
      <c r="G217" s="84" t="s">
        <v>939</v>
      </c>
      <c r="H217" s="16"/>
      <c r="I217" s="210" t="s">
        <v>940</v>
      </c>
      <c r="J217" s="16"/>
      <c r="K217" s="16"/>
      <c r="L217" s="16"/>
      <c r="M217" s="16"/>
      <c r="N217" s="83"/>
      <c r="O217" s="83"/>
      <c r="P217" s="229">
        <v>0</v>
      </c>
      <c r="Q217" s="230"/>
      <c r="R217" s="230"/>
      <c r="S217" s="231">
        <v>1</v>
      </c>
      <c r="T217" s="232"/>
      <c r="U217" s="229"/>
      <c r="V217" s="230"/>
      <c r="W217" s="230"/>
      <c r="X217" s="231"/>
      <c r="Y217" s="232"/>
      <c r="Z217" s="211">
        <f t="shared" si="22"/>
        <v>0</v>
      </c>
      <c r="AA217" s="212">
        <f t="shared" si="23"/>
        <v>1</v>
      </c>
      <c r="AC217" s="16"/>
    </row>
    <row r="218" spans="1:29">
      <c r="A218" s="16">
        <v>2147</v>
      </c>
      <c r="B218" s="16" t="s">
        <v>941</v>
      </c>
      <c r="C218" s="16"/>
      <c r="D218" s="83"/>
      <c r="E218" s="208" t="s">
        <v>942</v>
      </c>
      <c r="F218" s="84" t="s">
        <v>943</v>
      </c>
      <c r="G218" s="84" t="s">
        <v>944</v>
      </c>
      <c r="H218" s="209" t="s">
        <v>945</v>
      </c>
      <c r="I218" s="210" t="s">
        <v>946</v>
      </c>
      <c r="J218" s="16"/>
      <c r="K218" s="16"/>
      <c r="L218" s="16"/>
      <c r="M218" s="209" t="s">
        <v>947</v>
      </c>
      <c r="N218" s="83"/>
      <c r="O218" s="83"/>
      <c r="P218" s="229">
        <v>1</v>
      </c>
      <c r="Q218" s="230" t="s">
        <v>948</v>
      </c>
      <c r="R218" s="230" t="s">
        <v>141</v>
      </c>
      <c r="S218" s="231">
        <v>2</v>
      </c>
      <c r="T218" s="232"/>
      <c r="U218" s="229"/>
      <c r="V218" s="230"/>
      <c r="W218" s="230"/>
      <c r="X218" s="231"/>
      <c r="Y218" s="232"/>
      <c r="Z218" s="211">
        <f t="shared" si="22"/>
        <v>1</v>
      </c>
      <c r="AA218" s="212">
        <f t="shared" si="23"/>
        <v>2</v>
      </c>
      <c r="AC218" s="16"/>
    </row>
    <row r="219" spans="1:29">
      <c r="A219" s="16">
        <v>2148</v>
      </c>
      <c r="B219" s="16" t="s">
        <v>112</v>
      </c>
      <c r="C219" s="16"/>
      <c r="D219" s="83"/>
      <c r="E219" s="213" t="s">
        <v>949</v>
      </c>
      <c r="F219" s="84" t="s">
        <v>950</v>
      </c>
      <c r="G219" s="84" t="s">
        <v>951</v>
      </c>
      <c r="H219" s="16"/>
      <c r="I219" s="206"/>
      <c r="J219" s="16"/>
      <c r="K219" s="16"/>
      <c r="L219" s="16"/>
      <c r="M219" s="16"/>
      <c r="N219" s="83"/>
      <c r="O219" s="83"/>
      <c r="P219" s="229">
        <v>2</v>
      </c>
      <c r="Q219" s="230" t="s">
        <v>952</v>
      </c>
      <c r="R219" s="230" t="s">
        <v>141</v>
      </c>
      <c r="S219" s="231">
        <v>2</v>
      </c>
      <c r="T219" s="232"/>
      <c r="U219" s="229"/>
      <c r="V219" s="230"/>
      <c r="W219" s="230"/>
      <c r="X219" s="231"/>
      <c r="Y219" s="232"/>
      <c r="Z219" s="211">
        <f t="shared" si="22"/>
        <v>2</v>
      </c>
      <c r="AA219" s="212">
        <f t="shared" si="23"/>
        <v>2</v>
      </c>
      <c r="AC219" s="16"/>
    </row>
    <row r="220" spans="1:29">
      <c r="A220" s="16"/>
      <c r="H220" s="16"/>
      <c r="I220" s="205"/>
      <c r="P220" s="227"/>
      <c r="Q220" s="227"/>
      <c r="R220" s="227"/>
      <c r="S220" s="227"/>
      <c r="T220" s="227"/>
      <c r="U220" s="227"/>
      <c r="V220" s="227"/>
      <c r="W220" s="227"/>
      <c r="X220" s="227"/>
      <c r="Y220" s="227"/>
    </row>
    <row r="221" spans="1:29">
      <c r="A221" s="16"/>
      <c r="H221" s="16"/>
      <c r="I221" s="205"/>
      <c r="P221" s="227"/>
      <c r="Q221" s="227"/>
      <c r="R221" s="227"/>
      <c r="S221" s="227"/>
      <c r="T221" s="227"/>
      <c r="U221" s="227"/>
      <c r="V221" s="227"/>
      <c r="W221" s="227"/>
      <c r="X221" s="227"/>
      <c r="Y221" s="227"/>
    </row>
    <row r="222" spans="1:29" ht="37">
      <c r="A222" s="16"/>
      <c r="E222" s="258" t="s">
        <v>953</v>
      </c>
      <c r="F222" s="256"/>
      <c r="G222" s="257"/>
      <c r="H222" s="16"/>
      <c r="I222" s="205"/>
      <c r="P222" s="227"/>
      <c r="Q222" s="227"/>
      <c r="R222" s="227"/>
      <c r="S222" s="227"/>
      <c r="T222" s="227"/>
      <c r="U222" s="227"/>
      <c r="V222" s="227"/>
      <c r="W222" s="227"/>
      <c r="X222" s="227"/>
      <c r="Y222" s="227"/>
    </row>
    <row r="223" spans="1:29" ht="19">
      <c r="A223" s="16"/>
      <c r="E223" s="255" t="s">
        <v>954</v>
      </c>
      <c r="F223" s="256"/>
      <c r="G223" s="257"/>
      <c r="H223" s="16"/>
      <c r="I223" s="205"/>
      <c r="P223" s="227"/>
      <c r="Q223" s="227"/>
      <c r="R223" s="227"/>
      <c r="S223" s="227"/>
      <c r="T223" s="227"/>
      <c r="U223" s="227"/>
      <c r="V223" s="227"/>
      <c r="W223" s="227"/>
      <c r="X223" s="227"/>
      <c r="Y223" s="227"/>
    </row>
    <row r="224" spans="1:29">
      <c r="A224" s="16"/>
      <c r="E224" s="207" t="s">
        <v>955</v>
      </c>
      <c r="H224" s="16"/>
      <c r="I224" s="205"/>
      <c r="P224" s="227"/>
      <c r="Q224" s="227"/>
      <c r="R224" s="227"/>
      <c r="S224" s="227"/>
      <c r="T224" s="227"/>
      <c r="U224" s="227"/>
      <c r="V224" s="227"/>
      <c r="W224" s="227"/>
      <c r="X224" s="227"/>
      <c r="Y224" s="227"/>
    </row>
    <row r="225" spans="1:29">
      <c r="A225" s="16">
        <v>2149</v>
      </c>
      <c r="B225" s="16"/>
      <c r="C225" s="16"/>
      <c r="D225" s="83"/>
      <c r="E225" s="213" t="s">
        <v>956</v>
      </c>
      <c r="F225" s="84" t="s">
        <v>957</v>
      </c>
      <c r="G225" s="84" t="s">
        <v>958</v>
      </c>
      <c r="H225" s="16"/>
      <c r="I225" s="206"/>
      <c r="J225" s="16"/>
      <c r="K225" s="16"/>
      <c r="L225" s="16"/>
      <c r="M225" s="16"/>
      <c r="N225" s="83"/>
      <c r="O225" s="83"/>
      <c r="P225" s="229">
        <v>1</v>
      </c>
      <c r="Q225" s="230" t="s">
        <v>959</v>
      </c>
      <c r="R225" s="230" t="s">
        <v>960</v>
      </c>
      <c r="S225" s="231">
        <v>1</v>
      </c>
      <c r="T225" s="232"/>
      <c r="U225" s="229"/>
      <c r="V225" s="230"/>
      <c r="W225" s="230"/>
      <c r="X225" s="231"/>
      <c r="Y225" s="232"/>
      <c r="Z225" s="211">
        <f>IF(U225&lt;&gt;"",U225,IF(P225&lt;&gt;"",P225,IF(N225&lt;&gt;"",N225,"")))</f>
        <v>1</v>
      </c>
      <c r="AA225" s="212">
        <f>IF(X225&lt;&gt;"",X225,IF(S225&lt;&gt;"",S225,IF(O225&lt;&gt;"",O225,"")))</f>
        <v>1</v>
      </c>
      <c r="AC225" s="16"/>
    </row>
    <row r="226" spans="1:29">
      <c r="A226" s="16">
        <v>2150</v>
      </c>
      <c r="B226" s="16"/>
      <c r="C226" s="16"/>
      <c r="D226" s="83"/>
      <c r="E226" s="213" t="s">
        <v>961</v>
      </c>
      <c r="F226" s="84" t="s">
        <v>962</v>
      </c>
      <c r="G226" s="84" t="s">
        <v>963</v>
      </c>
      <c r="H226" s="16"/>
      <c r="I226" s="206"/>
      <c r="J226" s="16"/>
      <c r="K226" s="16"/>
      <c r="L226" s="16"/>
      <c r="M226" s="16"/>
      <c r="N226" s="83"/>
      <c r="O226" s="83"/>
      <c r="P226" s="229">
        <v>2</v>
      </c>
      <c r="Q226" s="230"/>
      <c r="R226" s="230" t="s">
        <v>960</v>
      </c>
      <c r="S226" s="231">
        <v>2</v>
      </c>
      <c r="T226" s="232"/>
      <c r="U226" s="229"/>
      <c r="V226" s="230"/>
      <c r="W226" s="230"/>
      <c r="X226" s="231"/>
      <c r="Y226" s="232"/>
      <c r="Z226" s="211">
        <f>IF(U226&lt;&gt;"",U226,IF(P226&lt;&gt;"",P226,IF(N226&lt;&gt;"",N226,"")))</f>
        <v>2</v>
      </c>
      <c r="AA226" s="212">
        <f>IF(X226&lt;&gt;"",X226,IF(S226&lt;&gt;"",S226,IF(O226&lt;&gt;"",O226,"")))</f>
        <v>2</v>
      </c>
      <c r="AC226" s="16"/>
    </row>
    <row r="227" spans="1:29">
      <c r="A227" s="16">
        <v>2151</v>
      </c>
      <c r="B227" s="16"/>
      <c r="C227" s="16"/>
      <c r="D227" s="83"/>
      <c r="E227" s="213" t="s">
        <v>964</v>
      </c>
      <c r="F227" s="84" t="s">
        <v>965</v>
      </c>
      <c r="G227" s="84" t="s">
        <v>966</v>
      </c>
      <c r="H227" s="16"/>
      <c r="I227" s="206"/>
      <c r="J227" s="16"/>
      <c r="K227" s="16"/>
      <c r="L227" s="16"/>
      <c r="M227" s="16"/>
      <c r="N227" s="83"/>
      <c r="O227" s="83"/>
      <c r="P227" s="229">
        <v>2</v>
      </c>
      <c r="Q227" s="230"/>
      <c r="R227" s="230" t="s">
        <v>960</v>
      </c>
      <c r="S227" s="231">
        <v>2</v>
      </c>
      <c r="T227" s="232"/>
      <c r="U227" s="229"/>
      <c r="V227" s="230"/>
      <c r="W227" s="230"/>
      <c r="X227" s="231"/>
      <c r="Y227" s="232"/>
      <c r="Z227" s="211">
        <f>IF(U227&lt;&gt;"",U227,IF(P227&lt;&gt;"",P227,IF(N227&lt;&gt;"",N227,"")))</f>
        <v>2</v>
      </c>
      <c r="AA227" s="212">
        <f>IF(X227&lt;&gt;"",X227,IF(S227&lt;&gt;"",S227,IF(O227&lt;&gt;"",O227,"")))</f>
        <v>2</v>
      </c>
      <c r="AC227" s="16"/>
    </row>
    <row r="228" spans="1:29">
      <c r="A228" s="16"/>
      <c r="G228" s="191" t="s">
        <v>112</v>
      </c>
      <c r="H228" s="16"/>
      <c r="I228" s="205"/>
      <c r="P228" s="227"/>
      <c r="Q228" s="227"/>
      <c r="R228" s="227"/>
      <c r="S228" s="227"/>
      <c r="T228" s="227"/>
      <c r="U228" s="227"/>
      <c r="V228" s="227"/>
      <c r="W228" s="227"/>
      <c r="X228" s="227"/>
      <c r="Y228" s="227"/>
    </row>
    <row r="229" spans="1:29">
      <c r="A229" s="16"/>
      <c r="H229" s="16"/>
      <c r="I229" s="205"/>
      <c r="P229" s="227"/>
      <c r="Q229" s="227"/>
      <c r="R229" s="227"/>
      <c r="S229" s="227"/>
      <c r="T229" s="227"/>
      <c r="U229" s="227"/>
      <c r="V229" s="227"/>
      <c r="W229" s="227"/>
      <c r="X229" s="227"/>
      <c r="Y229" s="227"/>
    </row>
    <row r="230" spans="1:29" ht="19">
      <c r="A230" s="16"/>
      <c r="E230" s="255" t="s">
        <v>967</v>
      </c>
      <c r="F230" s="256"/>
      <c r="G230" s="257"/>
      <c r="H230" s="16"/>
      <c r="I230" s="205"/>
      <c r="P230" s="227"/>
      <c r="Q230" s="227"/>
      <c r="R230" s="227"/>
      <c r="S230" s="227"/>
      <c r="T230" s="227"/>
      <c r="U230" s="227"/>
      <c r="V230" s="227"/>
      <c r="W230" s="227"/>
      <c r="X230" s="227"/>
      <c r="Y230" s="227"/>
    </row>
    <row r="231" spans="1:29">
      <c r="A231" s="16"/>
      <c r="E231" s="207" t="s">
        <v>968</v>
      </c>
      <c r="H231" s="16"/>
      <c r="I231" s="205"/>
      <c r="P231" s="227"/>
      <c r="Q231" s="227"/>
      <c r="R231" s="227"/>
      <c r="S231" s="227"/>
      <c r="T231" s="227"/>
      <c r="U231" s="227"/>
      <c r="V231" s="227"/>
      <c r="W231" s="227"/>
      <c r="X231" s="227"/>
      <c r="Y231" s="227"/>
    </row>
    <row r="232" spans="1:29">
      <c r="A232" s="16">
        <v>2152</v>
      </c>
      <c r="B232" s="16"/>
      <c r="C232" s="16"/>
      <c r="D232" s="83"/>
      <c r="E232" s="213" t="s">
        <v>969</v>
      </c>
      <c r="F232" s="84" t="s">
        <v>970</v>
      </c>
      <c r="G232" s="84" t="s">
        <v>971</v>
      </c>
      <c r="H232" s="16"/>
      <c r="I232" s="206"/>
      <c r="J232" s="16"/>
      <c r="K232" s="16"/>
      <c r="L232" s="16"/>
      <c r="M232" s="16"/>
      <c r="N232" s="83"/>
      <c r="O232" s="83"/>
      <c r="P232" s="229">
        <v>1</v>
      </c>
      <c r="Q232" s="230" t="s">
        <v>972</v>
      </c>
      <c r="R232" s="230" t="s">
        <v>141</v>
      </c>
      <c r="S232" s="231">
        <v>1</v>
      </c>
      <c r="T232" s="232"/>
      <c r="U232" s="229"/>
      <c r="V232" s="230"/>
      <c r="W232" s="230"/>
      <c r="X232" s="231"/>
      <c r="Y232" s="232"/>
      <c r="Z232" s="211">
        <f>IF(U232&lt;&gt;"",U232,IF(P232&lt;&gt;"",P232,IF(N232&lt;&gt;"",N232,"")))</f>
        <v>1</v>
      </c>
      <c r="AA232" s="212">
        <f>IF(X232&lt;&gt;"",X232,IF(S232&lt;&gt;"",S232,IF(O232&lt;&gt;"",O232,"")))</f>
        <v>1</v>
      </c>
      <c r="AC232" s="16"/>
    </row>
    <row r="233" spans="1:29">
      <c r="A233" s="16">
        <v>2153</v>
      </c>
      <c r="B233" s="16"/>
      <c r="C233" s="16"/>
      <c r="D233" s="83"/>
      <c r="E233" s="213" t="s">
        <v>973</v>
      </c>
      <c r="F233" s="84" t="s">
        <v>974</v>
      </c>
      <c r="G233" s="84" t="s">
        <v>975</v>
      </c>
      <c r="H233" s="16"/>
      <c r="I233" s="206"/>
      <c r="J233" s="16"/>
      <c r="K233" s="16"/>
      <c r="L233" s="16"/>
      <c r="M233" s="16"/>
      <c r="N233" s="83"/>
      <c r="O233" s="83"/>
      <c r="P233" s="229">
        <v>1</v>
      </c>
      <c r="Q233" s="230" t="s">
        <v>976</v>
      </c>
      <c r="R233" s="230" t="s">
        <v>141</v>
      </c>
      <c r="S233" s="231">
        <v>1</v>
      </c>
      <c r="T233" s="232"/>
      <c r="U233" s="229"/>
      <c r="V233" s="230"/>
      <c r="W233" s="230"/>
      <c r="X233" s="231"/>
      <c r="Y233" s="232"/>
      <c r="Z233" s="211">
        <f>IF(U233&lt;&gt;"",U233,IF(P233&lt;&gt;"",P233,IF(N233&lt;&gt;"",N233,"")))</f>
        <v>1</v>
      </c>
      <c r="AA233" s="212">
        <f>IF(X233&lt;&gt;"",X233,IF(S233&lt;&gt;"",S233,IF(O233&lt;&gt;"",O233,"")))</f>
        <v>1</v>
      </c>
      <c r="AC233" s="16"/>
    </row>
    <row r="234" spans="1:29">
      <c r="A234" s="16"/>
      <c r="H234" s="16"/>
      <c r="I234" s="205"/>
      <c r="P234" s="227"/>
      <c r="Q234" s="227"/>
      <c r="R234" s="227"/>
      <c r="S234" s="227"/>
      <c r="T234" s="227"/>
      <c r="U234" s="227"/>
      <c r="V234" s="227"/>
      <c r="W234" s="227"/>
      <c r="X234" s="227"/>
      <c r="Y234" s="227"/>
    </row>
    <row r="235" spans="1:29">
      <c r="A235" s="16"/>
      <c r="H235" s="16"/>
      <c r="I235" s="205"/>
      <c r="P235" s="227"/>
      <c r="Q235" s="227"/>
      <c r="R235" s="227"/>
      <c r="S235" s="227"/>
      <c r="T235" s="227"/>
      <c r="U235" s="227"/>
      <c r="V235" s="227"/>
      <c r="W235" s="227"/>
      <c r="X235" s="227"/>
      <c r="Y235" s="227"/>
    </row>
    <row r="236" spans="1:29" ht="19">
      <c r="A236" s="16"/>
      <c r="E236" s="255" t="s">
        <v>977</v>
      </c>
      <c r="F236" s="256"/>
      <c r="G236" s="257"/>
      <c r="H236" s="16"/>
      <c r="I236" s="205"/>
      <c r="P236" s="227"/>
      <c r="Q236" s="227"/>
      <c r="R236" s="227"/>
      <c r="S236" s="227"/>
      <c r="T236" s="227"/>
      <c r="U236" s="227"/>
      <c r="V236" s="227"/>
      <c r="W236" s="227"/>
      <c r="X236" s="227"/>
      <c r="Y236" s="227"/>
    </row>
    <row r="237" spans="1:29">
      <c r="A237" s="16"/>
      <c r="E237" s="207" t="s">
        <v>978</v>
      </c>
      <c r="H237" s="16"/>
      <c r="I237" s="205"/>
      <c r="P237" s="227"/>
      <c r="Q237" s="227"/>
      <c r="R237" s="227"/>
      <c r="S237" s="227"/>
      <c r="T237" s="227"/>
      <c r="U237" s="227"/>
      <c r="V237" s="227"/>
      <c r="W237" s="227"/>
      <c r="X237" s="227"/>
      <c r="Y237" s="227"/>
    </row>
    <row r="238" spans="1:29">
      <c r="A238" s="16">
        <v>2154</v>
      </c>
      <c r="B238" s="16" t="s">
        <v>979</v>
      </c>
      <c r="C238" s="16"/>
      <c r="D238" s="83"/>
      <c r="E238" s="208" t="s">
        <v>980</v>
      </c>
      <c r="F238" s="84" t="s">
        <v>981</v>
      </c>
      <c r="G238" s="84" t="s">
        <v>982</v>
      </c>
      <c r="H238" s="16"/>
      <c r="I238" s="210" t="s">
        <v>983</v>
      </c>
      <c r="J238" s="16"/>
      <c r="K238" s="16"/>
      <c r="L238" s="209" t="s">
        <v>984</v>
      </c>
      <c r="M238" s="209" t="s">
        <v>985</v>
      </c>
      <c r="N238" s="83"/>
      <c r="O238" s="83"/>
      <c r="P238" s="229">
        <v>1</v>
      </c>
      <c r="Q238" s="230" t="s">
        <v>986</v>
      </c>
      <c r="R238" s="230" t="s">
        <v>141</v>
      </c>
      <c r="S238" s="231">
        <v>1</v>
      </c>
      <c r="T238" s="232"/>
      <c r="U238" s="229"/>
      <c r="V238" s="230"/>
      <c r="W238" s="230"/>
      <c r="X238" s="231"/>
      <c r="Y238" s="232"/>
      <c r="Z238" s="211">
        <f>IF(U238&lt;&gt;"",U238,IF(P238&lt;&gt;"",P238,IF(N238&lt;&gt;"",N238,"")))</f>
        <v>1</v>
      </c>
      <c r="AA238" s="212">
        <f>IF(X238&lt;&gt;"",X238,IF(S238&lt;&gt;"",S238,IF(O238&lt;&gt;"",O238,"")))</f>
        <v>1</v>
      </c>
      <c r="AC238" s="16"/>
    </row>
    <row r="239" spans="1:29">
      <c r="A239" s="16">
        <v>2155</v>
      </c>
      <c r="B239" s="16" t="s">
        <v>979</v>
      </c>
      <c r="C239" s="16"/>
      <c r="D239" s="83"/>
      <c r="E239" s="208" t="s">
        <v>987</v>
      </c>
      <c r="F239" s="84" t="s">
        <v>988</v>
      </c>
      <c r="G239" s="84" t="s">
        <v>989</v>
      </c>
      <c r="H239" s="16"/>
      <c r="I239" s="210" t="s">
        <v>983</v>
      </c>
      <c r="J239" s="16"/>
      <c r="K239" s="16"/>
      <c r="L239" s="209" t="s">
        <v>984</v>
      </c>
      <c r="M239" s="209" t="s">
        <v>985</v>
      </c>
      <c r="N239" s="83"/>
      <c r="O239" s="83"/>
      <c r="P239" s="229">
        <v>2</v>
      </c>
      <c r="Q239" s="230" t="s">
        <v>990</v>
      </c>
      <c r="R239" s="230" t="s">
        <v>141</v>
      </c>
      <c r="S239" s="231">
        <v>2</v>
      </c>
      <c r="T239" s="232"/>
      <c r="U239" s="229"/>
      <c r="V239" s="230"/>
      <c r="W239" s="230"/>
      <c r="X239" s="231"/>
      <c r="Y239" s="232"/>
      <c r="Z239" s="211">
        <f>IF(U239&lt;&gt;"",U239,IF(P239&lt;&gt;"",P239,IF(N239&lt;&gt;"",N239,"")))</f>
        <v>2</v>
      </c>
      <c r="AA239" s="212">
        <f>IF(X239&lt;&gt;"",X239,IF(S239&lt;&gt;"",S239,IF(O239&lt;&gt;"",O239,"")))</f>
        <v>2</v>
      </c>
      <c r="AC239" s="16"/>
    </row>
    <row r="240" spans="1:29">
      <c r="A240" s="16">
        <v>2156</v>
      </c>
      <c r="B240" s="16" t="s">
        <v>991</v>
      </c>
      <c r="C240" s="16"/>
      <c r="D240" s="83"/>
      <c r="E240" s="208" t="s">
        <v>992</v>
      </c>
      <c r="F240" s="84" t="s">
        <v>993</v>
      </c>
      <c r="G240" s="84" t="s">
        <v>994</v>
      </c>
      <c r="H240" s="16"/>
      <c r="I240" s="210" t="s">
        <v>995</v>
      </c>
      <c r="J240" s="16"/>
      <c r="K240" s="16"/>
      <c r="L240" s="209" t="s">
        <v>984</v>
      </c>
      <c r="M240" s="16"/>
      <c r="N240" s="83"/>
      <c r="O240" s="83"/>
      <c r="P240" s="229">
        <v>0</v>
      </c>
      <c r="Q240" s="230" t="s">
        <v>996</v>
      </c>
      <c r="R240" s="230" t="s">
        <v>141</v>
      </c>
      <c r="S240" s="231">
        <v>1</v>
      </c>
      <c r="T240" s="232"/>
      <c r="U240" s="229"/>
      <c r="V240" s="230"/>
      <c r="W240" s="230"/>
      <c r="X240" s="231"/>
      <c r="Y240" s="232"/>
      <c r="Z240" s="211">
        <f>IF(U240&lt;&gt;"",U240,IF(P240&lt;&gt;"",P240,IF(N240&lt;&gt;"",N240,"")))</f>
        <v>0</v>
      </c>
      <c r="AA240" s="212">
        <f>IF(X240&lt;&gt;"",X240,IF(S240&lt;&gt;"",S240,IF(O240&lt;&gt;"",O240,"")))</f>
        <v>1</v>
      </c>
      <c r="AC240" s="16"/>
    </row>
    <row r="241" spans="1:29">
      <c r="A241" s="16">
        <v>2157</v>
      </c>
      <c r="B241" s="16" t="s">
        <v>991</v>
      </c>
      <c r="C241" s="16"/>
      <c r="D241" s="83"/>
      <c r="E241" s="208" t="s">
        <v>997</v>
      </c>
      <c r="F241" s="84" t="s">
        <v>998</v>
      </c>
      <c r="G241" s="84" t="s">
        <v>999</v>
      </c>
      <c r="H241" s="16"/>
      <c r="I241" s="210" t="s">
        <v>995</v>
      </c>
      <c r="J241" s="16"/>
      <c r="K241" s="16"/>
      <c r="L241" s="209" t="s">
        <v>984</v>
      </c>
      <c r="M241" s="16"/>
      <c r="N241" s="83"/>
      <c r="O241" s="83"/>
      <c r="P241" s="229">
        <v>1</v>
      </c>
      <c r="Q241" s="230" t="s">
        <v>996</v>
      </c>
      <c r="R241" s="230" t="s">
        <v>141</v>
      </c>
      <c r="S241" s="231">
        <v>1</v>
      </c>
      <c r="T241" s="232"/>
      <c r="U241" s="229"/>
      <c r="V241" s="230"/>
      <c r="W241" s="230"/>
      <c r="X241" s="231"/>
      <c r="Y241" s="232"/>
      <c r="Z241" s="211">
        <f>IF(U241&lt;&gt;"",U241,IF(P241&lt;&gt;"",P241,IF(N241&lt;&gt;"",N241,"")))</f>
        <v>1</v>
      </c>
      <c r="AA241" s="212">
        <f>IF(X241&lt;&gt;"",X241,IF(S241&lt;&gt;"",S241,IF(O241&lt;&gt;"",O241,"")))</f>
        <v>1</v>
      </c>
      <c r="AC241" s="16"/>
    </row>
    <row r="242" spans="1:29">
      <c r="A242" s="16">
        <v>2158</v>
      </c>
      <c r="B242" s="16" t="s">
        <v>1000</v>
      </c>
      <c r="C242" s="16"/>
      <c r="D242" s="83"/>
      <c r="E242" s="208" t="s">
        <v>1001</v>
      </c>
      <c r="F242" s="84" t="s">
        <v>1002</v>
      </c>
      <c r="G242" s="84" t="s">
        <v>1003</v>
      </c>
      <c r="H242" s="16"/>
      <c r="I242" s="210" t="s">
        <v>984</v>
      </c>
      <c r="J242" s="16"/>
      <c r="K242" s="16"/>
      <c r="L242" s="209" t="s">
        <v>984</v>
      </c>
      <c r="M242" s="16"/>
      <c r="N242" s="83"/>
      <c r="O242" s="83"/>
      <c r="P242" s="229">
        <v>1</v>
      </c>
      <c r="Q242" s="230" t="s">
        <v>1004</v>
      </c>
      <c r="R242" s="230" t="s">
        <v>141</v>
      </c>
      <c r="S242" s="231">
        <v>1</v>
      </c>
      <c r="T242" s="232"/>
      <c r="U242" s="229"/>
      <c r="V242" s="230"/>
      <c r="W242" s="230"/>
      <c r="X242" s="231"/>
      <c r="Y242" s="232"/>
      <c r="Z242" s="211">
        <f>IF(U242&lt;&gt;"",U242,IF(P242&lt;&gt;"",P242,IF(N242&lt;&gt;"",N242,"")))</f>
        <v>1</v>
      </c>
      <c r="AA242" s="212">
        <f>IF(X242&lt;&gt;"",X242,IF(S242&lt;&gt;"",S242,IF(O242&lt;&gt;"",O242,"")))</f>
        <v>1</v>
      </c>
      <c r="AC242" s="16"/>
    </row>
    <row r="243" spans="1:29">
      <c r="A243" s="16"/>
      <c r="G243" s="191" t="s">
        <v>112</v>
      </c>
      <c r="H243" s="16"/>
      <c r="I243" s="205"/>
      <c r="P243" s="227"/>
      <c r="Q243" s="227"/>
      <c r="R243" s="227"/>
      <c r="S243" s="227"/>
      <c r="T243" s="227"/>
      <c r="U243" s="227"/>
      <c r="V243" s="227"/>
      <c r="W243" s="227"/>
      <c r="X243" s="227"/>
      <c r="Y243" s="227"/>
    </row>
    <row r="244" spans="1:29">
      <c r="A244" s="16"/>
      <c r="G244" s="191" t="s">
        <v>112</v>
      </c>
      <c r="H244" s="16"/>
      <c r="I244" s="205"/>
      <c r="P244" s="227"/>
      <c r="Q244" s="227"/>
      <c r="R244" s="227"/>
      <c r="S244" s="227"/>
      <c r="T244" s="227"/>
      <c r="U244" s="227"/>
      <c r="V244" s="227"/>
      <c r="W244" s="227"/>
      <c r="X244" s="227"/>
      <c r="Y244" s="227"/>
    </row>
    <row r="245" spans="1:29">
      <c r="A245" s="16"/>
      <c r="E245" s="207" t="s">
        <v>1005</v>
      </c>
      <c r="G245" s="191" t="s">
        <v>112</v>
      </c>
      <c r="H245" s="16"/>
      <c r="I245" s="205"/>
      <c r="P245" s="227"/>
      <c r="Q245" s="227"/>
      <c r="R245" s="227"/>
      <c r="S245" s="227"/>
      <c r="T245" s="227"/>
      <c r="U245" s="227"/>
      <c r="V245" s="227"/>
      <c r="W245" s="227"/>
      <c r="X245" s="227"/>
      <c r="Y245" s="227"/>
    </row>
    <row r="246" spans="1:29">
      <c r="A246" s="16">
        <v>2159</v>
      </c>
      <c r="B246" s="16" t="s">
        <v>1006</v>
      </c>
      <c r="C246" s="16"/>
      <c r="D246" s="83"/>
      <c r="E246" s="208" t="s">
        <v>1007</v>
      </c>
      <c r="F246" s="84" t="s">
        <v>1008</v>
      </c>
      <c r="G246" s="84" t="s">
        <v>1009</v>
      </c>
      <c r="H246" s="16"/>
      <c r="I246" s="210" t="s">
        <v>1010</v>
      </c>
      <c r="J246" s="16"/>
      <c r="K246" s="16"/>
      <c r="L246" s="16"/>
      <c r="M246" s="16"/>
      <c r="N246" s="83"/>
      <c r="O246" s="83"/>
      <c r="P246" s="229">
        <v>2</v>
      </c>
      <c r="Q246" s="230" t="s">
        <v>1011</v>
      </c>
      <c r="R246" s="230" t="s">
        <v>1012</v>
      </c>
      <c r="S246" s="231">
        <v>2</v>
      </c>
      <c r="T246" s="232"/>
      <c r="U246" s="229"/>
      <c r="V246" s="230"/>
      <c r="W246" s="230"/>
      <c r="X246" s="231"/>
      <c r="Y246" s="232"/>
      <c r="Z246" s="211">
        <f t="shared" ref="Z246:Z253" si="24">IF(U246&lt;&gt;"",U246,IF(P246&lt;&gt;"",P246,IF(N246&lt;&gt;"",N246,"")))</f>
        <v>2</v>
      </c>
      <c r="AA246" s="212">
        <f t="shared" ref="AA246:AA253" si="25">IF(X246&lt;&gt;"",X246,IF(S246&lt;&gt;"",S246,IF(O246&lt;&gt;"",O246,"")))</f>
        <v>2</v>
      </c>
      <c r="AC246" s="16"/>
    </row>
    <row r="247" spans="1:29">
      <c r="A247" s="16">
        <v>2160</v>
      </c>
      <c r="B247" s="16" t="s">
        <v>1013</v>
      </c>
      <c r="C247" s="16"/>
      <c r="D247" s="83"/>
      <c r="E247" s="208" t="s">
        <v>1014</v>
      </c>
      <c r="F247" s="84" t="s">
        <v>1015</v>
      </c>
      <c r="G247" s="84" t="s">
        <v>1016</v>
      </c>
      <c r="H247" s="16"/>
      <c r="I247" s="210" t="s">
        <v>1017</v>
      </c>
      <c r="J247" s="16"/>
      <c r="K247" s="16"/>
      <c r="L247" s="16"/>
      <c r="M247" s="209" t="s">
        <v>1018</v>
      </c>
      <c r="N247" s="83"/>
      <c r="O247" s="83"/>
      <c r="P247" s="229">
        <v>2</v>
      </c>
      <c r="Q247" s="230" t="s">
        <v>1019</v>
      </c>
      <c r="R247" s="230" t="s">
        <v>1020</v>
      </c>
      <c r="S247" s="231">
        <v>2</v>
      </c>
      <c r="T247" s="232"/>
      <c r="U247" s="229"/>
      <c r="V247" s="230"/>
      <c r="W247" s="230"/>
      <c r="X247" s="231"/>
      <c r="Y247" s="232"/>
      <c r="Z247" s="211">
        <f t="shared" si="24"/>
        <v>2</v>
      </c>
      <c r="AA247" s="212">
        <f t="shared" si="25"/>
        <v>2</v>
      </c>
      <c r="AC247" s="16"/>
    </row>
    <row r="248" spans="1:29">
      <c r="A248" s="16">
        <v>2161</v>
      </c>
      <c r="B248" s="16"/>
      <c r="C248" s="16"/>
      <c r="D248" s="83"/>
      <c r="E248" s="213" t="s">
        <v>1021</v>
      </c>
      <c r="F248" s="84" t="s">
        <v>1022</v>
      </c>
      <c r="G248" s="84" t="s">
        <v>1023</v>
      </c>
      <c r="H248" s="16"/>
      <c r="I248" s="206"/>
      <c r="J248" s="16"/>
      <c r="K248" s="16"/>
      <c r="L248" s="16"/>
      <c r="M248" s="16"/>
      <c r="N248" s="83"/>
      <c r="O248" s="83"/>
      <c r="P248" s="229">
        <v>0</v>
      </c>
      <c r="Q248" s="230" t="s">
        <v>1024</v>
      </c>
      <c r="R248" s="230" t="s">
        <v>141</v>
      </c>
      <c r="S248" s="231">
        <v>1</v>
      </c>
      <c r="T248" s="232"/>
      <c r="U248" s="229"/>
      <c r="V248" s="230"/>
      <c r="W248" s="230"/>
      <c r="X248" s="231"/>
      <c r="Y248" s="232"/>
      <c r="Z248" s="211">
        <f t="shared" si="24"/>
        <v>0</v>
      </c>
      <c r="AA248" s="212">
        <f t="shared" si="25"/>
        <v>1</v>
      </c>
      <c r="AC248" s="16"/>
    </row>
    <row r="249" spans="1:29">
      <c r="A249" s="16">
        <v>2162</v>
      </c>
      <c r="B249" s="16"/>
      <c r="C249" s="16"/>
      <c r="D249" s="83"/>
      <c r="E249" s="213" t="s">
        <v>1025</v>
      </c>
      <c r="F249" s="84" t="s">
        <v>1026</v>
      </c>
      <c r="G249" s="84" t="s">
        <v>1027</v>
      </c>
      <c r="H249" s="16"/>
      <c r="I249" s="206"/>
      <c r="J249" s="16"/>
      <c r="K249" s="16"/>
      <c r="L249" s="16"/>
      <c r="M249" s="16"/>
      <c r="N249" s="83"/>
      <c r="O249" s="83"/>
      <c r="P249" s="229">
        <v>0</v>
      </c>
      <c r="Q249" s="230"/>
      <c r="R249" s="230"/>
      <c r="S249" s="231">
        <v>0</v>
      </c>
      <c r="T249" s="232"/>
      <c r="U249" s="229"/>
      <c r="V249" s="230"/>
      <c r="W249" s="230"/>
      <c r="X249" s="231"/>
      <c r="Y249" s="232"/>
      <c r="Z249" s="211">
        <f t="shared" si="24"/>
        <v>0</v>
      </c>
      <c r="AA249" s="212">
        <f t="shared" si="25"/>
        <v>0</v>
      </c>
      <c r="AC249" s="16"/>
    </row>
    <row r="250" spans="1:29">
      <c r="A250" s="16">
        <v>2163</v>
      </c>
      <c r="B250" s="16" t="s">
        <v>1028</v>
      </c>
      <c r="C250" s="16"/>
      <c r="D250" s="83"/>
      <c r="E250" s="208" t="s">
        <v>1029</v>
      </c>
      <c r="F250" s="84" t="s">
        <v>1030</v>
      </c>
      <c r="G250" s="84" t="s">
        <v>1031</v>
      </c>
      <c r="H250" s="16"/>
      <c r="I250" s="210" t="s">
        <v>1032</v>
      </c>
      <c r="J250" s="16"/>
      <c r="K250" s="16"/>
      <c r="L250" s="16"/>
      <c r="M250" s="16"/>
      <c r="N250" s="83"/>
      <c r="O250" s="83"/>
      <c r="P250" s="229">
        <v>2</v>
      </c>
      <c r="Q250" s="230" t="s">
        <v>1033</v>
      </c>
      <c r="R250" s="230" t="s">
        <v>141</v>
      </c>
      <c r="S250" s="231">
        <v>2</v>
      </c>
      <c r="T250" s="232"/>
      <c r="U250" s="229"/>
      <c r="V250" s="230"/>
      <c r="W250" s="230"/>
      <c r="X250" s="231"/>
      <c r="Y250" s="232"/>
      <c r="Z250" s="211">
        <f t="shared" si="24"/>
        <v>2</v>
      </c>
      <c r="AA250" s="212">
        <f t="shared" si="25"/>
        <v>2</v>
      </c>
      <c r="AC250" s="16"/>
    </row>
    <row r="251" spans="1:29">
      <c r="A251" s="16">
        <v>2164</v>
      </c>
      <c r="B251" s="16"/>
      <c r="C251" s="16"/>
      <c r="D251" s="83"/>
      <c r="E251" s="213" t="s">
        <v>1034</v>
      </c>
      <c r="F251" s="84" t="s">
        <v>1035</v>
      </c>
      <c r="G251" s="84" t="s">
        <v>1036</v>
      </c>
      <c r="H251" s="16"/>
      <c r="I251" s="206"/>
      <c r="J251" s="16"/>
      <c r="K251" s="16"/>
      <c r="L251" s="16"/>
      <c r="M251" s="16"/>
      <c r="N251" s="83"/>
      <c r="O251" s="83"/>
      <c r="P251" s="229">
        <v>1</v>
      </c>
      <c r="Q251" s="230" t="s">
        <v>1037</v>
      </c>
      <c r="R251" s="230" t="s">
        <v>141</v>
      </c>
      <c r="S251" s="231">
        <v>2</v>
      </c>
      <c r="T251" s="232"/>
      <c r="U251" s="229"/>
      <c r="V251" s="230"/>
      <c r="W251" s="230"/>
      <c r="X251" s="231"/>
      <c r="Y251" s="232"/>
      <c r="Z251" s="211">
        <f t="shared" si="24"/>
        <v>1</v>
      </c>
      <c r="AA251" s="212">
        <f t="shared" si="25"/>
        <v>2</v>
      </c>
      <c r="AC251" s="16"/>
    </row>
    <row r="252" spans="1:29">
      <c r="A252" s="16">
        <v>2165</v>
      </c>
      <c r="B252" s="16" t="s">
        <v>1038</v>
      </c>
      <c r="C252" s="16"/>
      <c r="D252" s="83"/>
      <c r="E252" s="208" t="s">
        <v>1039</v>
      </c>
      <c r="F252" s="84" t="s">
        <v>1040</v>
      </c>
      <c r="G252" s="84" t="s">
        <v>1041</v>
      </c>
      <c r="H252" s="16"/>
      <c r="I252" s="210" t="s">
        <v>1042</v>
      </c>
      <c r="J252" s="16"/>
      <c r="K252" s="16"/>
      <c r="L252" s="16"/>
      <c r="M252" s="16"/>
      <c r="N252" s="83"/>
      <c r="O252" s="83"/>
      <c r="P252" s="229">
        <v>2</v>
      </c>
      <c r="Q252" s="230" t="s">
        <v>1043</v>
      </c>
      <c r="R252" s="230" t="s">
        <v>1044</v>
      </c>
      <c r="S252" s="231">
        <v>2</v>
      </c>
      <c r="T252" s="232"/>
      <c r="U252" s="229"/>
      <c r="V252" s="230"/>
      <c r="W252" s="230"/>
      <c r="X252" s="231"/>
      <c r="Y252" s="232"/>
      <c r="Z252" s="211">
        <f t="shared" si="24"/>
        <v>2</v>
      </c>
      <c r="AA252" s="212">
        <f t="shared" si="25"/>
        <v>2</v>
      </c>
      <c r="AC252" s="16"/>
    </row>
    <row r="253" spans="1:29">
      <c r="A253" s="16">
        <v>2166</v>
      </c>
      <c r="B253" s="16" t="s">
        <v>1045</v>
      </c>
      <c r="C253" s="16"/>
      <c r="D253" s="83"/>
      <c r="E253" s="208" t="s">
        <v>1046</v>
      </c>
      <c r="F253" s="84" t="s">
        <v>1047</v>
      </c>
      <c r="G253" s="84" t="s">
        <v>1048</v>
      </c>
      <c r="H253" s="16"/>
      <c r="I253" s="210" t="s">
        <v>1049</v>
      </c>
      <c r="J253" s="16"/>
      <c r="K253" s="16"/>
      <c r="L253" s="16"/>
      <c r="M253" s="16"/>
      <c r="N253" s="83"/>
      <c r="O253" s="83"/>
      <c r="P253" s="229">
        <v>2</v>
      </c>
      <c r="Q253" s="230" t="s">
        <v>1050</v>
      </c>
      <c r="R253" s="230"/>
      <c r="S253" s="231"/>
      <c r="T253" s="232" t="s">
        <v>5011</v>
      </c>
      <c r="U253" s="229"/>
      <c r="V253" s="230"/>
      <c r="W253" s="230"/>
      <c r="X253" s="231">
        <v>2</v>
      </c>
      <c r="Y253" s="232"/>
      <c r="Z253" s="211">
        <f t="shared" si="24"/>
        <v>2</v>
      </c>
      <c r="AA253" s="212">
        <f t="shared" si="25"/>
        <v>2</v>
      </c>
      <c r="AC253" s="16"/>
    </row>
    <row r="254" spans="1:29">
      <c r="A254" s="16"/>
      <c r="H254" s="16"/>
      <c r="I254" s="205"/>
      <c r="P254" s="227"/>
      <c r="Q254" s="227"/>
      <c r="R254" s="227"/>
      <c r="S254" s="227"/>
      <c r="T254" s="227"/>
      <c r="U254" s="227"/>
      <c r="V254" s="227"/>
      <c r="W254" s="227"/>
      <c r="X254" s="227"/>
      <c r="Y254" s="227"/>
    </row>
    <row r="255" spans="1:29">
      <c r="A255" s="16"/>
      <c r="H255" s="16"/>
      <c r="I255" s="205"/>
      <c r="P255" s="227"/>
      <c r="Q255" s="227"/>
      <c r="R255" s="227"/>
      <c r="S255" s="227"/>
      <c r="T255" s="227"/>
      <c r="U255" s="227"/>
      <c r="V255" s="227"/>
      <c r="W255" s="227"/>
      <c r="X255" s="227"/>
      <c r="Y255" s="227"/>
    </row>
    <row r="256" spans="1:29" ht="19">
      <c r="A256" s="16"/>
      <c r="E256" s="255" t="s">
        <v>1051</v>
      </c>
      <c r="F256" s="256"/>
      <c r="G256" s="257"/>
      <c r="H256" s="16"/>
      <c r="I256" s="205"/>
      <c r="P256" s="227"/>
      <c r="Q256" s="227"/>
      <c r="R256" s="227"/>
      <c r="S256" s="227"/>
      <c r="T256" s="227"/>
      <c r="U256" s="227"/>
      <c r="V256" s="227"/>
      <c r="W256" s="227"/>
      <c r="X256" s="227"/>
      <c r="Y256" s="227"/>
    </row>
    <row r="257" spans="1:29">
      <c r="A257" s="16"/>
      <c r="E257" s="207" t="s">
        <v>1052</v>
      </c>
      <c r="H257" s="16"/>
      <c r="I257" s="205"/>
      <c r="P257" s="227"/>
      <c r="Q257" s="227"/>
      <c r="R257" s="227"/>
      <c r="S257" s="227"/>
      <c r="T257" s="227"/>
      <c r="U257" s="227"/>
      <c r="V257" s="227"/>
      <c r="W257" s="227"/>
      <c r="X257" s="227"/>
      <c r="Y257" s="227"/>
    </row>
    <row r="258" spans="1:29">
      <c r="A258" s="16">
        <v>2167</v>
      </c>
      <c r="B258" s="16"/>
      <c r="C258" s="16"/>
      <c r="D258" s="83"/>
      <c r="E258" s="213" t="s">
        <v>1053</v>
      </c>
      <c r="F258" s="84" t="s">
        <v>1054</v>
      </c>
      <c r="G258" s="84" t="s">
        <v>1055</v>
      </c>
      <c r="H258" s="16"/>
      <c r="I258" s="206"/>
      <c r="J258" s="16"/>
      <c r="K258" s="16"/>
      <c r="L258" s="16"/>
      <c r="M258" s="16"/>
      <c r="N258" s="83"/>
      <c r="O258" s="83"/>
      <c r="P258" s="229">
        <v>1</v>
      </c>
      <c r="Q258" s="230" t="s">
        <v>1056</v>
      </c>
      <c r="R258" s="230"/>
      <c r="S258" s="231">
        <v>1</v>
      </c>
      <c r="T258" s="232"/>
      <c r="U258" s="229"/>
      <c r="V258" s="230"/>
      <c r="W258" s="230"/>
      <c r="X258" s="231"/>
      <c r="Y258" s="232"/>
      <c r="Z258" s="211">
        <f>IF(U258&lt;&gt;"",U258,IF(P258&lt;&gt;"",P258,IF(N258&lt;&gt;"",N258,"")))</f>
        <v>1</v>
      </c>
      <c r="AA258" s="212">
        <f>IF(X258&lt;&gt;"",X258,IF(S258&lt;&gt;"",S258,IF(O258&lt;&gt;"",O258,"")))</f>
        <v>1</v>
      </c>
      <c r="AC258" s="16"/>
    </row>
    <row r="259" spans="1:29">
      <c r="A259" s="16">
        <v>2168</v>
      </c>
      <c r="B259" s="16"/>
      <c r="C259" s="16"/>
      <c r="D259" s="83"/>
      <c r="E259" s="213" t="s">
        <v>1057</v>
      </c>
      <c r="F259" s="84" t="s">
        <v>1058</v>
      </c>
      <c r="G259" s="84" t="s">
        <v>1059</v>
      </c>
      <c r="H259" s="16"/>
      <c r="I259" s="206"/>
      <c r="J259" s="16"/>
      <c r="K259" s="16"/>
      <c r="L259" s="16"/>
      <c r="M259" s="16"/>
      <c r="N259" s="83"/>
      <c r="O259" s="83"/>
      <c r="P259" s="229">
        <v>0</v>
      </c>
      <c r="Q259" s="230"/>
      <c r="R259" s="230"/>
      <c r="S259" s="231">
        <v>0</v>
      </c>
      <c r="T259" s="232"/>
      <c r="U259" s="229"/>
      <c r="V259" s="230"/>
      <c r="W259" s="230"/>
      <c r="X259" s="231"/>
      <c r="Y259" s="232"/>
      <c r="Z259" s="211">
        <f>IF(U259&lt;&gt;"",U259,IF(P259&lt;&gt;"",P259,IF(N259&lt;&gt;"",N259,"")))</f>
        <v>0</v>
      </c>
      <c r="AA259" s="212">
        <f>IF(X259&lt;&gt;"",X259,IF(S259&lt;&gt;"",S259,IF(O259&lt;&gt;"",O259,"")))</f>
        <v>0</v>
      </c>
      <c r="AC259" s="16"/>
    </row>
    <row r="260" spans="1:29">
      <c r="A260" s="16">
        <v>2169</v>
      </c>
      <c r="B260" s="16"/>
      <c r="C260" s="16"/>
      <c r="D260" s="83"/>
      <c r="E260" s="213" t="s">
        <v>1060</v>
      </c>
      <c r="F260" s="84" t="s">
        <v>1061</v>
      </c>
      <c r="G260" s="84" t="s">
        <v>1062</v>
      </c>
      <c r="H260" s="16"/>
      <c r="I260" s="206"/>
      <c r="J260" s="16"/>
      <c r="K260" s="16"/>
      <c r="L260" s="16"/>
      <c r="M260" s="16"/>
      <c r="N260" s="83"/>
      <c r="O260" s="83"/>
      <c r="P260" s="229">
        <v>0</v>
      </c>
      <c r="Q260" s="230"/>
      <c r="R260" s="230"/>
      <c r="S260" s="231">
        <v>0</v>
      </c>
      <c r="T260" s="232"/>
      <c r="U260" s="229"/>
      <c r="V260" s="230"/>
      <c r="W260" s="230"/>
      <c r="X260" s="231"/>
      <c r="Y260" s="232"/>
      <c r="Z260" s="211">
        <f>IF(U260&lt;&gt;"",U260,IF(P260&lt;&gt;"",P260,IF(N260&lt;&gt;"",N260,"")))</f>
        <v>0</v>
      </c>
      <c r="AA260" s="212">
        <f>IF(X260&lt;&gt;"",X260,IF(S260&lt;&gt;"",S260,IF(O260&lt;&gt;"",O260,"")))</f>
        <v>0</v>
      </c>
      <c r="AC260" s="16"/>
    </row>
    <row r="261" spans="1:29">
      <c r="A261" s="16"/>
      <c r="G261" s="191" t="s">
        <v>112</v>
      </c>
      <c r="H261" s="16"/>
      <c r="I261" s="205"/>
      <c r="P261" s="227"/>
      <c r="Q261" s="227"/>
      <c r="R261" s="227"/>
      <c r="S261" s="227"/>
      <c r="T261" s="227"/>
      <c r="U261" s="227"/>
      <c r="V261" s="227"/>
      <c r="W261" s="227"/>
      <c r="X261" s="227"/>
      <c r="Y261" s="227"/>
    </row>
    <row r="262" spans="1:29">
      <c r="A262" s="16"/>
      <c r="G262" s="191" t="s">
        <v>112</v>
      </c>
      <c r="H262" s="16"/>
      <c r="I262" s="205"/>
      <c r="P262" s="227"/>
      <c r="Q262" s="227"/>
      <c r="R262" s="227"/>
      <c r="S262" s="227"/>
      <c r="T262" s="227"/>
      <c r="U262" s="227"/>
      <c r="V262" s="227"/>
      <c r="W262" s="227"/>
      <c r="X262" s="227"/>
      <c r="Y262" s="227"/>
    </row>
    <row r="263" spans="1:29">
      <c r="A263" s="16"/>
      <c r="E263" s="207" t="s">
        <v>1063</v>
      </c>
      <c r="G263" s="191" t="s">
        <v>112</v>
      </c>
      <c r="H263" s="16"/>
      <c r="I263" s="205"/>
      <c r="P263" s="227"/>
      <c r="Q263" s="227"/>
      <c r="R263" s="227"/>
      <c r="S263" s="227"/>
      <c r="T263" s="227"/>
      <c r="U263" s="227"/>
      <c r="V263" s="227"/>
      <c r="W263" s="227"/>
      <c r="X263" s="227"/>
      <c r="Y263" s="227"/>
    </row>
    <row r="264" spans="1:29">
      <c r="A264" s="16">
        <v>2170</v>
      </c>
      <c r="B264" s="16" t="s">
        <v>1064</v>
      </c>
      <c r="C264" s="16"/>
      <c r="D264" s="83"/>
      <c r="E264" s="208" t="s">
        <v>1065</v>
      </c>
      <c r="F264" s="84" t="s">
        <v>1066</v>
      </c>
      <c r="G264" s="84" t="s">
        <v>1067</v>
      </c>
      <c r="H264" s="16"/>
      <c r="I264" s="210" t="s">
        <v>1068</v>
      </c>
      <c r="J264" s="16"/>
      <c r="K264" s="16"/>
      <c r="L264" s="16"/>
      <c r="M264" s="16"/>
      <c r="N264" s="83"/>
      <c r="O264" s="83"/>
      <c r="P264" s="229">
        <v>1</v>
      </c>
      <c r="Q264" s="230" t="s">
        <v>1069</v>
      </c>
      <c r="R264" s="230" t="s">
        <v>1070</v>
      </c>
      <c r="S264" s="231">
        <v>1</v>
      </c>
      <c r="T264" s="232"/>
      <c r="U264" s="229"/>
      <c r="V264" s="230"/>
      <c r="W264" s="230"/>
      <c r="X264" s="231"/>
      <c r="Y264" s="232"/>
      <c r="Z264" s="211">
        <f>IF(U264&lt;&gt;"",U264,IF(P264&lt;&gt;"",P264,IF(N264&lt;&gt;"",N264,"")))</f>
        <v>1</v>
      </c>
      <c r="AA264" s="212">
        <f>IF(X264&lt;&gt;"",X264,IF(S264&lt;&gt;"",S264,IF(O264&lt;&gt;"",O264,"")))</f>
        <v>1</v>
      </c>
      <c r="AC264" s="16"/>
    </row>
    <row r="265" spans="1:29">
      <c r="A265" s="16">
        <v>2171</v>
      </c>
      <c r="B265" s="16"/>
      <c r="C265" s="16"/>
      <c r="D265" s="83"/>
      <c r="E265" s="213" t="s">
        <v>1021</v>
      </c>
      <c r="F265" s="84" t="s">
        <v>1071</v>
      </c>
      <c r="G265" s="84" t="s">
        <v>1072</v>
      </c>
      <c r="H265" s="16"/>
      <c r="I265" s="206"/>
      <c r="J265" s="16"/>
      <c r="K265" s="16"/>
      <c r="L265" s="16"/>
      <c r="M265" s="16"/>
      <c r="N265" s="83"/>
      <c r="O265" s="83"/>
      <c r="P265" s="229">
        <v>0</v>
      </c>
      <c r="Q265" s="230" t="s">
        <v>327</v>
      </c>
      <c r="R265" s="230"/>
      <c r="S265" s="231">
        <v>0</v>
      </c>
      <c r="T265" s="232"/>
      <c r="U265" s="229"/>
      <c r="V265" s="230"/>
      <c r="W265" s="230"/>
      <c r="X265" s="231"/>
      <c r="Y265" s="232"/>
      <c r="Z265" s="211">
        <f>IF(U265&lt;&gt;"",U265,IF(P265&lt;&gt;"",P265,IF(N265&lt;&gt;"",N265,"")))</f>
        <v>0</v>
      </c>
      <c r="AA265" s="212">
        <f>IF(X265&lt;&gt;"",X265,IF(S265&lt;&gt;"",S265,IF(O265&lt;&gt;"",O265,"")))</f>
        <v>0</v>
      </c>
      <c r="AC265" s="16"/>
    </row>
    <row r="266" spans="1:29">
      <c r="A266" s="16">
        <v>2172</v>
      </c>
      <c r="B266" s="16"/>
      <c r="C266" s="16"/>
      <c r="D266" s="83"/>
      <c r="E266" s="213" t="s">
        <v>1025</v>
      </c>
      <c r="F266" s="84" t="s">
        <v>1073</v>
      </c>
      <c r="G266" s="84" t="s">
        <v>1074</v>
      </c>
      <c r="H266" s="16"/>
      <c r="I266" s="206"/>
      <c r="J266" s="16"/>
      <c r="K266" s="16"/>
      <c r="L266" s="16"/>
      <c r="M266" s="16"/>
      <c r="N266" s="83"/>
      <c r="O266" s="83"/>
      <c r="P266" s="229">
        <v>0</v>
      </c>
      <c r="Q266" s="230" t="s">
        <v>327</v>
      </c>
      <c r="R266" s="230"/>
      <c r="S266" s="231">
        <v>0</v>
      </c>
      <c r="T266" s="232"/>
      <c r="U266" s="229"/>
      <c r="V266" s="230"/>
      <c r="W266" s="230"/>
      <c r="X266" s="231"/>
      <c r="Y266" s="232"/>
      <c r="Z266" s="211">
        <f>IF(U266&lt;&gt;"",U266,IF(P266&lt;&gt;"",P266,IF(N266&lt;&gt;"",N266,"")))</f>
        <v>0</v>
      </c>
      <c r="AA266" s="212">
        <f>IF(X266&lt;&gt;"",X266,IF(S266&lt;&gt;"",S266,IF(O266&lt;&gt;"",O266,"")))</f>
        <v>0</v>
      </c>
      <c r="AC266" s="16"/>
    </row>
    <row r="267" spans="1:29">
      <c r="A267" s="16">
        <v>2173</v>
      </c>
      <c r="B267" s="16"/>
      <c r="C267" s="16"/>
      <c r="D267" s="83"/>
      <c r="E267" s="213" t="s">
        <v>1075</v>
      </c>
      <c r="F267" s="84" t="s">
        <v>1076</v>
      </c>
      <c r="G267" s="84" t="s">
        <v>1077</v>
      </c>
      <c r="H267" s="16"/>
      <c r="I267" s="206"/>
      <c r="J267" s="16"/>
      <c r="K267" s="16"/>
      <c r="L267" s="16"/>
      <c r="M267" s="16"/>
      <c r="N267" s="83"/>
      <c r="O267" s="83"/>
      <c r="P267" s="229">
        <v>1</v>
      </c>
      <c r="Q267" s="230" t="s">
        <v>1033</v>
      </c>
      <c r="R267" s="230" t="s">
        <v>1070</v>
      </c>
      <c r="S267" s="231">
        <v>1</v>
      </c>
      <c r="T267" s="232"/>
      <c r="U267" s="229"/>
      <c r="V267" s="230"/>
      <c r="W267" s="230"/>
      <c r="X267" s="231"/>
      <c r="Y267" s="232"/>
      <c r="Z267" s="211">
        <f>IF(U267&lt;&gt;"",U267,IF(P267&lt;&gt;"",P267,IF(N267&lt;&gt;"",N267,"")))</f>
        <v>1</v>
      </c>
      <c r="AA267" s="212">
        <f>IF(X267&lt;&gt;"",X267,IF(S267&lt;&gt;"",S267,IF(O267&lt;&gt;"",O267,"")))</f>
        <v>1</v>
      </c>
      <c r="AC267" s="16"/>
    </row>
    <row r="268" spans="1:29">
      <c r="A268" s="16"/>
      <c r="G268" s="191" t="s">
        <v>112</v>
      </c>
      <c r="H268" s="16"/>
      <c r="I268" s="205"/>
      <c r="P268" s="227"/>
      <c r="Q268" s="227"/>
      <c r="R268" s="227"/>
      <c r="S268" s="227"/>
      <c r="T268" s="227"/>
      <c r="U268" s="227"/>
      <c r="V268" s="227"/>
      <c r="W268" s="227"/>
      <c r="X268" s="227"/>
      <c r="Y268" s="227"/>
    </row>
    <row r="269" spans="1:29">
      <c r="A269" s="16"/>
      <c r="G269" s="191" t="s">
        <v>112</v>
      </c>
      <c r="H269" s="16"/>
      <c r="I269" s="205"/>
      <c r="P269" s="227"/>
      <c r="Q269" s="227"/>
      <c r="R269" s="227"/>
      <c r="S269" s="227"/>
      <c r="T269" s="227"/>
      <c r="U269" s="227"/>
      <c r="V269" s="227"/>
      <c r="W269" s="227"/>
      <c r="X269" s="227"/>
      <c r="Y269" s="227"/>
    </row>
    <row r="270" spans="1:29">
      <c r="A270" s="16"/>
      <c r="E270" s="207" t="s">
        <v>1078</v>
      </c>
      <c r="G270" s="191" t="s">
        <v>112</v>
      </c>
      <c r="H270" s="16"/>
      <c r="I270" s="205"/>
      <c r="P270" s="227"/>
      <c r="Q270" s="227"/>
      <c r="R270" s="227"/>
      <c r="S270" s="227"/>
      <c r="T270" s="227"/>
      <c r="U270" s="227"/>
      <c r="V270" s="227"/>
      <c r="W270" s="227"/>
      <c r="X270" s="227"/>
      <c r="Y270" s="227"/>
    </row>
    <row r="271" spans="1:29">
      <c r="A271" s="16">
        <v>2174</v>
      </c>
      <c r="B271" s="16" t="s">
        <v>1079</v>
      </c>
      <c r="C271" s="16"/>
      <c r="D271" s="83"/>
      <c r="E271" s="208" t="s">
        <v>1080</v>
      </c>
      <c r="F271" s="84" t="s">
        <v>1081</v>
      </c>
      <c r="G271" s="84" t="s">
        <v>1082</v>
      </c>
      <c r="H271" s="16"/>
      <c r="I271" s="210" t="s">
        <v>1083</v>
      </c>
      <c r="J271" s="16"/>
      <c r="K271" s="16"/>
      <c r="L271" s="16"/>
      <c r="M271" s="16"/>
      <c r="N271" s="83"/>
      <c r="O271" s="83"/>
      <c r="P271" s="229">
        <v>1</v>
      </c>
      <c r="Q271" s="230" t="s">
        <v>1084</v>
      </c>
      <c r="R271" s="230" t="s">
        <v>475</v>
      </c>
      <c r="S271" s="231">
        <v>1</v>
      </c>
      <c r="T271" s="232"/>
      <c r="U271" s="229"/>
      <c r="V271" s="230"/>
      <c r="W271" s="230"/>
      <c r="X271" s="231"/>
      <c r="Y271" s="232"/>
      <c r="Z271" s="211">
        <f>IF(U271&lt;&gt;"",U271,IF(P271&lt;&gt;"",P271,IF(N271&lt;&gt;"",N271,"")))</f>
        <v>1</v>
      </c>
      <c r="AA271" s="212">
        <f>IF(X271&lt;&gt;"",X271,IF(S271&lt;&gt;"",S271,IF(O271&lt;&gt;"",O271,"")))</f>
        <v>1</v>
      </c>
      <c r="AC271" s="16"/>
    </row>
    <row r="272" spans="1:29">
      <c r="A272" s="16">
        <v>2175</v>
      </c>
      <c r="B272" s="16" t="s">
        <v>1079</v>
      </c>
      <c r="C272" s="16"/>
      <c r="D272" s="83"/>
      <c r="E272" s="208" t="s">
        <v>1085</v>
      </c>
      <c r="F272" s="84" t="s">
        <v>1086</v>
      </c>
      <c r="G272" s="84" t="s">
        <v>1087</v>
      </c>
      <c r="H272" s="16"/>
      <c r="I272" s="210" t="s">
        <v>1083</v>
      </c>
      <c r="J272" s="16"/>
      <c r="K272" s="16"/>
      <c r="L272" s="16"/>
      <c r="M272" s="16"/>
      <c r="N272" s="83"/>
      <c r="O272" s="83"/>
      <c r="P272" s="229">
        <v>0</v>
      </c>
      <c r="Q272" s="230" t="s">
        <v>327</v>
      </c>
      <c r="R272" s="230"/>
      <c r="S272" s="231">
        <v>0</v>
      </c>
      <c r="T272" s="232"/>
      <c r="U272" s="229"/>
      <c r="V272" s="230"/>
      <c r="W272" s="230"/>
      <c r="X272" s="231"/>
      <c r="Y272" s="232"/>
      <c r="Z272" s="211">
        <f>IF(U272&lt;&gt;"",U272,IF(P272&lt;&gt;"",P272,IF(N272&lt;&gt;"",N272,"")))</f>
        <v>0</v>
      </c>
      <c r="AA272" s="212">
        <f>IF(X272&lt;&gt;"",X272,IF(S272&lt;&gt;"",S272,IF(O272&lt;&gt;"",O272,"")))</f>
        <v>0</v>
      </c>
      <c r="AC272" s="16"/>
    </row>
    <row r="273" spans="1:29">
      <c r="A273" s="16">
        <v>2176</v>
      </c>
      <c r="B273" s="16" t="s">
        <v>1079</v>
      </c>
      <c r="C273" s="16"/>
      <c r="D273" s="83"/>
      <c r="E273" s="208" t="s">
        <v>1088</v>
      </c>
      <c r="F273" s="84" t="s">
        <v>1089</v>
      </c>
      <c r="G273" s="84" t="s">
        <v>1090</v>
      </c>
      <c r="H273" s="16"/>
      <c r="I273" s="210" t="s">
        <v>1083</v>
      </c>
      <c r="J273" s="16"/>
      <c r="K273" s="16"/>
      <c r="L273" s="16"/>
      <c r="M273" s="16"/>
      <c r="N273" s="83"/>
      <c r="O273" s="83"/>
      <c r="P273" s="229">
        <v>0</v>
      </c>
      <c r="Q273" s="230" t="s">
        <v>327</v>
      </c>
      <c r="R273" s="230"/>
      <c r="S273" s="231">
        <v>0</v>
      </c>
      <c r="T273" s="232"/>
      <c r="U273" s="229"/>
      <c r="V273" s="230"/>
      <c r="W273" s="230"/>
      <c r="X273" s="231"/>
      <c r="Y273" s="232"/>
      <c r="Z273" s="211">
        <f>IF(U273&lt;&gt;"",U273,IF(P273&lt;&gt;"",P273,IF(N273&lt;&gt;"",N273,"")))</f>
        <v>0</v>
      </c>
      <c r="AA273" s="212">
        <f>IF(X273&lt;&gt;"",X273,IF(S273&lt;&gt;"",S273,IF(O273&lt;&gt;"",O273,"")))</f>
        <v>0</v>
      </c>
      <c r="AC273" s="16"/>
    </row>
    <row r="274" spans="1:29">
      <c r="A274" s="16">
        <v>2177</v>
      </c>
      <c r="B274" s="16" t="s">
        <v>1079</v>
      </c>
      <c r="C274" s="16"/>
      <c r="D274" s="83"/>
      <c r="E274" s="208" t="s">
        <v>1091</v>
      </c>
      <c r="F274" s="84" t="s">
        <v>1092</v>
      </c>
      <c r="G274" s="84" t="s">
        <v>1093</v>
      </c>
      <c r="H274" s="16"/>
      <c r="I274" s="210" t="s">
        <v>1083</v>
      </c>
      <c r="J274" s="16"/>
      <c r="K274" s="16"/>
      <c r="L274" s="16"/>
      <c r="M274" s="16"/>
      <c r="N274" s="83"/>
      <c r="O274" s="83"/>
      <c r="P274" s="229">
        <v>0</v>
      </c>
      <c r="Q274" s="230" t="s">
        <v>327</v>
      </c>
      <c r="R274" s="230"/>
      <c r="S274" s="231">
        <v>0</v>
      </c>
      <c r="T274" s="232"/>
      <c r="U274" s="229"/>
      <c r="V274" s="230"/>
      <c r="W274" s="230"/>
      <c r="X274" s="231"/>
      <c r="Y274" s="232"/>
      <c r="Z274" s="211">
        <f>IF(U274&lt;&gt;"",U274,IF(P274&lt;&gt;"",P274,IF(N274&lt;&gt;"",N274,"")))</f>
        <v>0</v>
      </c>
      <c r="AA274" s="212">
        <f>IF(X274&lt;&gt;"",X274,IF(S274&lt;&gt;"",S274,IF(O274&lt;&gt;"",O274,"")))</f>
        <v>0</v>
      </c>
      <c r="AC274" s="16"/>
    </row>
    <row r="275" spans="1:29">
      <c r="A275" s="16"/>
      <c r="G275" s="191" t="s">
        <v>112</v>
      </c>
      <c r="H275" s="16"/>
      <c r="I275" s="205"/>
      <c r="P275" s="227"/>
      <c r="Q275" s="227"/>
      <c r="R275" s="227"/>
      <c r="S275" s="227"/>
      <c r="T275" s="227"/>
      <c r="U275" s="227"/>
      <c r="V275" s="227"/>
      <c r="W275" s="227"/>
      <c r="X275" s="227"/>
      <c r="Y275" s="227"/>
    </row>
    <row r="276" spans="1:29">
      <c r="A276" s="16"/>
      <c r="G276" s="191" t="s">
        <v>112</v>
      </c>
      <c r="H276" s="16"/>
      <c r="I276" s="205"/>
      <c r="P276" s="227"/>
      <c r="Q276" s="227"/>
      <c r="R276" s="227"/>
      <c r="S276" s="227"/>
      <c r="T276" s="227"/>
      <c r="U276" s="227"/>
      <c r="V276" s="227"/>
      <c r="W276" s="227"/>
      <c r="X276" s="227"/>
      <c r="Y276" s="227"/>
    </row>
    <row r="277" spans="1:29">
      <c r="A277" s="16"/>
      <c r="E277" s="207" t="s">
        <v>1094</v>
      </c>
      <c r="G277" s="191" t="s">
        <v>112</v>
      </c>
      <c r="H277" s="16"/>
      <c r="I277" s="205"/>
      <c r="P277" s="227"/>
      <c r="Q277" s="227"/>
      <c r="R277" s="227"/>
      <c r="S277" s="227"/>
      <c r="T277" s="227"/>
      <c r="U277" s="227"/>
      <c r="V277" s="227"/>
      <c r="W277" s="227"/>
      <c r="X277" s="227"/>
      <c r="Y277" s="227"/>
    </row>
    <row r="278" spans="1:29">
      <c r="A278" s="16">
        <v>2178</v>
      </c>
      <c r="B278" s="16" t="s">
        <v>1095</v>
      </c>
      <c r="C278" s="16"/>
      <c r="D278" s="83"/>
      <c r="E278" s="208" t="s">
        <v>1096</v>
      </c>
      <c r="F278" s="84" t="s">
        <v>1097</v>
      </c>
      <c r="G278" s="84" t="s">
        <v>1098</v>
      </c>
      <c r="H278" s="16"/>
      <c r="I278" s="210" t="s">
        <v>1099</v>
      </c>
      <c r="J278" s="16"/>
      <c r="K278" s="16"/>
      <c r="L278" s="16"/>
      <c r="M278" s="16"/>
      <c r="N278" s="83"/>
      <c r="O278" s="83"/>
      <c r="P278" s="229">
        <v>1</v>
      </c>
      <c r="Q278" s="230" t="s">
        <v>1100</v>
      </c>
      <c r="R278" s="230" t="s">
        <v>141</v>
      </c>
      <c r="S278" s="231">
        <v>1</v>
      </c>
      <c r="T278" s="232"/>
      <c r="U278" s="229"/>
      <c r="V278" s="230"/>
      <c r="W278" s="230"/>
      <c r="X278" s="231"/>
      <c r="Y278" s="232"/>
      <c r="Z278" s="211">
        <f t="shared" ref="Z278:Z287" si="26">IF(U278&lt;&gt;"",U278,IF(P278&lt;&gt;"",P278,IF(N278&lt;&gt;"",N278,"")))</f>
        <v>1</v>
      </c>
      <c r="AA278" s="212">
        <f t="shared" ref="AA278:AA287" si="27">IF(X278&lt;&gt;"",X278,IF(S278&lt;&gt;"",S278,IF(O278&lt;&gt;"",O278,"")))</f>
        <v>1</v>
      </c>
      <c r="AC278" s="16"/>
    </row>
    <row r="279" spans="1:29">
      <c r="A279" s="16">
        <v>2179</v>
      </c>
      <c r="B279" s="16" t="s">
        <v>1101</v>
      </c>
      <c r="C279" s="16"/>
      <c r="D279" s="83"/>
      <c r="E279" s="208" t="s">
        <v>1102</v>
      </c>
      <c r="F279" s="84" t="s">
        <v>1103</v>
      </c>
      <c r="G279" s="84" t="s">
        <v>1104</v>
      </c>
      <c r="H279" s="16"/>
      <c r="I279" s="210" t="s">
        <v>1105</v>
      </c>
      <c r="J279" s="16"/>
      <c r="K279" s="16"/>
      <c r="L279" s="16"/>
      <c r="M279" s="209" t="s">
        <v>1106</v>
      </c>
      <c r="N279" s="83"/>
      <c r="O279" s="83"/>
      <c r="P279" s="229">
        <v>1</v>
      </c>
      <c r="Q279" s="230" t="s">
        <v>1107</v>
      </c>
      <c r="R279" s="230" t="s">
        <v>141</v>
      </c>
      <c r="S279" s="231">
        <v>1</v>
      </c>
      <c r="T279" s="232"/>
      <c r="U279" s="229"/>
      <c r="V279" s="230"/>
      <c r="W279" s="230"/>
      <c r="X279" s="231"/>
      <c r="Y279" s="232"/>
      <c r="Z279" s="211">
        <f t="shared" si="26"/>
        <v>1</v>
      </c>
      <c r="AA279" s="212">
        <f t="shared" si="27"/>
        <v>1</v>
      </c>
      <c r="AC279" s="16"/>
    </row>
    <row r="280" spans="1:29">
      <c r="A280" s="16">
        <v>2180</v>
      </c>
      <c r="B280" s="16" t="s">
        <v>1101</v>
      </c>
      <c r="C280" s="16"/>
      <c r="D280" s="83"/>
      <c r="E280" s="208" t="s">
        <v>1108</v>
      </c>
      <c r="F280" s="84" t="s">
        <v>1109</v>
      </c>
      <c r="G280" s="84" t="s">
        <v>1110</v>
      </c>
      <c r="H280" s="16"/>
      <c r="I280" s="210" t="s">
        <v>1105</v>
      </c>
      <c r="J280" s="16"/>
      <c r="K280" s="16"/>
      <c r="L280" s="16"/>
      <c r="M280" s="209" t="s">
        <v>1106</v>
      </c>
      <c r="N280" s="83"/>
      <c r="O280" s="83"/>
      <c r="P280" s="229">
        <v>1</v>
      </c>
      <c r="Q280" s="230" t="s">
        <v>1107</v>
      </c>
      <c r="R280" s="230" t="s">
        <v>141</v>
      </c>
      <c r="S280" s="231">
        <v>1</v>
      </c>
      <c r="T280" s="232"/>
      <c r="U280" s="229"/>
      <c r="V280" s="230"/>
      <c r="W280" s="230"/>
      <c r="X280" s="231"/>
      <c r="Y280" s="232"/>
      <c r="Z280" s="211">
        <f t="shared" si="26"/>
        <v>1</v>
      </c>
      <c r="AA280" s="212">
        <f t="shared" si="27"/>
        <v>1</v>
      </c>
      <c r="AC280" s="16"/>
    </row>
    <row r="281" spans="1:29">
      <c r="A281" s="16">
        <v>2181</v>
      </c>
      <c r="B281" s="16" t="s">
        <v>1101</v>
      </c>
      <c r="C281" s="16"/>
      <c r="D281" s="83"/>
      <c r="E281" s="208" t="s">
        <v>1111</v>
      </c>
      <c r="F281" s="84" t="s">
        <v>1112</v>
      </c>
      <c r="G281" s="84" t="s">
        <v>1113</v>
      </c>
      <c r="H281" s="16"/>
      <c r="I281" s="210" t="s">
        <v>1105</v>
      </c>
      <c r="J281" s="16"/>
      <c r="K281" s="16"/>
      <c r="L281" s="16"/>
      <c r="M281" s="209" t="s">
        <v>1106</v>
      </c>
      <c r="N281" s="83"/>
      <c r="O281" s="83"/>
      <c r="P281" s="229">
        <v>1</v>
      </c>
      <c r="Q281" s="230" t="s">
        <v>1107</v>
      </c>
      <c r="R281" s="230" t="s">
        <v>141</v>
      </c>
      <c r="S281" s="231">
        <v>1</v>
      </c>
      <c r="T281" s="232"/>
      <c r="U281" s="229"/>
      <c r="V281" s="230"/>
      <c r="W281" s="230"/>
      <c r="X281" s="231"/>
      <c r="Y281" s="232"/>
      <c r="Z281" s="211">
        <f t="shared" si="26"/>
        <v>1</v>
      </c>
      <c r="AA281" s="212">
        <f t="shared" si="27"/>
        <v>1</v>
      </c>
      <c r="AC281" s="16"/>
    </row>
    <row r="282" spans="1:29">
      <c r="A282" s="16">
        <v>2182</v>
      </c>
      <c r="B282" s="16" t="s">
        <v>1101</v>
      </c>
      <c r="C282" s="16"/>
      <c r="D282" s="83"/>
      <c r="E282" s="208" t="s">
        <v>1114</v>
      </c>
      <c r="F282" s="84" t="s">
        <v>1115</v>
      </c>
      <c r="G282" s="84" t="s">
        <v>1116</v>
      </c>
      <c r="H282" s="16"/>
      <c r="I282" s="210" t="s">
        <v>1105</v>
      </c>
      <c r="J282" s="16"/>
      <c r="K282" s="16"/>
      <c r="L282" s="16"/>
      <c r="M282" s="209" t="s">
        <v>1106</v>
      </c>
      <c r="N282" s="83"/>
      <c r="O282" s="83"/>
      <c r="P282" s="229">
        <v>0</v>
      </c>
      <c r="Q282" s="230" t="s">
        <v>383</v>
      </c>
      <c r="R282" s="230"/>
      <c r="S282" s="231">
        <v>0</v>
      </c>
      <c r="T282" s="232"/>
      <c r="U282" s="229"/>
      <c r="V282" s="230"/>
      <c r="W282" s="230"/>
      <c r="X282" s="231"/>
      <c r="Y282" s="232"/>
      <c r="Z282" s="211">
        <f t="shared" si="26"/>
        <v>0</v>
      </c>
      <c r="AA282" s="212">
        <f t="shared" si="27"/>
        <v>0</v>
      </c>
      <c r="AC282" s="16"/>
    </row>
    <row r="283" spans="1:29">
      <c r="A283" s="16">
        <v>2183</v>
      </c>
      <c r="B283" s="16" t="s">
        <v>1101</v>
      </c>
      <c r="C283" s="16"/>
      <c r="D283" s="83"/>
      <c r="E283" s="208" t="s">
        <v>1117</v>
      </c>
      <c r="F283" s="84" t="s">
        <v>1118</v>
      </c>
      <c r="G283" s="84" t="s">
        <v>1119</v>
      </c>
      <c r="H283" s="16"/>
      <c r="I283" s="210" t="s">
        <v>1105</v>
      </c>
      <c r="J283" s="16"/>
      <c r="K283" s="16"/>
      <c r="L283" s="16"/>
      <c r="M283" s="209" t="s">
        <v>1106</v>
      </c>
      <c r="N283" s="83"/>
      <c r="O283" s="83"/>
      <c r="P283" s="229">
        <v>0</v>
      </c>
      <c r="Q283" s="230" t="s">
        <v>383</v>
      </c>
      <c r="R283" s="230"/>
      <c r="S283" s="231">
        <v>0</v>
      </c>
      <c r="T283" s="232"/>
      <c r="U283" s="229"/>
      <c r="V283" s="230"/>
      <c r="W283" s="230"/>
      <c r="X283" s="231"/>
      <c r="Y283" s="232"/>
      <c r="Z283" s="211">
        <f t="shared" si="26"/>
        <v>0</v>
      </c>
      <c r="AA283" s="212">
        <f t="shared" si="27"/>
        <v>0</v>
      </c>
      <c r="AC283" s="16"/>
    </row>
    <row r="284" spans="1:29">
      <c r="A284" s="16">
        <v>2184</v>
      </c>
      <c r="B284" s="16" t="s">
        <v>1120</v>
      </c>
      <c r="C284" s="16"/>
      <c r="D284" s="83"/>
      <c r="E284" s="208" t="s">
        <v>1121</v>
      </c>
      <c r="F284" s="84" t="s">
        <v>1122</v>
      </c>
      <c r="G284" s="84" t="s">
        <v>1123</v>
      </c>
      <c r="H284" s="16"/>
      <c r="I284" s="210" t="s">
        <v>1124</v>
      </c>
      <c r="J284" s="16"/>
      <c r="K284" s="16"/>
      <c r="L284" s="16"/>
      <c r="M284" s="209" t="s">
        <v>1106</v>
      </c>
      <c r="N284" s="83"/>
      <c r="O284" s="83"/>
      <c r="P284" s="229">
        <v>0</v>
      </c>
      <c r="Q284" s="230" t="s">
        <v>383</v>
      </c>
      <c r="R284" s="230"/>
      <c r="S284" s="231">
        <v>0</v>
      </c>
      <c r="T284" s="232"/>
      <c r="U284" s="229"/>
      <c r="V284" s="230"/>
      <c r="W284" s="230"/>
      <c r="X284" s="231"/>
      <c r="Y284" s="232"/>
      <c r="Z284" s="211">
        <f t="shared" si="26"/>
        <v>0</v>
      </c>
      <c r="AA284" s="212">
        <f t="shared" si="27"/>
        <v>0</v>
      </c>
      <c r="AC284" s="16"/>
    </row>
    <row r="285" spans="1:29">
      <c r="A285" s="16">
        <v>2185</v>
      </c>
      <c r="B285" s="16" t="s">
        <v>1101</v>
      </c>
      <c r="C285" s="16"/>
      <c r="D285" s="83"/>
      <c r="E285" s="208" t="s">
        <v>1125</v>
      </c>
      <c r="F285" s="84" t="s">
        <v>1126</v>
      </c>
      <c r="G285" s="84" t="s">
        <v>1127</v>
      </c>
      <c r="H285" s="16"/>
      <c r="I285" s="210" t="s">
        <v>1105</v>
      </c>
      <c r="J285" s="16"/>
      <c r="K285" s="16"/>
      <c r="L285" s="16"/>
      <c r="M285" s="209" t="s">
        <v>1106</v>
      </c>
      <c r="N285" s="83"/>
      <c r="O285" s="83"/>
      <c r="P285" s="229">
        <v>0</v>
      </c>
      <c r="Q285" s="230" t="s">
        <v>383</v>
      </c>
      <c r="R285" s="230"/>
      <c r="S285" s="231">
        <v>0</v>
      </c>
      <c r="T285" s="232"/>
      <c r="U285" s="229"/>
      <c r="V285" s="230"/>
      <c r="W285" s="230"/>
      <c r="X285" s="231"/>
      <c r="Y285" s="232"/>
      <c r="Z285" s="211">
        <f t="shared" si="26"/>
        <v>0</v>
      </c>
      <c r="AA285" s="212">
        <f t="shared" si="27"/>
        <v>0</v>
      </c>
      <c r="AC285" s="16"/>
    </row>
    <row r="286" spans="1:29">
      <c r="A286" s="16">
        <v>2186</v>
      </c>
      <c r="B286" s="16" t="s">
        <v>1101</v>
      </c>
      <c r="C286" s="16"/>
      <c r="D286" s="83"/>
      <c r="E286" s="208" t="s">
        <v>1128</v>
      </c>
      <c r="F286" s="84" t="s">
        <v>1129</v>
      </c>
      <c r="G286" s="84" t="s">
        <v>1130</v>
      </c>
      <c r="H286" s="16"/>
      <c r="I286" s="210" t="s">
        <v>1105</v>
      </c>
      <c r="J286" s="16"/>
      <c r="K286" s="16"/>
      <c r="L286" s="16"/>
      <c r="M286" s="209" t="s">
        <v>1106</v>
      </c>
      <c r="N286" s="83"/>
      <c r="O286" s="83"/>
      <c r="P286" s="229">
        <v>0</v>
      </c>
      <c r="Q286" s="230" t="s">
        <v>383</v>
      </c>
      <c r="R286" s="230"/>
      <c r="S286" s="231">
        <v>0</v>
      </c>
      <c r="T286" s="232"/>
      <c r="U286" s="229"/>
      <c r="V286" s="230"/>
      <c r="W286" s="230"/>
      <c r="X286" s="231"/>
      <c r="Y286" s="232"/>
      <c r="Z286" s="211">
        <f t="shared" si="26"/>
        <v>0</v>
      </c>
      <c r="AA286" s="212">
        <f t="shared" si="27"/>
        <v>0</v>
      </c>
      <c r="AC286" s="16"/>
    </row>
    <row r="287" spans="1:29">
      <c r="A287" s="16">
        <v>2187</v>
      </c>
      <c r="B287" s="16" t="s">
        <v>1131</v>
      </c>
      <c r="C287" s="16"/>
      <c r="D287" s="83"/>
      <c r="E287" s="208" t="s">
        <v>1132</v>
      </c>
      <c r="F287" s="84" t="s">
        <v>1133</v>
      </c>
      <c r="G287" s="84" t="s">
        <v>1041</v>
      </c>
      <c r="H287" s="16"/>
      <c r="I287" s="210" t="s">
        <v>1134</v>
      </c>
      <c r="J287" s="16"/>
      <c r="K287" s="16"/>
      <c r="L287" s="16"/>
      <c r="M287" s="16"/>
      <c r="N287" s="83"/>
      <c r="O287" s="83"/>
      <c r="P287" s="229">
        <v>2</v>
      </c>
      <c r="Q287" s="230" t="s">
        <v>1135</v>
      </c>
      <c r="R287" s="230" t="s">
        <v>673</v>
      </c>
      <c r="S287" s="231">
        <v>2</v>
      </c>
      <c r="T287" s="232"/>
      <c r="U287" s="229"/>
      <c r="V287" s="230"/>
      <c r="W287" s="230"/>
      <c r="X287" s="231"/>
      <c r="Y287" s="232"/>
      <c r="Z287" s="211">
        <f t="shared" si="26"/>
        <v>2</v>
      </c>
      <c r="AA287" s="212">
        <f t="shared" si="27"/>
        <v>2</v>
      </c>
      <c r="AC287" s="16"/>
    </row>
    <row r="288" spans="1:29">
      <c r="A288" s="16"/>
      <c r="G288" s="191" t="s">
        <v>112</v>
      </c>
      <c r="H288" s="16"/>
      <c r="I288" s="205"/>
      <c r="P288" s="227"/>
      <c r="Q288" s="227"/>
      <c r="R288" s="227"/>
      <c r="S288" s="227"/>
      <c r="T288" s="227"/>
      <c r="U288" s="227"/>
      <c r="V288" s="227"/>
      <c r="W288" s="227"/>
      <c r="X288" s="227"/>
      <c r="Y288" s="227"/>
    </row>
    <row r="289" spans="1:29">
      <c r="A289" s="16"/>
      <c r="G289" s="191" t="s">
        <v>112</v>
      </c>
      <c r="H289" s="16"/>
      <c r="I289" s="205"/>
      <c r="P289" s="227"/>
      <c r="Q289" s="227"/>
      <c r="R289" s="227"/>
      <c r="S289" s="227"/>
      <c r="T289" s="227"/>
      <c r="U289" s="227"/>
      <c r="V289" s="227"/>
      <c r="W289" s="227"/>
      <c r="X289" s="227"/>
      <c r="Y289" s="227"/>
    </row>
    <row r="290" spans="1:29">
      <c r="A290" s="16"/>
      <c r="E290" s="207" t="s">
        <v>1136</v>
      </c>
      <c r="G290" s="191" t="s">
        <v>112</v>
      </c>
      <c r="H290" s="16"/>
      <c r="I290" s="205"/>
      <c r="P290" s="227"/>
      <c r="Q290" s="227"/>
      <c r="R290" s="227"/>
      <c r="S290" s="227"/>
      <c r="T290" s="227"/>
      <c r="U290" s="227"/>
      <c r="V290" s="227"/>
      <c r="W290" s="227"/>
      <c r="X290" s="227"/>
      <c r="Y290" s="227"/>
    </row>
    <row r="291" spans="1:29">
      <c r="A291" s="16">
        <v>2188</v>
      </c>
      <c r="B291" s="16"/>
      <c r="C291" s="16"/>
      <c r="D291" s="83"/>
      <c r="E291" s="213" t="s">
        <v>1137</v>
      </c>
      <c r="F291" s="84" t="s">
        <v>1138</v>
      </c>
      <c r="G291" s="84" t="s">
        <v>1139</v>
      </c>
      <c r="H291" s="16"/>
      <c r="I291" s="206"/>
      <c r="J291" s="16"/>
      <c r="K291" s="16"/>
      <c r="L291" s="16"/>
      <c r="M291" s="16"/>
      <c r="N291" s="83"/>
      <c r="O291" s="83"/>
      <c r="P291" s="229">
        <v>0</v>
      </c>
      <c r="Q291" s="230" t="s">
        <v>1140</v>
      </c>
      <c r="R291" s="230"/>
      <c r="S291" s="231">
        <v>0</v>
      </c>
      <c r="T291" s="232"/>
      <c r="U291" s="229"/>
      <c r="V291" s="230"/>
      <c r="W291" s="230"/>
      <c r="X291" s="231"/>
      <c r="Y291" s="232"/>
      <c r="Z291" s="211">
        <f t="shared" ref="Z291:Z298" si="28">IF(U291&lt;&gt;"",U291,IF(P291&lt;&gt;"",P291,IF(N291&lt;&gt;"",N291,"")))</f>
        <v>0</v>
      </c>
      <c r="AA291" s="212">
        <f t="shared" ref="AA291:AA298" si="29">IF(X291&lt;&gt;"",X291,IF(S291&lt;&gt;"",S291,IF(O291&lt;&gt;"",O291,"")))</f>
        <v>0</v>
      </c>
      <c r="AC291" s="16"/>
    </row>
    <row r="292" spans="1:29">
      <c r="A292" s="16">
        <v>2189</v>
      </c>
      <c r="B292" s="16"/>
      <c r="C292" s="16"/>
      <c r="D292" s="83"/>
      <c r="E292" s="213" t="s">
        <v>1141</v>
      </c>
      <c r="F292" s="84" t="s">
        <v>1142</v>
      </c>
      <c r="G292" s="84" t="s">
        <v>1143</v>
      </c>
      <c r="H292" s="16"/>
      <c r="I292" s="206"/>
      <c r="J292" s="16"/>
      <c r="K292" s="16"/>
      <c r="L292" s="16"/>
      <c r="M292" s="16"/>
      <c r="N292" s="83"/>
      <c r="O292" s="83"/>
      <c r="P292" s="229">
        <v>0</v>
      </c>
      <c r="Q292" s="230" t="s">
        <v>1140</v>
      </c>
      <c r="R292" s="230"/>
      <c r="S292" s="231">
        <v>0</v>
      </c>
      <c r="T292" s="232"/>
      <c r="U292" s="229"/>
      <c r="V292" s="230"/>
      <c r="W292" s="230"/>
      <c r="X292" s="231"/>
      <c r="Y292" s="232"/>
      <c r="Z292" s="211">
        <f t="shared" si="28"/>
        <v>0</v>
      </c>
      <c r="AA292" s="212">
        <f t="shared" si="29"/>
        <v>0</v>
      </c>
      <c r="AC292" s="16"/>
    </row>
    <row r="293" spans="1:29">
      <c r="A293" s="16">
        <v>2190</v>
      </c>
      <c r="B293" s="16"/>
      <c r="C293" s="16"/>
      <c r="D293" s="83"/>
      <c r="E293" s="213" t="s">
        <v>1144</v>
      </c>
      <c r="F293" s="84" t="s">
        <v>1145</v>
      </c>
      <c r="G293" s="84" t="s">
        <v>1146</v>
      </c>
      <c r="H293" s="16"/>
      <c r="I293" s="206"/>
      <c r="J293" s="16"/>
      <c r="K293" s="16"/>
      <c r="L293" s="16"/>
      <c r="M293" s="16"/>
      <c r="N293" s="83"/>
      <c r="O293" s="83"/>
      <c r="P293" s="229">
        <v>0</v>
      </c>
      <c r="Q293" s="230" t="s">
        <v>1140</v>
      </c>
      <c r="R293" s="230"/>
      <c r="S293" s="231">
        <v>0</v>
      </c>
      <c r="T293" s="232"/>
      <c r="U293" s="229"/>
      <c r="V293" s="230"/>
      <c r="W293" s="230"/>
      <c r="X293" s="231"/>
      <c r="Y293" s="232"/>
      <c r="Z293" s="211">
        <f t="shared" si="28"/>
        <v>0</v>
      </c>
      <c r="AA293" s="212">
        <f t="shared" si="29"/>
        <v>0</v>
      </c>
      <c r="AC293" s="16"/>
    </row>
    <row r="294" spans="1:29">
      <c r="A294" s="16">
        <v>2191</v>
      </c>
      <c r="B294" s="16"/>
      <c r="C294" s="16"/>
      <c r="D294" s="83"/>
      <c r="E294" s="213" t="s">
        <v>1147</v>
      </c>
      <c r="F294" s="84" t="s">
        <v>1148</v>
      </c>
      <c r="G294" s="84" t="s">
        <v>1149</v>
      </c>
      <c r="H294" s="16"/>
      <c r="I294" s="206"/>
      <c r="J294" s="16"/>
      <c r="K294" s="16"/>
      <c r="L294" s="16"/>
      <c r="M294" s="16"/>
      <c r="N294" s="83"/>
      <c r="O294" s="83"/>
      <c r="P294" s="229">
        <v>0</v>
      </c>
      <c r="Q294" s="230" t="s">
        <v>1140</v>
      </c>
      <c r="R294" s="230"/>
      <c r="S294" s="231">
        <v>0</v>
      </c>
      <c r="T294" s="232"/>
      <c r="U294" s="229"/>
      <c r="V294" s="230"/>
      <c r="W294" s="230"/>
      <c r="X294" s="231"/>
      <c r="Y294" s="232"/>
      <c r="Z294" s="211">
        <f t="shared" si="28"/>
        <v>0</v>
      </c>
      <c r="AA294" s="212">
        <f t="shared" si="29"/>
        <v>0</v>
      </c>
      <c r="AC294" s="16"/>
    </row>
    <row r="295" spans="1:29">
      <c r="A295" s="16">
        <v>2192</v>
      </c>
      <c r="B295" s="16"/>
      <c r="C295" s="16"/>
      <c r="D295" s="83"/>
      <c r="E295" s="213" t="s">
        <v>1150</v>
      </c>
      <c r="F295" s="84" t="s">
        <v>1151</v>
      </c>
      <c r="G295" s="84" t="s">
        <v>1152</v>
      </c>
      <c r="H295" s="16"/>
      <c r="I295" s="206"/>
      <c r="J295" s="16"/>
      <c r="K295" s="16"/>
      <c r="L295" s="16"/>
      <c r="M295" s="16"/>
      <c r="N295" s="83"/>
      <c r="O295" s="83"/>
      <c r="P295" s="229">
        <v>0</v>
      </c>
      <c r="Q295" s="230" t="s">
        <v>1140</v>
      </c>
      <c r="R295" s="230"/>
      <c r="S295" s="231">
        <v>0</v>
      </c>
      <c r="T295" s="232"/>
      <c r="U295" s="229"/>
      <c r="V295" s="230"/>
      <c r="W295" s="230"/>
      <c r="X295" s="231"/>
      <c r="Y295" s="232"/>
      <c r="Z295" s="211">
        <f t="shared" si="28"/>
        <v>0</v>
      </c>
      <c r="AA295" s="212">
        <f t="shared" si="29"/>
        <v>0</v>
      </c>
      <c r="AC295" s="16"/>
    </row>
    <row r="296" spans="1:29">
      <c r="A296" s="16">
        <v>2193</v>
      </c>
      <c r="B296" s="16"/>
      <c r="C296" s="16"/>
      <c r="D296" s="83"/>
      <c r="E296" s="213" t="s">
        <v>1153</v>
      </c>
      <c r="F296" s="84" t="s">
        <v>1154</v>
      </c>
      <c r="G296" s="84" t="s">
        <v>1155</v>
      </c>
      <c r="H296" s="16"/>
      <c r="I296" s="206"/>
      <c r="J296" s="16"/>
      <c r="K296" s="16"/>
      <c r="L296" s="16"/>
      <c r="M296" s="16"/>
      <c r="N296" s="83"/>
      <c r="O296" s="83"/>
      <c r="P296" s="229">
        <v>3</v>
      </c>
      <c r="Q296" s="230" t="s">
        <v>1156</v>
      </c>
      <c r="R296" s="238" t="s">
        <v>1157</v>
      </c>
      <c r="S296" s="231">
        <v>3</v>
      </c>
      <c r="T296" s="232"/>
      <c r="U296" s="229"/>
      <c r="V296" s="230"/>
      <c r="W296" s="230"/>
      <c r="X296" s="231"/>
      <c r="Y296" s="232"/>
      <c r="Z296" s="211">
        <f t="shared" si="28"/>
        <v>3</v>
      </c>
      <c r="AA296" s="212">
        <f t="shared" si="29"/>
        <v>3</v>
      </c>
      <c r="AC296" s="16"/>
    </row>
    <row r="297" spans="1:29">
      <c r="A297" s="16">
        <v>2194</v>
      </c>
      <c r="B297" s="16"/>
      <c r="C297" s="16"/>
      <c r="D297" s="83"/>
      <c r="E297" s="213" t="s">
        <v>1163</v>
      </c>
      <c r="F297" s="84" t="s">
        <v>1164</v>
      </c>
      <c r="G297" s="84" t="s">
        <v>1165</v>
      </c>
      <c r="H297" s="16"/>
      <c r="I297" s="206"/>
      <c r="J297" s="16"/>
      <c r="K297" s="16"/>
      <c r="L297" s="16"/>
      <c r="M297" s="16"/>
      <c r="N297" s="83"/>
      <c r="O297" s="83"/>
      <c r="P297" s="229">
        <v>0</v>
      </c>
      <c r="Q297" s="230" t="s">
        <v>1140</v>
      </c>
      <c r="R297" s="230"/>
      <c r="S297" s="231">
        <v>0</v>
      </c>
      <c r="T297" s="232"/>
      <c r="U297" s="229"/>
      <c r="V297" s="230"/>
      <c r="W297" s="230"/>
      <c r="X297" s="231"/>
      <c r="Y297" s="232"/>
      <c r="Z297" s="211">
        <f t="shared" si="28"/>
        <v>0</v>
      </c>
      <c r="AA297" s="212">
        <f t="shared" si="29"/>
        <v>0</v>
      </c>
      <c r="AC297" s="16"/>
    </row>
    <row r="298" spans="1:29">
      <c r="A298" s="16">
        <v>2195</v>
      </c>
      <c r="B298" s="16"/>
      <c r="C298" s="16"/>
      <c r="D298" s="83"/>
      <c r="E298" s="213" t="s">
        <v>1168</v>
      </c>
      <c r="F298" s="84" t="s">
        <v>1170</v>
      </c>
      <c r="G298" s="84" t="s">
        <v>1172</v>
      </c>
      <c r="H298" s="16"/>
      <c r="I298" s="206"/>
      <c r="J298" s="16"/>
      <c r="K298" s="16"/>
      <c r="L298" s="16"/>
      <c r="M298" s="16"/>
      <c r="N298" s="83"/>
      <c r="O298" s="83"/>
      <c r="P298" s="229">
        <v>0</v>
      </c>
      <c r="Q298" s="230" t="s">
        <v>1140</v>
      </c>
      <c r="R298" s="230"/>
      <c r="S298" s="231">
        <v>0</v>
      </c>
      <c r="T298" s="232"/>
      <c r="U298" s="229"/>
      <c r="V298" s="230"/>
      <c r="W298" s="230"/>
      <c r="X298" s="231"/>
      <c r="Y298" s="232"/>
      <c r="Z298" s="211">
        <f t="shared" si="28"/>
        <v>0</v>
      </c>
      <c r="AA298" s="212">
        <f t="shared" si="29"/>
        <v>0</v>
      </c>
      <c r="AC298" s="16"/>
    </row>
    <row r="299" spans="1:29">
      <c r="A299" s="16"/>
      <c r="H299" s="16"/>
      <c r="I299" s="205"/>
      <c r="P299" s="227"/>
      <c r="Q299" s="227"/>
      <c r="R299" s="227"/>
      <c r="S299" s="227"/>
      <c r="T299" s="227"/>
      <c r="U299" s="227"/>
      <c r="V299" s="227"/>
      <c r="W299" s="227"/>
      <c r="X299" s="227"/>
      <c r="Y299" s="227"/>
    </row>
    <row r="300" spans="1:29">
      <c r="A300" s="16"/>
      <c r="H300" s="16"/>
      <c r="I300" s="205"/>
      <c r="P300" s="227"/>
      <c r="Q300" s="227"/>
      <c r="R300" s="227"/>
      <c r="S300" s="227"/>
      <c r="T300" s="227"/>
      <c r="U300" s="227"/>
      <c r="V300" s="227"/>
      <c r="W300" s="227"/>
      <c r="X300" s="227"/>
      <c r="Y300" s="227"/>
    </row>
    <row r="301" spans="1:29">
      <c r="A301" s="16"/>
      <c r="E301" s="207" t="s">
        <v>1177</v>
      </c>
      <c r="H301" s="16"/>
      <c r="I301" s="205"/>
      <c r="P301" s="227"/>
      <c r="Q301" s="227"/>
      <c r="R301" s="227"/>
      <c r="S301" s="227"/>
      <c r="T301" s="227"/>
      <c r="U301" s="227"/>
      <c r="V301" s="227"/>
      <c r="W301" s="227"/>
      <c r="X301" s="227"/>
      <c r="Y301" s="227"/>
    </row>
    <row r="302" spans="1:29">
      <c r="A302" s="16">
        <v>2196</v>
      </c>
      <c r="B302" s="16" t="s">
        <v>1180</v>
      </c>
      <c r="C302" s="16"/>
      <c r="D302" s="83"/>
      <c r="E302" s="208" t="s">
        <v>1181</v>
      </c>
      <c r="F302" s="84" t="s">
        <v>1182</v>
      </c>
      <c r="G302" s="84" t="s">
        <v>1183</v>
      </c>
      <c r="H302" s="209" t="s">
        <v>1184</v>
      </c>
      <c r="I302" s="206"/>
      <c r="J302" s="16"/>
      <c r="K302" s="16"/>
      <c r="L302" s="16"/>
      <c r="M302" s="16"/>
      <c r="N302" s="83"/>
      <c r="O302" s="83"/>
      <c r="P302" s="229">
        <v>1</v>
      </c>
      <c r="Q302" s="230" t="s">
        <v>1186</v>
      </c>
      <c r="R302" s="230" t="s">
        <v>141</v>
      </c>
      <c r="S302" s="231">
        <v>1</v>
      </c>
      <c r="T302" s="232"/>
      <c r="U302" s="229"/>
      <c r="V302" s="230"/>
      <c r="W302" s="230"/>
      <c r="X302" s="231"/>
      <c r="Y302" s="232"/>
      <c r="Z302" s="211">
        <f>IF(U302&lt;&gt;"",U302,IF(P302&lt;&gt;"",P302,IF(N302&lt;&gt;"",N302,"")))</f>
        <v>1</v>
      </c>
      <c r="AA302" s="212">
        <f>IF(X302&lt;&gt;"",X302,IF(S302&lt;&gt;"",S302,IF(O302&lt;&gt;"",O302,"")))</f>
        <v>1</v>
      </c>
      <c r="AC302" s="16"/>
    </row>
    <row r="303" spans="1:29">
      <c r="A303" s="16"/>
      <c r="H303" s="16"/>
      <c r="I303" s="205"/>
      <c r="P303" s="227"/>
      <c r="Q303" s="227"/>
      <c r="R303" s="227"/>
      <c r="S303" s="227"/>
      <c r="T303" s="227"/>
      <c r="U303" s="227"/>
      <c r="V303" s="227"/>
      <c r="W303" s="227"/>
      <c r="X303" s="227"/>
      <c r="Y303" s="227"/>
    </row>
    <row r="304" spans="1:29">
      <c r="A304" s="16"/>
      <c r="H304" s="16"/>
      <c r="I304" s="205"/>
      <c r="P304" s="227"/>
      <c r="Q304" s="227"/>
      <c r="R304" s="227"/>
      <c r="S304" s="227"/>
      <c r="T304" s="227"/>
      <c r="U304" s="227"/>
      <c r="V304" s="227"/>
      <c r="W304" s="227"/>
      <c r="X304" s="227"/>
      <c r="Y304" s="227"/>
    </row>
    <row r="305" spans="1:29" ht="19">
      <c r="A305" s="16"/>
      <c r="E305" s="255" t="s">
        <v>500</v>
      </c>
      <c r="F305" s="256"/>
      <c r="G305" s="257"/>
      <c r="H305" s="16"/>
      <c r="I305" s="205"/>
      <c r="P305" s="227"/>
      <c r="Q305" s="227"/>
      <c r="R305" s="227"/>
      <c r="S305" s="227"/>
      <c r="T305" s="227"/>
      <c r="U305" s="227"/>
      <c r="V305" s="227"/>
      <c r="W305" s="227"/>
      <c r="X305" s="227"/>
      <c r="Y305" s="227"/>
    </row>
    <row r="306" spans="1:29">
      <c r="A306" s="16"/>
      <c r="E306" s="207" t="s">
        <v>1198</v>
      </c>
      <c r="H306" s="16"/>
      <c r="I306" s="205"/>
      <c r="P306" s="227"/>
      <c r="Q306" s="227"/>
      <c r="R306" s="227"/>
      <c r="S306" s="227"/>
      <c r="T306" s="227"/>
      <c r="U306" s="227"/>
      <c r="V306" s="227"/>
      <c r="W306" s="227"/>
      <c r="X306" s="227"/>
      <c r="Y306" s="227"/>
    </row>
    <row r="307" spans="1:29">
      <c r="A307" s="16">
        <v>2197</v>
      </c>
      <c r="B307" s="16" t="s">
        <v>1199</v>
      </c>
      <c r="C307" s="16"/>
      <c r="D307" s="83"/>
      <c r="E307" s="208" t="s">
        <v>1200</v>
      </c>
      <c r="F307" s="84" t="s">
        <v>1202</v>
      </c>
      <c r="G307" s="84" t="s">
        <v>1204</v>
      </c>
      <c r="H307" s="16"/>
      <c r="I307" s="210" t="s">
        <v>1205</v>
      </c>
      <c r="J307" s="16"/>
      <c r="K307" s="16"/>
      <c r="L307" s="16"/>
      <c r="M307" s="16"/>
      <c r="N307" s="83"/>
      <c r="O307" s="83"/>
      <c r="P307" s="229">
        <v>2</v>
      </c>
      <c r="Q307" s="230" t="s">
        <v>1206</v>
      </c>
      <c r="R307" s="238" t="s">
        <v>1207</v>
      </c>
      <c r="S307" s="231">
        <v>2</v>
      </c>
      <c r="T307" s="232"/>
      <c r="U307" s="229"/>
      <c r="V307" s="230"/>
      <c r="W307" s="230"/>
      <c r="X307" s="231"/>
      <c r="Y307" s="232"/>
      <c r="Z307" s="211">
        <f>IF(U307&lt;&gt;"",U307,IF(P307&lt;&gt;"",P307,IF(N307&lt;&gt;"",N307,"")))</f>
        <v>2</v>
      </c>
      <c r="AA307" s="212">
        <f>IF(X307&lt;&gt;"",X307,IF(S307&lt;&gt;"",S307,IF(O307&lt;&gt;"",O307,"")))</f>
        <v>2</v>
      </c>
      <c r="AC307" s="16"/>
    </row>
    <row r="308" spans="1:29">
      <c r="A308" s="16">
        <v>2198</v>
      </c>
      <c r="B308" s="16" t="s">
        <v>1215</v>
      </c>
      <c r="C308" s="16"/>
      <c r="D308" s="83"/>
      <c r="E308" s="208" t="s">
        <v>1216</v>
      </c>
      <c r="F308" s="84" t="s">
        <v>1217</v>
      </c>
      <c r="G308" s="84" t="s">
        <v>1219</v>
      </c>
      <c r="H308" s="16"/>
      <c r="I308" s="210" t="s">
        <v>1221</v>
      </c>
      <c r="J308" s="16"/>
      <c r="K308" s="16"/>
      <c r="L308" s="16"/>
      <c r="M308" s="209"/>
      <c r="N308" s="83"/>
      <c r="O308" s="83"/>
      <c r="P308" s="229">
        <v>0</v>
      </c>
      <c r="Q308" s="230" t="s">
        <v>1223</v>
      </c>
      <c r="R308" s="230"/>
      <c r="S308" s="231">
        <v>0</v>
      </c>
      <c r="T308" s="232"/>
      <c r="U308" s="229"/>
      <c r="V308" s="230"/>
      <c r="W308" s="230"/>
      <c r="X308" s="231"/>
      <c r="Y308" s="232"/>
      <c r="Z308" s="211">
        <f>IF(U308&lt;&gt;"",U308,IF(P308&lt;&gt;"",P308,IF(N308&lt;&gt;"",N308,"")))</f>
        <v>0</v>
      </c>
      <c r="AA308" s="212">
        <f>IF(X308&lt;&gt;"",X308,IF(S308&lt;&gt;"",S308,IF(O308&lt;&gt;"",O308,"")))</f>
        <v>0</v>
      </c>
      <c r="AC308" s="16"/>
    </row>
    <row r="309" spans="1:29">
      <c r="A309" s="16">
        <v>2199</v>
      </c>
      <c r="B309" s="16"/>
      <c r="C309" s="16"/>
      <c r="D309" s="83"/>
      <c r="E309" s="213" t="s">
        <v>1225</v>
      </c>
      <c r="F309" s="84" t="s">
        <v>1226</v>
      </c>
      <c r="G309" s="84" t="s">
        <v>1228</v>
      </c>
      <c r="H309" s="16"/>
      <c r="I309" s="206"/>
      <c r="J309" s="16"/>
      <c r="K309" s="16"/>
      <c r="L309" s="16"/>
      <c r="M309" s="16"/>
      <c r="N309" s="83"/>
      <c r="O309" s="83"/>
      <c r="P309" s="229">
        <v>1</v>
      </c>
      <c r="Q309" s="230" t="s">
        <v>1223</v>
      </c>
      <c r="R309" s="230"/>
      <c r="S309" s="231">
        <v>1</v>
      </c>
      <c r="T309" s="232"/>
      <c r="U309" s="229"/>
      <c r="V309" s="230"/>
      <c r="W309" s="230"/>
      <c r="X309" s="231"/>
      <c r="Y309" s="232"/>
      <c r="Z309" s="211">
        <f>IF(U309&lt;&gt;"",U309,IF(P309&lt;&gt;"",P309,IF(N309&lt;&gt;"",N309,"")))</f>
        <v>1</v>
      </c>
      <c r="AA309" s="212">
        <f>IF(X309&lt;&gt;"",X309,IF(S309&lt;&gt;"",S309,IF(O309&lt;&gt;"",O309,"")))</f>
        <v>1</v>
      </c>
      <c r="AC309" s="16"/>
    </row>
    <row r="310" spans="1:29">
      <c r="A310" s="16">
        <v>2200</v>
      </c>
      <c r="B310" s="16"/>
      <c r="C310" s="16"/>
      <c r="D310" s="83"/>
      <c r="E310" s="213" t="s">
        <v>1232</v>
      </c>
      <c r="F310" s="84" t="s">
        <v>1233</v>
      </c>
      <c r="G310" s="84" t="s">
        <v>1234</v>
      </c>
      <c r="H310" s="16"/>
      <c r="I310" s="206"/>
      <c r="J310" s="16"/>
      <c r="K310" s="16"/>
      <c r="L310" s="16"/>
      <c r="M310" s="16"/>
      <c r="N310" s="83"/>
      <c r="O310" s="83"/>
      <c r="P310" s="229">
        <v>2</v>
      </c>
      <c r="Q310" s="230" t="s">
        <v>1236</v>
      </c>
      <c r="R310" s="230" t="s">
        <v>475</v>
      </c>
      <c r="S310" s="231">
        <v>2</v>
      </c>
      <c r="T310" s="232"/>
      <c r="U310" s="229"/>
      <c r="V310" s="230"/>
      <c r="W310" s="230"/>
      <c r="X310" s="231"/>
      <c r="Y310" s="232"/>
      <c r="Z310" s="211">
        <f>IF(U310&lt;&gt;"",U310,IF(P310&lt;&gt;"",P310,IF(N310&lt;&gt;"",N310,"")))</f>
        <v>2</v>
      </c>
      <c r="AA310" s="212">
        <f>IF(X310&lt;&gt;"",X310,IF(S310&lt;&gt;"",S310,IF(O310&lt;&gt;"",O310,"")))</f>
        <v>2</v>
      </c>
      <c r="AC310" s="16"/>
    </row>
    <row r="311" spans="1:29">
      <c r="A311" s="16">
        <v>2201</v>
      </c>
      <c r="B311" s="16"/>
      <c r="C311" s="16"/>
      <c r="D311" s="83"/>
      <c r="E311" s="213" t="s">
        <v>1237</v>
      </c>
      <c r="F311" s="84" t="s">
        <v>1239</v>
      </c>
      <c r="G311" s="84" t="s">
        <v>1241</v>
      </c>
      <c r="H311" s="16"/>
      <c r="I311" s="206"/>
      <c r="J311" s="16"/>
      <c r="K311" s="16"/>
      <c r="L311" s="16"/>
      <c r="M311" s="16"/>
      <c r="N311" s="83"/>
      <c r="O311" s="83"/>
      <c r="P311" s="229">
        <v>1</v>
      </c>
      <c r="Q311" s="230" t="s">
        <v>1242</v>
      </c>
      <c r="R311" s="230"/>
      <c r="S311" s="231">
        <v>1</v>
      </c>
      <c r="T311" s="232"/>
      <c r="U311" s="229"/>
      <c r="V311" s="230"/>
      <c r="W311" s="230"/>
      <c r="X311" s="231"/>
      <c r="Y311" s="232"/>
      <c r="Z311" s="211">
        <f>IF(U311&lt;&gt;"",U311,IF(P311&lt;&gt;"",P311,IF(N311&lt;&gt;"",N311,"")))</f>
        <v>1</v>
      </c>
      <c r="AA311" s="212">
        <f>IF(X311&lt;&gt;"",X311,IF(S311&lt;&gt;"",S311,IF(O311&lt;&gt;"",O311,"")))</f>
        <v>1</v>
      </c>
      <c r="AC311" s="16"/>
    </row>
    <row r="312" spans="1:29">
      <c r="A312" s="16"/>
      <c r="G312" s="191" t="s">
        <v>112</v>
      </c>
      <c r="H312" s="16"/>
      <c r="I312" s="205"/>
      <c r="P312" s="227"/>
      <c r="Q312" s="227"/>
      <c r="R312" s="227"/>
      <c r="S312" s="227"/>
      <c r="T312" s="227"/>
      <c r="U312" s="227"/>
      <c r="V312" s="227"/>
      <c r="W312" s="227"/>
      <c r="X312" s="227"/>
      <c r="Y312" s="227"/>
    </row>
    <row r="313" spans="1:29">
      <c r="A313" s="16"/>
      <c r="G313" s="191" t="s">
        <v>112</v>
      </c>
      <c r="H313" s="16"/>
      <c r="I313" s="205"/>
      <c r="P313" s="227"/>
      <c r="Q313" s="227"/>
      <c r="R313" s="227"/>
      <c r="S313" s="227"/>
      <c r="T313" s="227"/>
      <c r="U313" s="227"/>
      <c r="V313" s="227"/>
      <c r="W313" s="227"/>
      <c r="X313" s="227"/>
      <c r="Y313" s="227"/>
    </row>
    <row r="314" spans="1:29">
      <c r="A314" s="16"/>
      <c r="E314" s="207" t="s">
        <v>1252</v>
      </c>
      <c r="G314" s="191" t="s">
        <v>112</v>
      </c>
      <c r="H314" s="16"/>
      <c r="I314" s="205"/>
      <c r="P314" s="227"/>
      <c r="Q314" s="227"/>
      <c r="R314" s="227"/>
      <c r="S314" s="227"/>
      <c r="T314" s="227"/>
      <c r="U314" s="227"/>
      <c r="V314" s="227"/>
      <c r="W314" s="227"/>
      <c r="X314" s="227"/>
      <c r="Y314" s="227"/>
    </row>
    <row r="315" spans="1:29">
      <c r="A315" s="16">
        <v>2202</v>
      </c>
      <c r="B315" s="16" t="s">
        <v>1254</v>
      </c>
      <c r="C315" s="16"/>
      <c r="D315" s="83"/>
      <c r="E315" s="208" t="s">
        <v>1255</v>
      </c>
      <c r="F315" s="84" t="s">
        <v>1256</v>
      </c>
      <c r="G315" s="84" t="s">
        <v>1257</v>
      </c>
      <c r="H315" s="16"/>
      <c r="I315" s="210" t="s">
        <v>1258</v>
      </c>
      <c r="J315" s="16"/>
      <c r="K315" s="16"/>
      <c r="L315" s="16"/>
      <c r="M315" s="16"/>
      <c r="N315" s="83"/>
      <c r="O315" s="83"/>
      <c r="P315" s="229">
        <v>2</v>
      </c>
      <c r="Q315" s="230" t="s">
        <v>1261</v>
      </c>
      <c r="R315" s="230" t="s">
        <v>522</v>
      </c>
      <c r="S315" s="231">
        <v>2</v>
      </c>
      <c r="T315" s="232"/>
      <c r="U315" s="229"/>
      <c r="V315" s="230"/>
      <c r="W315" s="230"/>
      <c r="X315" s="231"/>
      <c r="Y315" s="232"/>
      <c r="Z315" s="211">
        <f>IF(U315&lt;&gt;"",U315,IF(P315&lt;&gt;"",P315,IF(N315&lt;&gt;"",N315,"")))</f>
        <v>2</v>
      </c>
      <c r="AA315" s="212">
        <f>IF(X315&lt;&gt;"",X315,IF(S315&lt;&gt;"",S315,IF(O315&lt;&gt;"",O315,"")))</f>
        <v>2</v>
      </c>
      <c r="AC315" s="16"/>
    </row>
    <row r="316" spans="1:29">
      <c r="A316" s="16">
        <v>2203</v>
      </c>
      <c r="B316" s="16" t="s">
        <v>1268</v>
      </c>
      <c r="C316" s="16"/>
      <c r="D316" s="83"/>
      <c r="E316" s="208" t="s">
        <v>1269</v>
      </c>
      <c r="F316" s="84" t="s">
        <v>1270</v>
      </c>
      <c r="G316" s="84" t="s">
        <v>1271</v>
      </c>
      <c r="H316" s="16"/>
      <c r="I316" s="210" t="s">
        <v>1272</v>
      </c>
      <c r="J316" s="16"/>
      <c r="K316" s="16"/>
      <c r="L316" s="16"/>
      <c r="M316" s="16"/>
      <c r="N316" s="83"/>
      <c r="O316" s="83"/>
      <c r="P316" s="229">
        <v>2</v>
      </c>
      <c r="Q316" s="230" t="s">
        <v>1273</v>
      </c>
      <c r="R316" s="230" t="s">
        <v>522</v>
      </c>
      <c r="S316" s="231">
        <v>2</v>
      </c>
      <c r="T316" s="232"/>
      <c r="U316" s="229"/>
      <c r="V316" s="230"/>
      <c r="W316" s="230"/>
      <c r="X316" s="231"/>
      <c r="Y316" s="232"/>
      <c r="Z316" s="211">
        <f>IF(U316&lt;&gt;"",U316,IF(P316&lt;&gt;"",P316,IF(N316&lt;&gt;"",N316,"")))</f>
        <v>2</v>
      </c>
      <c r="AA316" s="212">
        <f>IF(X316&lt;&gt;"",X316,IF(S316&lt;&gt;"",S316,IF(O316&lt;&gt;"",O316,"")))</f>
        <v>2</v>
      </c>
      <c r="AC316" s="16"/>
    </row>
    <row r="317" spans="1:29">
      <c r="A317" s="16"/>
      <c r="G317" s="191" t="s">
        <v>112</v>
      </c>
      <c r="H317" s="16"/>
      <c r="I317" s="205"/>
      <c r="P317" s="227"/>
      <c r="Q317" s="227"/>
      <c r="R317" s="227"/>
      <c r="S317" s="227"/>
      <c r="T317" s="227"/>
      <c r="U317" s="227"/>
      <c r="V317" s="227"/>
      <c r="W317" s="227"/>
      <c r="X317" s="227"/>
      <c r="Y317" s="227"/>
    </row>
    <row r="318" spans="1:29">
      <c r="A318" s="16"/>
      <c r="G318" s="191" t="s">
        <v>112</v>
      </c>
      <c r="H318" s="16"/>
      <c r="I318" s="205"/>
      <c r="P318" s="227"/>
      <c r="Q318" s="227"/>
      <c r="R318" s="227"/>
      <c r="S318" s="227"/>
      <c r="T318" s="227"/>
      <c r="U318" s="227"/>
      <c r="V318" s="227"/>
      <c r="W318" s="227"/>
      <c r="X318" s="227"/>
      <c r="Y318" s="227"/>
    </row>
    <row r="319" spans="1:29">
      <c r="A319" s="16"/>
      <c r="E319" s="207" t="s">
        <v>1274</v>
      </c>
      <c r="G319" s="191" t="s">
        <v>112</v>
      </c>
      <c r="H319" s="16"/>
      <c r="I319" s="205"/>
      <c r="P319" s="227"/>
      <c r="Q319" s="227"/>
      <c r="R319" s="227"/>
      <c r="S319" s="227"/>
      <c r="T319" s="227"/>
      <c r="U319" s="227"/>
      <c r="V319" s="227"/>
      <c r="W319" s="227"/>
      <c r="X319" s="227"/>
      <c r="Y319" s="227"/>
    </row>
    <row r="320" spans="1:29">
      <c r="A320" s="16">
        <v>2204</v>
      </c>
      <c r="B320" s="16"/>
      <c r="C320" s="16"/>
      <c r="D320" s="83"/>
      <c r="E320" s="213" t="s">
        <v>1275</v>
      </c>
      <c r="F320" s="84" t="s">
        <v>1276</v>
      </c>
      <c r="G320" s="84" t="s">
        <v>1277</v>
      </c>
      <c r="H320" s="16"/>
      <c r="I320" s="206"/>
      <c r="J320" s="16"/>
      <c r="K320" s="16"/>
      <c r="L320" s="16"/>
      <c r="M320" s="16"/>
      <c r="N320" s="83"/>
      <c r="O320" s="83"/>
      <c r="P320" s="229">
        <v>3</v>
      </c>
      <c r="Q320" s="230" t="s">
        <v>1278</v>
      </c>
      <c r="R320" s="230" t="s">
        <v>475</v>
      </c>
      <c r="S320" s="231">
        <v>2.5</v>
      </c>
      <c r="T320" s="232"/>
      <c r="U320" s="229"/>
      <c r="V320" s="230"/>
      <c r="W320" s="230"/>
      <c r="X320" s="231"/>
      <c r="Y320" s="232"/>
      <c r="Z320" s="211">
        <f>IF(U320&lt;&gt;"",U320,IF(P320&lt;&gt;"",P320,IF(N320&lt;&gt;"",N320,"")))</f>
        <v>3</v>
      </c>
      <c r="AA320" s="212">
        <f>IF(X320&lt;&gt;"",X320,IF(S320&lt;&gt;"",S320,IF(O320&lt;&gt;"",O320,"")))</f>
        <v>2.5</v>
      </c>
      <c r="AC320" s="16"/>
    </row>
    <row r="321" spans="1:29">
      <c r="A321" s="16">
        <v>2205</v>
      </c>
      <c r="B321" s="16" t="s">
        <v>1279</v>
      </c>
      <c r="C321" s="16"/>
      <c r="D321" s="83"/>
      <c r="E321" s="208" t="s">
        <v>1280</v>
      </c>
      <c r="F321" s="84" t="s">
        <v>1281</v>
      </c>
      <c r="G321" s="84" t="s">
        <v>1282</v>
      </c>
      <c r="H321" s="16"/>
      <c r="I321" s="210" t="s">
        <v>1283</v>
      </c>
      <c r="J321" s="16"/>
      <c r="K321" s="16"/>
      <c r="L321" s="16"/>
      <c r="M321" s="16"/>
      <c r="N321" s="83"/>
      <c r="O321" s="83"/>
      <c r="P321" s="229">
        <v>2</v>
      </c>
      <c r="Q321" s="230" t="s">
        <v>1284</v>
      </c>
      <c r="R321" s="230" t="s">
        <v>475</v>
      </c>
      <c r="S321" s="231">
        <v>2</v>
      </c>
      <c r="T321" s="232"/>
      <c r="U321" s="229"/>
      <c r="V321" s="230"/>
      <c r="W321" s="230"/>
      <c r="X321" s="231"/>
      <c r="Y321" s="232"/>
      <c r="Z321" s="211">
        <f>IF(U321&lt;&gt;"",U321,IF(P321&lt;&gt;"",P321,IF(N321&lt;&gt;"",N321,"")))</f>
        <v>2</v>
      </c>
      <c r="AA321" s="212">
        <f>IF(X321&lt;&gt;"",X321,IF(S321&lt;&gt;"",S321,IF(O321&lt;&gt;"",O321,"")))</f>
        <v>2</v>
      </c>
      <c r="AC321" s="16"/>
    </row>
    <row r="322" spans="1:29">
      <c r="A322" s="16"/>
      <c r="H322" s="16"/>
      <c r="I322" s="205"/>
      <c r="P322" s="227"/>
      <c r="Q322" s="227"/>
      <c r="R322" s="227"/>
      <c r="S322" s="227"/>
      <c r="T322" s="227"/>
      <c r="U322" s="227"/>
      <c r="V322" s="227"/>
      <c r="W322" s="227"/>
      <c r="X322" s="227"/>
      <c r="Y322" s="227"/>
    </row>
    <row r="323" spans="1:29">
      <c r="A323" s="16"/>
      <c r="H323" s="16"/>
      <c r="I323" s="205"/>
      <c r="P323" s="227"/>
      <c r="Q323" s="227"/>
      <c r="R323" s="227"/>
      <c r="S323" s="227"/>
      <c r="T323" s="227"/>
      <c r="U323" s="227"/>
      <c r="V323" s="227"/>
      <c r="W323" s="227"/>
      <c r="X323" s="227"/>
      <c r="Y323" s="227"/>
    </row>
    <row r="324" spans="1:29" ht="19">
      <c r="A324" s="16"/>
      <c r="E324" s="255" t="s">
        <v>432</v>
      </c>
      <c r="F324" s="256"/>
      <c r="G324" s="257"/>
      <c r="H324" s="16"/>
      <c r="I324" s="205"/>
      <c r="P324" s="227"/>
      <c r="Q324" s="227"/>
      <c r="R324" s="227"/>
      <c r="S324" s="227"/>
      <c r="T324" s="227"/>
      <c r="U324" s="227"/>
      <c r="V324" s="227"/>
      <c r="W324" s="227"/>
      <c r="X324" s="227"/>
      <c r="Y324" s="227"/>
    </row>
    <row r="325" spans="1:29">
      <c r="A325" s="16"/>
      <c r="E325" s="207" t="s">
        <v>1285</v>
      </c>
      <c r="H325" s="16"/>
      <c r="I325" s="205"/>
      <c r="P325" s="227"/>
      <c r="Q325" s="227"/>
      <c r="R325" s="227"/>
      <c r="S325" s="227"/>
      <c r="T325" s="227"/>
      <c r="U325" s="227"/>
      <c r="V325" s="227"/>
      <c r="W325" s="227"/>
      <c r="X325" s="227"/>
      <c r="Y325" s="227"/>
    </row>
    <row r="326" spans="1:29">
      <c r="A326" s="16">
        <v>2206</v>
      </c>
      <c r="B326" s="16" t="s">
        <v>1286</v>
      </c>
      <c r="C326" s="16"/>
      <c r="D326" s="83"/>
      <c r="E326" s="208" t="s">
        <v>1287</v>
      </c>
      <c r="F326" s="84" t="s">
        <v>1288</v>
      </c>
      <c r="G326" s="84" t="s">
        <v>1289</v>
      </c>
      <c r="H326" s="16"/>
      <c r="I326" s="210" t="s">
        <v>1290</v>
      </c>
      <c r="J326" s="16"/>
      <c r="K326" s="16"/>
      <c r="L326" s="16"/>
      <c r="M326" s="16"/>
      <c r="N326" s="83"/>
      <c r="O326" s="83"/>
      <c r="P326" s="229">
        <v>1</v>
      </c>
      <c r="Q326" s="230" t="s">
        <v>1291</v>
      </c>
      <c r="R326" s="230"/>
      <c r="S326" s="231">
        <v>1</v>
      </c>
      <c r="T326" s="232"/>
      <c r="U326" s="229"/>
      <c r="V326" s="230"/>
      <c r="W326" s="230"/>
      <c r="X326" s="231"/>
      <c r="Y326" s="232"/>
      <c r="Z326" s="211">
        <f>IF(U326&lt;&gt;"",U326,IF(P326&lt;&gt;"",P326,IF(N326&lt;&gt;"",N326,"")))</f>
        <v>1</v>
      </c>
      <c r="AA326" s="212">
        <f>IF(X326&lt;&gt;"",X326,IF(S326&lt;&gt;"",S326,IF(O326&lt;&gt;"",O326,"")))</f>
        <v>1</v>
      </c>
      <c r="AC326" s="16"/>
    </row>
    <row r="327" spans="1:29">
      <c r="A327" s="16"/>
      <c r="G327" s="191" t="s">
        <v>112</v>
      </c>
      <c r="H327" s="16"/>
      <c r="I327" s="205"/>
      <c r="P327" s="227"/>
      <c r="Q327" s="227"/>
      <c r="R327" s="227"/>
      <c r="S327" s="227"/>
      <c r="T327" s="227"/>
      <c r="U327" s="227"/>
      <c r="V327" s="227"/>
      <c r="W327" s="227"/>
      <c r="X327" s="227"/>
      <c r="Y327" s="227"/>
    </row>
    <row r="328" spans="1:29">
      <c r="A328" s="16"/>
      <c r="G328" s="191" t="s">
        <v>112</v>
      </c>
      <c r="H328" s="16"/>
      <c r="I328" s="205"/>
      <c r="P328" s="227"/>
      <c r="Q328" s="227"/>
      <c r="R328" s="227"/>
      <c r="S328" s="227"/>
      <c r="T328" s="227"/>
      <c r="U328" s="227"/>
      <c r="V328" s="227"/>
      <c r="W328" s="227"/>
      <c r="X328" s="227"/>
      <c r="Y328" s="227"/>
    </row>
    <row r="329" spans="1:29">
      <c r="A329" s="16"/>
      <c r="E329" s="207" t="s">
        <v>480</v>
      </c>
      <c r="G329" s="191" t="s">
        <v>112</v>
      </c>
      <c r="H329" s="16"/>
      <c r="I329" s="205"/>
      <c r="P329" s="227"/>
      <c r="Q329" s="227"/>
      <c r="R329" s="227"/>
      <c r="S329" s="227"/>
      <c r="T329" s="227"/>
      <c r="U329" s="227"/>
      <c r="V329" s="227"/>
      <c r="W329" s="227"/>
      <c r="X329" s="227"/>
      <c r="Y329" s="227"/>
    </row>
    <row r="330" spans="1:29">
      <c r="A330" s="16">
        <v>2207</v>
      </c>
      <c r="B330" s="16"/>
      <c r="C330" s="16"/>
      <c r="D330" s="83"/>
      <c r="E330" s="213" t="s">
        <v>1292</v>
      </c>
      <c r="F330" s="84" t="s">
        <v>1293</v>
      </c>
      <c r="G330" s="84" t="s">
        <v>1294</v>
      </c>
      <c r="H330" s="16"/>
      <c r="I330" s="206"/>
      <c r="J330" s="16"/>
      <c r="K330" s="16"/>
      <c r="L330" s="16"/>
      <c r="M330" s="16"/>
      <c r="N330" s="83"/>
      <c r="O330" s="83"/>
      <c r="P330" s="229">
        <v>2</v>
      </c>
      <c r="Q330" s="230" t="s">
        <v>1295</v>
      </c>
      <c r="R330" s="230" t="s">
        <v>475</v>
      </c>
      <c r="S330" s="231">
        <v>2</v>
      </c>
      <c r="T330" s="232"/>
      <c r="U330" s="229"/>
      <c r="V330" s="230"/>
      <c r="W330" s="230"/>
      <c r="X330" s="231"/>
      <c r="Y330" s="232"/>
      <c r="Z330" s="211">
        <f>IF(U330&lt;&gt;"",U330,IF(P330&lt;&gt;"",P330,IF(N330&lt;&gt;"",N330,"")))</f>
        <v>2</v>
      </c>
      <c r="AA330" s="212">
        <f>IF(X330&lt;&gt;"",X330,IF(S330&lt;&gt;"",S330,IF(O330&lt;&gt;"",O330,"")))</f>
        <v>2</v>
      </c>
      <c r="AC330" s="16"/>
    </row>
    <row r="331" spans="1:29">
      <c r="A331" s="16">
        <v>2208</v>
      </c>
      <c r="B331" s="16" t="s">
        <v>1296</v>
      </c>
      <c r="C331" s="16"/>
      <c r="D331" s="83"/>
      <c r="E331" s="208" t="s">
        <v>1297</v>
      </c>
      <c r="F331" s="84" t="s">
        <v>1298</v>
      </c>
      <c r="G331" s="84" t="s">
        <v>1299</v>
      </c>
      <c r="H331" s="16"/>
      <c r="I331" s="210" t="s">
        <v>526</v>
      </c>
      <c r="J331" s="16"/>
      <c r="K331" s="16"/>
      <c r="L331" s="16"/>
      <c r="M331" s="16"/>
      <c r="N331" s="83"/>
      <c r="O331" s="83"/>
      <c r="P331" s="229">
        <v>0</v>
      </c>
      <c r="Q331" s="230" t="s">
        <v>327</v>
      </c>
      <c r="R331" s="230"/>
      <c r="S331" s="231">
        <v>1</v>
      </c>
      <c r="T331" s="232"/>
      <c r="U331" s="229"/>
      <c r="V331" s="230"/>
      <c r="W331" s="230"/>
      <c r="X331" s="231"/>
      <c r="Y331" s="232"/>
      <c r="Z331" s="211">
        <f>IF(U331&lt;&gt;"",U331,IF(P331&lt;&gt;"",P331,IF(N331&lt;&gt;"",N331,"")))</f>
        <v>0</v>
      </c>
      <c r="AA331" s="212">
        <f>IF(X331&lt;&gt;"",X331,IF(S331&lt;&gt;"",S331,IF(O331&lt;&gt;"",O331,"")))</f>
        <v>1</v>
      </c>
      <c r="AC331" s="16"/>
    </row>
    <row r="332" spans="1:29">
      <c r="A332" s="16"/>
      <c r="G332" s="191" t="s">
        <v>112</v>
      </c>
      <c r="H332" s="16"/>
      <c r="I332" s="205"/>
      <c r="P332" s="227"/>
      <c r="Q332" s="227"/>
      <c r="R332" s="227"/>
      <c r="S332" s="227"/>
      <c r="T332" s="227"/>
      <c r="U332" s="227"/>
      <c r="V332" s="227"/>
      <c r="W332" s="227"/>
      <c r="X332" s="227"/>
      <c r="Y332" s="227"/>
    </row>
    <row r="333" spans="1:29">
      <c r="A333" s="16"/>
      <c r="G333" s="191" t="s">
        <v>112</v>
      </c>
      <c r="H333" s="16"/>
      <c r="I333" s="205"/>
      <c r="P333" s="227"/>
      <c r="Q333" s="227"/>
      <c r="R333" s="227"/>
      <c r="S333" s="227"/>
      <c r="T333" s="227"/>
      <c r="U333" s="227"/>
      <c r="V333" s="227"/>
      <c r="W333" s="227"/>
      <c r="X333" s="227"/>
      <c r="Y333" s="227"/>
    </row>
    <row r="334" spans="1:29">
      <c r="A334" s="16"/>
      <c r="E334" s="207" t="s">
        <v>967</v>
      </c>
      <c r="G334" s="191" t="s">
        <v>112</v>
      </c>
      <c r="H334" s="16"/>
      <c r="I334" s="205"/>
      <c r="P334" s="227"/>
      <c r="Q334" s="227"/>
      <c r="R334" s="227"/>
      <c r="S334" s="227"/>
      <c r="T334" s="227"/>
      <c r="U334" s="227"/>
      <c r="V334" s="227"/>
      <c r="W334" s="227"/>
      <c r="X334" s="227"/>
      <c r="Y334" s="227"/>
    </row>
    <row r="335" spans="1:29">
      <c r="A335" s="16">
        <v>2209</v>
      </c>
      <c r="B335" s="16" t="s">
        <v>1300</v>
      </c>
      <c r="C335" s="16"/>
      <c r="D335" s="83"/>
      <c r="E335" s="208" t="s">
        <v>1301</v>
      </c>
      <c r="F335" s="84" t="s">
        <v>1302</v>
      </c>
      <c r="G335" s="84" t="s">
        <v>1303</v>
      </c>
      <c r="H335" s="16"/>
      <c r="I335" s="210" t="s">
        <v>1304</v>
      </c>
      <c r="J335" s="16"/>
      <c r="K335" s="16"/>
      <c r="L335" s="16"/>
      <c r="M335" s="209" t="s">
        <v>1305</v>
      </c>
      <c r="N335" s="83"/>
      <c r="O335" s="83"/>
      <c r="P335" s="229">
        <v>0</v>
      </c>
      <c r="Q335" s="230" t="s">
        <v>327</v>
      </c>
      <c r="R335" s="230"/>
      <c r="S335" s="231">
        <v>0</v>
      </c>
      <c r="T335" s="232"/>
      <c r="U335" s="229"/>
      <c r="V335" s="230"/>
      <c r="W335" s="230"/>
      <c r="X335" s="231"/>
      <c r="Y335" s="232"/>
      <c r="Z335" s="211">
        <f>IF(U335&lt;&gt;"",U335,IF(P335&lt;&gt;"",P335,IF(N335&lt;&gt;"",N335,"")))</f>
        <v>0</v>
      </c>
      <c r="AA335" s="212">
        <f>IF(X335&lt;&gt;"",X335,IF(S335&lt;&gt;"",S335,IF(O335&lt;&gt;"",O335,"")))</f>
        <v>0</v>
      </c>
      <c r="AC335" s="16"/>
    </row>
    <row r="336" spans="1:29">
      <c r="A336" s="16"/>
      <c r="G336" s="191" t="s">
        <v>112</v>
      </c>
      <c r="H336" s="16"/>
      <c r="I336" s="205"/>
      <c r="P336" s="227"/>
      <c r="Q336" s="227"/>
      <c r="R336" s="227"/>
      <c r="S336" s="227"/>
      <c r="T336" s="227"/>
      <c r="U336" s="227"/>
      <c r="V336" s="227"/>
      <c r="W336" s="227"/>
      <c r="X336" s="227"/>
      <c r="Y336" s="227"/>
    </row>
    <row r="337" spans="1:29">
      <c r="A337" s="16"/>
      <c r="G337" s="191" t="s">
        <v>112</v>
      </c>
      <c r="H337" s="16"/>
      <c r="I337" s="205"/>
      <c r="P337" s="227"/>
      <c r="Q337" s="227"/>
      <c r="R337" s="227"/>
      <c r="S337" s="227"/>
      <c r="T337" s="227"/>
      <c r="U337" s="227"/>
      <c r="V337" s="227"/>
      <c r="W337" s="227"/>
      <c r="X337" s="227"/>
      <c r="Y337" s="227"/>
    </row>
    <row r="338" spans="1:29">
      <c r="A338" s="16"/>
      <c r="E338" s="207" t="s">
        <v>977</v>
      </c>
      <c r="G338" s="191" t="s">
        <v>112</v>
      </c>
      <c r="H338" s="16"/>
      <c r="I338" s="205"/>
      <c r="P338" s="227"/>
      <c r="Q338" s="227"/>
      <c r="R338" s="227"/>
      <c r="S338" s="227"/>
      <c r="T338" s="227"/>
      <c r="U338" s="227"/>
      <c r="V338" s="227"/>
      <c r="W338" s="227"/>
      <c r="X338" s="227"/>
      <c r="Y338" s="227"/>
    </row>
    <row r="339" spans="1:29">
      <c r="A339" s="16">
        <v>2210</v>
      </c>
      <c r="B339" s="16" t="s">
        <v>1306</v>
      </c>
      <c r="C339" s="16"/>
      <c r="D339" s="83"/>
      <c r="E339" s="208" t="s">
        <v>1307</v>
      </c>
      <c r="F339" s="84" t="s">
        <v>1308</v>
      </c>
      <c r="G339" s="84" t="s">
        <v>1309</v>
      </c>
      <c r="H339" s="16"/>
      <c r="I339" s="210" t="s">
        <v>1310</v>
      </c>
      <c r="J339" s="16"/>
      <c r="K339" s="16"/>
      <c r="L339" s="209" t="s">
        <v>984</v>
      </c>
      <c r="M339" s="209" t="s">
        <v>1311</v>
      </c>
      <c r="N339" s="83"/>
      <c r="O339" s="83"/>
      <c r="P339" s="229">
        <v>2</v>
      </c>
      <c r="Q339" s="230" t="s">
        <v>1312</v>
      </c>
      <c r="R339" s="230" t="s">
        <v>1070</v>
      </c>
      <c r="S339" s="231">
        <v>2</v>
      </c>
      <c r="T339" s="232"/>
      <c r="U339" s="229"/>
      <c r="V339" s="230"/>
      <c r="W339" s="230"/>
      <c r="X339" s="231"/>
      <c r="Y339" s="232"/>
      <c r="Z339" s="211">
        <f>IF(U339&lt;&gt;"",U339,IF(P339&lt;&gt;"",P339,IF(N339&lt;&gt;"",N339,"")))</f>
        <v>2</v>
      </c>
      <c r="AA339" s="212">
        <f>IF(X339&lt;&gt;"",X339,IF(S339&lt;&gt;"",S339,IF(O339&lt;&gt;"",O339,"")))</f>
        <v>2</v>
      </c>
      <c r="AC339" s="16"/>
    </row>
    <row r="340" spans="1:29">
      <c r="A340" s="16">
        <v>2211</v>
      </c>
      <c r="B340" s="16"/>
      <c r="C340" s="16"/>
      <c r="D340" s="83"/>
      <c r="E340" s="213" t="s">
        <v>1313</v>
      </c>
      <c r="F340" s="84" t="s">
        <v>1314</v>
      </c>
      <c r="G340" s="84" t="s">
        <v>1315</v>
      </c>
      <c r="H340" s="16"/>
      <c r="I340" s="206"/>
      <c r="J340" s="16"/>
      <c r="K340" s="16"/>
      <c r="L340" s="16"/>
      <c r="M340" s="16"/>
      <c r="N340" s="83"/>
      <c r="O340" s="83"/>
      <c r="P340" s="229">
        <v>1</v>
      </c>
      <c r="Q340" s="230" t="s">
        <v>1316</v>
      </c>
      <c r="R340" s="230" t="s">
        <v>141</v>
      </c>
      <c r="S340" s="231">
        <v>1</v>
      </c>
      <c r="T340" s="232"/>
      <c r="U340" s="229"/>
      <c r="V340" s="230"/>
      <c r="W340" s="230"/>
      <c r="X340" s="231"/>
      <c r="Y340" s="232"/>
      <c r="Z340" s="211">
        <f>IF(U340&lt;&gt;"",U340,IF(P340&lt;&gt;"",P340,IF(N340&lt;&gt;"",N340,"")))</f>
        <v>1</v>
      </c>
      <c r="AA340" s="212">
        <f>IF(X340&lt;&gt;"",X340,IF(S340&lt;&gt;"",S340,IF(O340&lt;&gt;"",O340,"")))</f>
        <v>1</v>
      </c>
      <c r="AC340" s="16"/>
    </row>
    <row r="341" spans="1:29">
      <c r="A341" s="16">
        <v>2212</v>
      </c>
      <c r="B341" s="16" t="s">
        <v>1317</v>
      </c>
      <c r="C341" s="16"/>
      <c r="D341" s="83"/>
      <c r="E341" s="208" t="s">
        <v>1318</v>
      </c>
      <c r="F341" s="84" t="s">
        <v>1319</v>
      </c>
      <c r="G341" s="84" t="s">
        <v>1320</v>
      </c>
      <c r="H341" s="16"/>
      <c r="I341" s="210"/>
      <c r="J341" s="16"/>
      <c r="K341" s="16"/>
      <c r="L341" s="16"/>
      <c r="M341" s="209"/>
      <c r="N341" s="83"/>
      <c r="O341" s="83"/>
      <c r="P341" s="229">
        <v>0</v>
      </c>
      <c r="Q341" s="230" t="s">
        <v>327</v>
      </c>
      <c r="R341" s="230"/>
      <c r="S341" s="231">
        <v>0</v>
      </c>
      <c r="T341" s="232"/>
      <c r="U341" s="229"/>
      <c r="V341" s="230"/>
      <c r="W341" s="230"/>
      <c r="X341" s="231"/>
      <c r="Y341" s="232"/>
      <c r="Z341" s="211">
        <f>IF(U341&lt;&gt;"",U341,IF(P341&lt;&gt;"",P341,IF(N341&lt;&gt;"",N341,"")))</f>
        <v>0</v>
      </c>
      <c r="AA341" s="212">
        <f>IF(X341&lt;&gt;"",X341,IF(S341&lt;&gt;"",S341,IF(O341&lt;&gt;"",O341,"")))</f>
        <v>0</v>
      </c>
      <c r="AC341" s="16"/>
    </row>
    <row r="342" spans="1:29">
      <c r="A342" s="16"/>
      <c r="H342" s="16"/>
      <c r="I342" s="205"/>
      <c r="P342" s="227"/>
      <c r="Q342" s="227"/>
      <c r="R342" s="227"/>
      <c r="S342" s="227"/>
      <c r="T342" s="227"/>
      <c r="U342" s="227"/>
      <c r="V342" s="227"/>
      <c r="W342" s="227"/>
      <c r="X342" s="227"/>
      <c r="Y342" s="227"/>
    </row>
    <row r="343" spans="1:29">
      <c r="A343" s="16"/>
      <c r="H343" s="16"/>
      <c r="I343" s="205"/>
      <c r="P343" s="227"/>
      <c r="Q343" s="227"/>
      <c r="R343" s="227"/>
      <c r="S343" s="227"/>
      <c r="T343" s="227"/>
      <c r="U343" s="227"/>
      <c r="V343" s="227"/>
      <c r="W343" s="227"/>
      <c r="X343" s="227"/>
      <c r="Y343" s="227"/>
    </row>
    <row r="344" spans="1:29">
      <c r="A344" s="16"/>
      <c r="E344" s="207" t="s">
        <v>432</v>
      </c>
      <c r="H344" s="16"/>
      <c r="I344" s="205"/>
      <c r="P344" s="227"/>
      <c r="Q344" s="227"/>
      <c r="R344" s="227"/>
      <c r="S344" s="227"/>
      <c r="T344" s="227"/>
      <c r="U344" s="227"/>
      <c r="V344" s="227"/>
      <c r="W344" s="227"/>
      <c r="X344" s="227"/>
      <c r="Y344" s="227"/>
    </row>
    <row r="345" spans="1:29">
      <c r="A345" s="16">
        <v>2213</v>
      </c>
      <c r="B345" s="16"/>
      <c r="C345" s="16"/>
      <c r="D345" s="83"/>
      <c r="E345" s="213" t="s">
        <v>292</v>
      </c>
      <c r="F345" s="84" t="s">
        <v>1321</v>
      </c>
      <c r="G345" s="84" t="s">
        <v>287</v>
      </c>
      <c r="H345" s="16"/>
      <c r="I345" s="206"/>
      <c r="J345" s="16"/>
      <c r="K345" s="16"/>
      <c r="L345" s="16"/>
      <c r="M345" s="16"/>
      <c r="N345" s="83"/>
      <c r="O345" s="83"/>
      <c r="P345" s="229">
        <v>2</v>
      </c>
      <c r="Q345" s="230" t="s">
        <v>1227</v>
      </c>
      <c r="R345" s="230"/>
      <c r="S345" s="231">
        <v>0</v>
      </c>
      <c r="T345" s="232" t="s">
        <v>5011</v>
      </c>
      <c r="U345" s="229"/>
      <c r="V345" s="230"/>
      <c r="W345" s="230"/>
      <c r="X345" s="231"/>
      <c r="Y345" s="232"/>
      <c r="Z345" s="211">
        <f>IF(U345&lt;&gt;"",U345,IF(P345&lt;&gt;"",P345,IF(N345&lt;&gt;"",N345,"")))</f>
        <v>2</v>
      </c>
      <c r="AA345" s="212">
        <f>IF(X345&lt;&gt;"",X345,IF(S345&lt;&gt;"",S345,IF(O345&lt;&gt;"",O345,"")))</f>
        <v>0</v>
      </c>
      <c r="AC345" s="16"/>
    </row>
    <row r="346" spans="1:29">
      <c r="A346" s="16"/>
      <c r="H346" s="16"/>
      <c r="I346" s="205"/>
      <c r="P346" s="227"/>
      <c r="Q346" s="227"/>
      <c r="R346" s="227"/>
      <c r="S346" s="227"/>
      <c r="T346" s="227"/>
      <c r="U346" s="227"/>
      <c r="V346" s="227"/>
      <c r="W346" s="227"/>
      <c r="X346" s="227"/>
      <c r="Y346" s="227"/>
    </row>
    <row r="347" spans="1:29">
      <c r="A347" s="16"/>
      <c r="H347" s="16"/>
      <c r="I347" s="205"/>
      <c r="P347" s="227"/>
      <c r="Q347" s="227"/>
      <c r="R347" s="227"/>
      <c r="S347" s="227"/>
      <c r="T347" s="227"/>
      <c r="U347" s="227"/>
      <c r="V347" s="227"/>
      <c r="W347" s="227"/>
      <c r="X347" s="227"/>
      <c r="Y347" s="227"/>
    </row>
    <row r="348" spans="1:29" ht="37">
      <c r="A348" s="16"/>
      <c r="E348" s="258" t="s">
        <v>1322</v>
      </c>
      <c r="F348" s="256"/>
      <c r="G348" s="257"/>
      <c r="H348" s="16"/>
      <c r="I348" s="205"/>
      <c r="P348" s="227"/>
      <c r="Q348" s="227"/>
      <c r="R348" s="227"/>
      <c r="S348" s="227"/>
      <c r="T348" s="227"/>
      <c r="U348" s="227"/>
      <c r="V348" s="227"/>
      <c r="W348" s="227"/>
      <c r="X348" s="227"/>
      <c r="Y348" s="227"/>
    </row>
    <row r="349" spans="1:29" ht="19">
      <c r="A349" s="16"/>
      <c r="E349" s="255" t="s">
        <v>1323</v>
      </c>
      <c r="F349" s="256"/>
      <c r="G349" s="257"/>
      <c r="H349" s="16"/>
      <c r="I349" s="205"/>
      <c r="P349" s="227"/>
      <c r="Q349" s="227"/>
      <c r="R349" s="227"/>
      <c r="S349" s="227"/>
      <c r="T349" s="227"/>
      <c r="U349" s="227"/>
      <c r="V349" s="227"/>
      <c r="W349" s="227"/>
      <c r="X349" s="227"/>
      <c r="Y349" s="227"/>
    </row>
    <row r="350" spans="1:29">
      <c r="A350" s="16">
        <v>2214</v>
      </c>
      <c r="B350" s="16" t="s">
        <v>1324</v>
      </c>
      <c r="C350" s="16"/>
      <c r="D350" s="83"/>
      <c r="E350" s="208" t="s">
        <v>1325</v>
      </c>
      <c r="F350" s="84" t="s">
        <v>1326</v>
      </c>
      <c r="G350" s="84" t="s">
        <v>1327</v>
      </c>
      <c r="H350" s="209" t="s">
        <v>1328</v>
      </c>
      <c r="I350" s="210"/>
      <c r="J350" s="16"/>
      <c r="K350" s="16"/>
      <c r="L350" s="16"/>
      <c r="M350" s="16"/>
      <c r="N350" s="83"/>
      <c r="O350" s="83"/>
      <c r="P350" s="229">
        <v>4</v>
      </c>
      <c r="Q350" s="230" t="s">
        <v>1329</v>
      </c>
      <c r="R350" s="230" t="s">
        <v>1330</v>
      </c>
      <c r="S350" s="231">
        <v>3</v>
      </c>
      <c r="T350" s="232" t="s">
        <v>5017</v>
      </c>
      <c r="U350" s="229"/>
      <c r="V350" s="230"/>
      <c r="W350" s="230"/>
      <c r="X350" s="231"/>
      <c r="Y350" s="232"/>
      <c r="Z350" s="211">
        <f t="shared" ref="Z350:Z368" si="30">IF(U350&lt;&gt;"",U350,IF(P350&lt;&gt;"",P350,IF(N350&lt;&gt;"",N350,"")))</f>
        <v>4</v>
      </c>
      <c r="AA350" s="212">
        <f t="shared" ref="AA350:AA368" si="31">IF(X350&lt;&gt;"",X350,IF(S350&lt;&gt;"",S350,IF(O350&lt;&gt;"",O350,"")))</f>
        <v>3</v>
      </c>
      <c r="AC350" s="16"/>
    </row>
    <row r="351" spans="1:29">
      <c r="A351" s="16">
        <v>2215</v>
      </c>
      <c r="B351" s="16" t="s">
        <v>1324</v>
      </c>
      <c r="C351" s="16"/>
      <c r="D351" s="83"/>
      <c r="E351" s="208" t="s">
        <v>1331</v>
      </c>
      <c r="F351" s="84" t="s">
        <v>1332</v>
      </c>
      <c r="G351" s="84" t="s">
        <v>1327</v>
      </c>
      <c r="H351" s="209" t="s">
        <v>1328</v>
      </c>
      <c r="I351" s="210" t="s">
        <v>1333</v>
      </c>
      <c r="J351" s="16"/>
      <c r="K351" s="16"/>
      <c r="L351" s="16"/>
      <c r="M351" s="16"/>
      <c r="N351" s="83"/>
      <c r="O351" s="83"/>
      <c r="P351" s="229">
        <v>5</v>
      </c>
      <c r="Q351" s="230" t="s">
        <v>179</v>
      </c>
      <c r="R351" s="230" t="s">
        <v>1330</v>
      </c>
      <c r="S351" s="231">
        <v>3.5</v>
      </c>
      <c r="T351" s="232" t="s">
        <v>5018</v>
      </c>
      <c r="U351" s="229"/>
      <c r="V351" s="230"/>
      <c r="W351" s="230"/>
      <c r="X351" s="231"/>
      <c r="Y351" s="232"/>
      <c r="Z351" s="211">
        <f t="shared" si="30"/>
        <v>5</v>
      </c>
      <c r="AA351" s="212">
        <f t="shared" si="31"/>
        <v>3.5</v>
      </c>
      <c r="AC351" s="16"/>
    </row>
    <row r="352" spans="1:29">
      <c r="A352" s="16">
        <v>2216</v>
      </c>
      <c r="B352" s="16" t="s">
        <v>1334</v>
      </c>
      <c r="C352" s="16"/>
      <c r="D352" s="83"/>
      <c r="E352" s="208" t="s">
        <v>1335</v>
      </c>
      <c r="F352" s="84" t="s">
        <v>1336</v>
      </c>
      <c r="G352" s="84" t="s">
        <v>1327</v>
      </c>
      <c r="H352" s="209" t="s">
        <v>1337</v>
      </c>
      <c r="I352" s="210" t="s">
        <v>1338</v>
      </c>
      <c r="J352" s="16"/>
      <c r="K352" s="16"/>
      <c r="L352" s="16"/>
      <c r="M352" s="16"/>
      <c r="N352" s="83"/>
      <c r="O352" s="83"/>
      <c r="P352" s="229">
        <v>2</v>
      </c>
      <c r="Q352" s="230" t="s">
        <v>1339</v>
      </c>
      <c r="R352" s="230" t="s">
        <v>1340</v>
      </c>
      <c r="S352" s="231">
        <v>2</v>
      </c>
      <c r="T352" s="232"/>
      <c r="U352" s="229"/>
      <c r="V352" s="230"/>
      <c r="W352" s="230"/>
      <c r="X352" s="231"/>
      <c r="Y352" s="232"/>
      <c r="Z352" s="211">
        <f t="shared" si="30"/>
        <v>2</v>
      </c>
      <c r="AA352" s="212">
        <f t="shared" si="31"/>
        <v>2</v>
      </c>
      <c r="AC352" s="16"/>
    </row>
    <row r="353" spans="1:29">
      <c r="A353" s="16">
        <v>2217</v>
      </c>
      <c r="B353" s="16" t="s">
        <v>1341</v>
      </c>
      <c r="C353" s="16"/>
      <c r="D353" s="83"/>
      <c r="E353" s="208" t="s">
        <v>1342</v>
      </c>
      <c r="F353" s="84" t="s">
        <v>1343</v>
      </c>
      <c r="G353" s="84" t="s">
        <v>1327</v>
      </c>
      <c r="H353" s="209" t="s">
        <v>1344</v>
      </c>
      <c r="I353" s="210"/>
      <c r="J353" s="16"/>
      <c r="K353" s="16"/>
      <c r="L353" s="16"/>
      <c r="M353" s="209"/>
      <c r="N353" s="83"/>
      <c r="O353" s="83"/>
      <c r="P353" s="229">
        <v>2</v>
      </c>
      <c r="Q353" s="230" t="s">
        <v>1345</v>
      </c>
      <c r="R353" s="230" t="s">
        <v>1340</v>
      </c>
      <c r="S353" s="231">
        <v>2</v>
      </c>
      <c r="T353" s="232"/>
      <c r="U353" s="229"/>
      <c r="V353" s="230"/>
      <c r="W353" s="230"/>
      <c r="X353" s="231"/>
      <c r="Y353" s="232"/>
      <c r="Z353" s="211">
        <f t="shared" si="30"/>
        <v>2</v>
      </c>
      <c r="AA353" s="212">
        <f t="shared" si="31"/>
        <v>2</v>
      </c>
      <c r="AC353" s="16"/>
    </row>
    <row r="354" spans="1:29">
      <c r="A354" s="16">
        <v>2218</v>
      </c>
      <c r="B354" s="16" t="s">
        <v>112</v>
      </c>
      <c r="C354" s="16"/>
      <c r="D354" s="83"/>
      <c r="E354" s="213" t="s">
        <v>1346</v>
      </c>
      <c r="F354" s="84" t="s">
        <v>1347</v>
      </c>
      <c r="G354" s="84" t="s">
        <v>1327</v>
      </c>
      <c r="H354" s="16"/>
      <c r="I354" s="206"/>
      <c r="J354" s="16"/>
      <c r="K354" s="16"/>
      <c r="L354" s="16"/>
      <c r="M354" s="16"/>
      <c r="N354" s="83"/>
      <c r="O354" s="83"/>
      <c r="P354" s="229">
        <v>4</v>
      </c>
      <c r="Q354" s="230" t="s">
        <v>1348</v>
      </c>
      <c r="R354" s="230" t="s">
        <v>673</v>
      </c>
      <c r="S354" s="231">
        <v>3</v>
      </c>
      <c r="T354" s="232" t="s">
        <v>5019</v>
      </c>
      <c r="U354" s="229"/>
      <c r="V354" s="230"/>
      <c r="W354" s="230"/>
      <c r="X354" s="231"/>
      <c r="Y354" s="232"/>
      <c r="Z354" s="211">
        <f t="shared" si="30"/>
        <v>4</v>
      </c>
      <c r="AA354" s="212">
        <f t="shared" si="31"/>
        <v>3</v>
      </c>
      <c r="AC354" s="16"/>
    </row>
    <row r="355" spans="1:29">
      <c r="A355" s="16">
        <v>2219</v>
      </c>
      <c r="B355" s="16" t="s">
        <v>112</v>
      </c>
      <c r="C355" s="16"/>
      <c r="D355" s="83"/>
      <c r="E355" s="213" t="s">
        <v>1349</v>
      </c>
      <c r="F355" s="84" t="s">
        <v>1350</v>
      </c>
      <c r="G355" s="84" t="s">
        <v>1327</v>
      </c>
      <c r="H355" s="16"/>
      <c r="I355" s="206"/>
      <c r="J355" s="16"/>
      <c r="K355" s="16"/>
      <c r="L355" s="16"/>
      <c r="M355" s="16"/>
      <c r="N355" s="83"/>
      <c r="O355" s="83"/>
      <c r="P355" s="229">
        <v>3</v>
      </c>
      <c r="Q355" s="230" t="s">
        <v>1351</v>
      </c>
      <c r="R355" s="230" t="s">
        <v>1352</v>
      </c>
      <c r="S355" s="231">
        <v>2</v>
      </c>
      <c r="T355" s="232" t="s">
        <v>5020</v>
      </c>
      <c r="U355" s="229"/>
      <c r="V355" s="230"/>
      <c r="W355" s="230"/>
      <c r="X355" s="231"/>
      <c r="Y355" s="232"/>
      <c r="Z355" s="211">
        <f t="shared" si="30"/>
        <v>3</v>
      </c>
      <c r="AA355" s="212">
        <f t="shared" si="31"/>
        <v>2</v>
      </c>
      <c r="AC355" s="16"/>
    </row>
    <row r="356" spans="1:29">
      <c r="A356" s="16">
        <v>2220</v>
      </c>
      <c r="B356" s="16" t="s">
        <v>112</v>
      </c>
      <c r="C356" s="16"/>
      <c r="D356" s="83"/>
      <c r="E356" s="213" t="s">
        <v>1353</v>
      </c>
      <c r="F356" s="84" t="s">
        <v>1354</v>
      </c>
      <c r="G356" s="84" t="s">
        <v>1327</v>
      </c>
      <c r="H356" s="16"/>
      <c r="I356" s="206"/>
      <c r="J356" s="16"/>
      <c r="K356" s="16"/>
      <c r="L356" s="16"/>
      <c r="M356" s="16"/>
      <c r="N356" s="83"/>
      <c r="O356" s="83"/>
      <c r="P356" s="229">
        <v>3</v>
      </c>
      <c r="Q356" s="230" t="s">
        <v>1355</v>
      </c>
      <c r="R356" s="230" t="s">
        <v>1356</v>
      </c>
      <c r="S356" s="231">
        <v>3</v>
      </c>
      <c r="T356" s="232"/>
      <c r="U356" s="229"/>
      <c r="V356" s="230"/>
      <c r="W356" s="230"/>
      <c r="X356" s="231"/>
      <c r="Y356" s="232"/>
      <c r="Z356" s="211">
        <f t="shared" si="30"/>
        <v>3</v>
      </c>
      <c r="AA356" s="212">
        <f t="shared" si="31"/>
        <v>3</v>
      </c>
      <c r="AC356" s="16"/>
    </row>
    <row r="357" spans="1:29">
      <c r="A357" s="16">
        <v>2221</v>
      </c>
      <c r="B357" s="16" t="s">
        <v>112</v>
      </c>
      <c r="C357" s="16"/>
      <c r="D357" s="83"/>
      <c r="E357" s="213" t="s">
        <v>1357</v>
      </c>
      <c r="F357" s="84" t="s">
        <v>1358</v>
      </c>
      <c r="G357" s="84" t="s">
        <v>1327</v>
      </c>
      <c r="H357" s="16"/>
      <c r="I357" s="206"/>
      <c r="J357" s="16"/>
      <c r="K357" s="16"/>
      <c r="L357" s="16"/>
      <c r="M357" s="16"/>
      <c r="N357" s="83"/>
      <c r="O357" s="83"/>
      <c r="P357" s="229">
        <v>3</v>
      </c>
      <c r="Q357" s="230" t="s">
        <v>1359</v>
      </c>
      <c r="R357" s="230"/>
      <c r="S357" s="231">
        <v>2</v>
      </c>
      <c r="T357" s="232" t="s">
        <v>5021</v>
      </c>
      <c r="U357" s="229"/>
      <c r="V357" s="230"/>
      <c r="W357" s="230"/>
      <c r="X357" s="231"/>
      <c r="Y357" s="232"/>
      <c r="Z357" s="211">
        <f t="shared" si="30"/>
        <v>3</v>
      </c>
      <c r="AA357" s="212">
        <f t="shared" si="31"/>
        <v>2</v>
      </c>
      <c r="AC357" s="16"/>
    </row>
    <row r="358" spans="1:29">
      <c r="A358" s="16">
        <v>2222</v>
      </c>
      <c r="B358" s="16" t="s">
        <v>112</v>
      </c>
      <c r="C358" s="16"/>
      <c r="D358" s="83"/>
      <c r="E358" s="213" t="s">
        <v>1360</v>
      </c>
      <c r="F358" s="84" t="s">
        <v>1361</v>
      </c>
      <c r="G358" s="84" t="s">
        <v>1327</v>
      </c>
      <c r="H358" s="16"/>
      <c r="I358" s="206"/>
      <c r="J358" s="16"/>
      <c r="K358" s="16"/>
      <c r="L358" s="16"/>
      <c r="M358" s="16"/>
      <c r="N358" s="83"/>
      <c r="O358" s="83"/>
      <c r="P358" s="229">
        <v>0</v>
      </c>
      <c r="Q358" s="230" t="s">
        <v>1362</v>
      </c>
      <c r="R358" s="242" t="s">
        <v>1363</v>
      </c>
      <c r="S358" s="231">
        <v>0</v>
      </c>
      <c r="T358" s="232"/>
      <c r="U358" s="229"/>
      <c r="V358" s="230"/>
      <c r="W358" s="230"/>
      <c r="X358" s="231"/>
      <c r="Y358" s="232"/>
      <c r="Z358" s="211">
        <f t="shared" si="30"/>
        <v>0</v>
      </c>
      <c r="AA358" s="212">
        <f t="shared" si="31"/>
        <v>0</v>
      </c>
      <c r="AC358" s="16"/>
    </row>
    <row r="359" spans="1:29">
      <c r="A359" s="16">
        <v>2223</v>
      </c>
      <c r="B359" s="16" t="s">
        <v>1364</v>
      </c>
      <c r="C359" s="16"/>
      <c r="D359" s="83"/>
      <c r="E359" s="208" t="s">
        <v>1365</v>
      </c>
      <c r="F359" s="84" t="s">
        <v>1366</v>
      </c>
      <c r="G359" s="84" t="s">
        <v>1327</v>
      </c>
      <c r="H359" s="209" t="s">
        <v>1367</v>
      </c>
      <c r="I359" s="210" t="s">
        <v>1368</v>
      </c>
      <c r="J359" s="16"/>
      <c r="K359" s="16"/>
      <c r="L359" s="16"/>
      <c r="M359" s="16"/>
      <c r="N359" s="83"/>
      <c r="O359" s="83"/>
      <c r="P359" s="229">
        <v>0</v>
      </c>
      <c r="Q359" s="230" t="s">
        <v>1362</v>
      </c>
      <c r="R359" s="242" t="s">
        <v>1363</v>
      </c>
      <c r="S359" s="231">
        <v>0</v>
      </c>
      <c r="T359" s="232"/>
      <c r="U359" s="229"/>
      <c r="V359" s="230"/>
      <c r="W359" s="230"/>
      <c r="X359" s="231"/>
      <c r="Y359" s="232"/>
      <c r="Z359" s="211">
        <f t="shared" si="30"/>
        <v>0</v>
      </c>
      <c r="AA359" s="212">
        <f t="shared" si="31"/>
        <v>0</v>
      </c>
      <c r="AC359" s="16"/>
    </row>
    <row r="360" spans="1:29">
      <c r="A360" s="16">
        <v>2224</v>
      </c>
      <c r="B360" s="16" t="s">
        <v>112</v>
      </c>
      <c r="C360" s="16"/>
      <c r="D360" s="83"/>
      <c r="E360" s="213" t="s">
        <v>1369</v>
      </c>
      <c r="F360" s="84" t="s">
        <v>1370</v>
      </c>
      <c r="G360" s="84" t="s">
        <v>1327</v>
      </c>
      <c r="H360" s="16"/>
      <c r="I360" s="206"/>
      <c r="J360" s="16"/>
      <c r="K360" s="16"/>
      <c r="L360" s="16"/>
      <c r="M360" s="16"/>
      <c r="N360" s="83"/>
      <c r="O360" s="83"/>
      <c r="P360" s="229">
        <v>0</v>
      </c>
      <c r="Q360" s="230" t="s">
        <v>383</v>
      </c>
      <c r="R360" s="230"/>
      <c r="S360" s="231">
        <v>0</v>
      </c>
      <c r="T360" s="232"/>
      <c r="U360" s="229"/>
      <c r="V360" s="230"/>
      <c r="W360" s="230"/>
      <c r="X360" s="231"/>
      <c r="Y360" s="232"/>
      <c r="Z360" s="211">
        <f t="shared" si="30"/>
        <v>0</v>
      </c>
      <c r="AA360" s="212">
        <f t="shared" si="31"/>
        <v>0</v>
      </c>
      <c r="AC360" s="16"/>
    </row>
    <row r="361" spans="1:29">
      <c r="A361" s="16">
        <v>2225</v>
      </c>
      <c r="B361" s="16" t="s">
        <v>112</v>
      </c>
      <c r="C361" s="16"/>
      <c r="D361" s="83"/>
      <c r="E361" s="213" t="s">
        <v>1371</v>
      </c>
      <c r="F361" s="84" t="s">
        <v>1372</v>
      </c>
      <c r="G361" s="84" t="s">
        <v>1327</v>
      </c>
      <c r="H361" s="16"/>
      <c r="I361" s="206"/>
      <c r="J361" s="16"/>
      <c r="K361" s="16"/>
      <c r="L361" s="16"/>
      <c r="M361" s="16"/>
      <c r="N361" s="83"/>
      <c r="O361" s="83"/>
      <c r="P361" s="229">
        <v>0</v>
      </c>
      <c r="Q361" s="230" t="s">
        <v>383</v>
      </c>
      <c r="R361" s="230"/>
      <c r="S361" s="231">
        <v>0</v>
      </c>
      <c r="T361" s="232"/>
      <c r="U361" s="229"/>
      <c r="V361" s="230"/>
      <c r="W361" s="230"/>
      <c r="X361" s="231"/>
      <c r="Y361" s="232"/>
      <c r="Z361" s="211">
        <f t="shared" si="30"/>
        <v>0</v>
      </c>
      <c r="AA361" s="212">
        <f t="shared" si="31"/>
        <v>0</v>
      </c>
      <c r="AC361" s="16"/>
    </row>
    <row r="362" spans="1:29">
      <c r="A362" s="16">
        <v>2226</v>
      </c>
      <c r="B362" s="16" t="s">
        <v>1334</v>
      </c>
      <c r="C362" s="16"/>
      <c r="D362" s="83"/>
      <c r="E362" s="208" t="s">
        <v>1373</v>
      </c>
      <c r="F362" s="84" t="s">
        <v>1374</v>
      </c>
      <c r="G362" s="84" t="s">
        <v>1327</v>
      </c>
      <c r="H362" s="209" t="s">
        <v>1337</v>
      </c>
      <c r="I362" s="210" t="s">
        <v>1338</v>
      </c>
      <c r="J362" s="16"/>
      <c r="K362" s="16"/>
      <c r="L362" s="16"/>
      <c r="M362" s="16"/>
      <c r="N362" s="83"/>
      <c r="O362" s="83"/>
      <c r="P362" s="229">
        <v>0</v>
      </c>
      <c r="Q362" s="230" t="s">
        <v>1375</v>
      </c>
      <c r="R362" s="230"/>
      <c r="S362" s="231">
        <v>1</v>
      </c>
      <c r="T362" s="232" t="s">
        <v>5022</v>
      </c>
      <c r="U362" s="229"/>
      <c r="V362" s="230"/>
      <c r="W362" s="230"/>
      <c r="X362" s="231"/>
      <c r="Y362" s="232"/>
      <c r="Z362" s="211">
        <f t="shared" si="30"/>
        <v>0</v>
      </c>
      <c r="AA362" s="212">
        <f t="shared" si="31"/>
        <v>1</v>
      </c>
      <c r="AC362" s="16"/>
    </row>
    <row r="363" spans="1:29">
      <c r="A363" s="16">
        <v>2227</v>
      </c>
      <c r="B363" s="16" t="s">
        <v>112</v>
      </c>
      <c r="C363" s="16"/>
      <c r="D363" s="83"/>
      <c r="E363" s="213" t="s">
        <v>1376</v>
      </c>
      <c r="F363" s="84" t="s">
        <v>1377</v>
      </c>
      <c r="G363" s="84" t="s">
        <v>1327</v>
      </c>
      <c r="H363" s="16"/>
      <c r="I363" s="206"/>
      <c r="J363" s="16"/>
      <c r="K363" s="16"/>
      <c r="L363" s="16"/>
      <c r="M363" s="16"/>
      <c r="N363" s="83"/>
      <c r="O363" s="83"/>
      <c r="P363" s="229">
        <v>2</v>
      </c>
      <c r="Q363" s="230" t="s">
        <v>1378</v>
      </c>
      <c r="R363" s="230" t="s">
        <v>1379</v>
      </c>
      <c r="S363" s="231">
        <v>2</v>
      </c>
      <c r="T363" s="232"/>
      <c r="U363" s="229"/>
      <c r="V363" s="230"/>
      <c r="W363" s="230"/>
      <c r="X363" s="231"/>
      <c r="Y363" s="232"/>
      <c r="Z363" s="211">
        <f t="shared" si="30"/>
        <v>2</v>
      </c>
      <c r="AA363" s="212">
        <f t="shared" si="31"/>
        <v>2</v>
      </c>
      <c r="AC363" s="16"/>
    </row>
    <row r="364" spans="1:29">
      <c r="A364" s="16">
        <v>2228</v>
      </c>
      <c r="B364" s="16" t="s">
        <v>112</v>
      </c>
      <c r="C364" s="16"/>
      <c r="D364" s="83"/>
      <c r="E364" s="213" t="s">
        <v>1380</v>
      </c>
      <c r="F364" s="84" t="s">
        <v>1381</v>
      </c>
      <c r="G364" s="84" t="s">
        <v>1327</v>
      </c>
      <c r="H364" s="16"/>
      <c r="I364" s="206"/>
      <c r="J364" s="16"/>
      <c r="K364" s="16"/>
      <c r="L364" s="16"/>
      <c r="M364" s="16"/>
      <c r="N364" s="83"/>
      <c r="O364" s="83"/>
      <c r="P364" s="229">
        <v>2</v>
      </c>
      <c r="Q364" s="230" t="s">
        <v>179</v>
      </c>
      <c r="R364" s="230"/>
      <c r="S364" s="231">
        <v>2</v>
      </c>
      <c r="T364" s="232"/>
      <c r="U364" s="229"/>
      <c r="V364" s="230"/>
      <c r="W364" s="230"/>
      <c r="X364" s="231"/>
      <c r="Y364" s="232"/>
      <c r="Z364" s="211">
        <f t="shared" si="30"/>
        <v>2</v>
      </c>
      <c r="AA364" s="212">
        <f t="shared" si="31"/>
        <v>2</v>
      </c>
      <c r="AC364" s="16"/>
    </row>
    <row r="365" spans="1:29">
      <c r="A365" s="16">
        <v>2229</v>
      </c>
      <c r="B365" s="16" t="s">
        <v>1382</v>
      </c>
      <c r="C365" s="16"/>
      <c r="D365" s="83"/>
      <c r="E365" s="208" t="s">
        <v>1383</v>
      </c>
      <c r="F365" s="84" t="s">
        <v>1384</v>
      </c>
      <c r="G365" s="84" t="s">
        <v>1327</v>
      </c>
      <c r="H365" s="16"/>
      <c r="I365" s="210" t="s">
        <v>1385</v>
      </c>
      <c r="J365" s="16"/>
      <c r="K365" s="16"/>
      <c r="L365" s="16"/>
      <c r="M365" s="209" t="s">
        <v>1386</v>
      </c>
      <c r="N365" s="83"/>
      <c r="O365" s="83"/>
      <c r="P365" s="229">
        <v>0</v>
      </c>
      <c r="Q365" s="230" t="s">
        <v>383</v>
      </c>
      <c r="R365" s="230"/>
      <c r="S365" s="231">
        <v>0</v>
      </c>
      <c r="T365" s="232"/>
      <c r="U365" s="229"/>
      <c r="V365" s="230"/>
      <c r="W365" s="230"/>
      <c r="X365" s="231"/>
      <c r="Y365" s="232"/>
      <c r="Z365" s="211">
        <f t="shared" si="30"/>
        <v>0</v>
      </c>
      <c r="AA365" s="212">
        <f t="shared" si="31"/>
        <v>0</v>
      </c>
      <c r="AC365" s="16"/>
    </row>
    <row r="366" spans="1:29">
      <c r="A366" s="16">
        <v>2230</v>
      </c>
      <c r="B366" s="16" t="s">
        <v>1387</v>
      </c>
      <c r="C366" s="16"/>
      <c r="D366" s="83"/>
      <c r="E366" s="208" t="s">
        <v>1388</v>
      </c>
      <c r="F366" s="84" t="s">
        <v>1389</v>
      </c>
      <c r="G366" s="84" t="s">
        <v>1327</v>
      </c>
      <c r="H366" s="209" t="s">
        <v>1390</v>
      </c>
      <c r="I366" s="210" t="s">
        <v>1391</v>
      </c>
      <c r="J366" s="16"/>
      <c r="K366" s="16"/>
      <c r="L366" s="16"/>
      <c r="M366" s="16"/>
      <c r="N366" s="83"/>
      <c r="O366" s="83"/>
      <c r="P366" s="229">
        <v>3</v>
      </c>
      <c r="Q366" s="230" t="s">
        <v>1392</v>
      </c>
      <c r="R366" s="230" t="s">
        <v>479</v>
      </c>
      <c r="S366" s="231">
        <v>3</v>
      </c>
      <c r="T366" s="232"/>
      <c r="U366" s="229"/>
      <c r="V366" s="230"/>
      <c r="W366" s="230"/>
      <c r="X366" s="231"/>
      <c r="Y366" s="232"/>
      <c r="Z366" s="211">
        <f t="shared" si="30"/>
        <v>3</v>
      </c>
      <c r="AA366" s="212">
        <f t="shared" si="31"/>
        <v>3</v>
      </c>
      <c r="AC366" s="16"/>
    </row>
    <row r="367" spans="1:29">
      <c r="A367" s="16">
        <v>2231</v>
      </c>
      <c r="B367" s="16" t="s">
        <v>1393</v>
      </c>
      <c r="C367" s="16"/>
      <c r="D367" s="83"/>
      <c r="E367" s="208" t="s">
        <v>1394</v>
      </c>
      <c r="F367" s="84" t="s">
        <v>1395</v>
      </c>
      <c r="G367" s="84" t="s">
        <v>1327</v>
      </c>
      <c r="H367" s="209" t="s">
        <v>1367</v>
      </c>
      <c r="I367" s="210" t="s">
        <v>1396</v>
      </c>
      <c r="J367" s="16"/>
      <c r="K367" s="16"/>
      <c r="L367" s="16"/>
      <c r="M367" s="16"/>
      <c r="N367" s="83"/>
      <c r="O367" s="83"/>
      <c r="P367" s="229">
        <v>0</v>
      </c>
      <c r="Q367" s="230" t="s">
        <v>1397</v>
      </c>
      <c r="R367" s="230"/>
      <c r="S367" s="231">
        <v>1</v>
      </c>
      <c r="T367" s="232"/>
      <c r="U367" s="229"/>
      <c r="V367" s="230"/>
      <c r="W367" s="230"/>
      <c r="X367" s="231"/>
      <c r="Y367" s="232"/>
      <c r="Z367" s="211">
        <f t="shared" si="30"/>
        <v>0</v>
      </c>
      <c r="AA367" s="212">
        <f t="shared" si="31"/>
        <v>1</v>
      </c>
      <c r="AC367" s="16"/>
    </row>
    <row r="368" spans="1:29">
      <c r="A368" s="16">
        <v>2232</v>
      </c>
      <c r="B368" s="16" t="s">
        <v>112</v>
      </c>
      <c r="C368" s="16"/>
      <c r="D368" s="83"/>
      <c r="E368" s="213" t="s">
        <v>1398</v>
      </c>
      <c r="F368" s="84" t="s">
        <v>1399</v>
      </c>
      <c r="G368" s="84" t="s">
        <v>1327</v>
      </c>
      <c r="H368" s="16"/>
      <c r="I368" s="206"/>
      <c r="J368" s="16"/>
      <c r="K368" s="16"/>
      <c r="L368" s="16"/>
      <c r="M368" s="16"/>
      <c r="N368" s="83"/>
      <c r="O368" s="83"/>
      <c r="P368" s="229">
        <v>0</v>
      </c>
      <c r="Q368" s="230" t="s">
        <v>383</v>
      </c>
      <c r="R368" s="230"/>
      <c r="S368" s="231">
        <v>1</v>
      </c>
      <c r="T368" s="232"/>
      <c r="U368" s="229"/>
      <c r="V368" s="230"/>
      <c r="W368" s="230"/>
      <c r="X368" s="231"/>
      <c r="Y368" s="232"/>
      <c r="Z368" s="211">
        <f t="shared" si="30"/>
        <v>0</v>
      </c>
      <c r="AA368" s="212">
        <f t="shared" si="31"/>
        <v>1</v>
      </c>
      <c r="AC368" s="16"/>
    </row>
    <row r="369" spans="1:29">
      <c r="A369" s="16" t="s">
        <v>112</v>
      </c>
      <c r="H369" s="16"/>
      <c r="I369" s="205"/>
      <c r="P369" s="227"/>
      <c r="Q369" s="227"/>
      <c r="R369" s="227"/>
      <c r="S369" s="227"/>
      <c r="T369" s="227"/>
      <c r="U369" s="227"/>
      <c r="V369" s="227"/>
      <c r="W369" s="227"/>
      <c r="X369" s="227"/>
      <c r="Y369" s="227"/>
    </row>
    <row r="370" spans="1:29">
      <c r="A370" s="16" t="s">
        <v>112</v>
      </c>
      <c r="H370" s="16"/>
      <c r="I370" s="205"/>
      <c r="P370" s="227"/>
      <c r="Q370" s="227"/>
      <c r="R370" s="227"/>
      <c r="S370" s="227"/>
      <c r="T370" s="227"/>
      <c r="U370" s="227"/>
      <c r="V370" s="227"/>
      <c r="W370" s="227"/>
      <c r="X370" s="227"/>
      <c r="Y370" s="227"/>
    </row>
    <row r="371" spans="1:29" ht="19">
      <c r="A371" s="16" t="s">
        <v>112</v>
      </c>
      <c r="E371" s="255" t="s">
        <v>1400</v>
      </c>
      <c r="F371" s="256"/>
      <c r="G371" s="257"/>
      <c r="H371" s="16"/>
      <c r="I371" s="205"/>
      <c r="P371" s="227"/>
      <c r="Q371" s="227"/>
      <c r="R371" s="227"/>
      <c r="S371" s="227"/>
      <c r="T371" s="227"/>
      <c r="U371" s="227"/>
      <c r="V371" s="227"/>
      <c r="W371" s="227"/>
      <c r="X371" s="227"/>
      <c r="Y371" s="227"/>
    </row>
    <row r="372" spans="1:29">
      <c r="A372" s="16">
        <v>2233</v>
      </c>
      <c r="B372" s="16"/>
      <c r="C372" s="16"/>
      <c r="D372" s="83"/>
      <c r="E372" s="213" t="s">
        <v>1401</v>
      </c>
      <c r="F372" s="84" t="s">
        <v>1402</v>
      </c>
      <c r="G372" s="84" t="s">
        <v>1327</v>
      </c>
      <c r="H372" s="16"/>
      <c r="I372" s="206"/>
      <c r="J372" s="16"/>
      <c r="K372" s="16"/>
      <c r="L372" s="16"/>
      <c r="M372" s="16"/>
      <c r="N372" s="83"/>
      <c r="O372" s="83"/>
      <c r="P372" s="229">
        <v>0</v>
      </c>
      <c r="Q372" s="230" t="s">
        <v>383</v>
      </c>
      <c r="R372" s="230"/>
      <c r="S372" s="231">
        <v>0</v>
      </c>
      <c r="T372" s="232"/>
      <c r="U372" s="229"/>
      <c r="V372" s="230"/>
      <c r="W372" s="230"/>
      <c r="X372" s="231"/>
      <c r="Y372" s="232"/>
      <c r="Z372" s="211">
        <f>IF(U372&lt;&gt;"",U372,IF(P372&lt;&gt;"",P372,IF(N372&lt;&gt;"",N372,"")))</f>
        <v>0</v>
      </c>
      <c r="AA372" s="212">
        <f>IF(X372&lt;&gt;"",X372,IF(S372&lt;&gt;"",S372,IF(O372&lt;&gt;"",O372,"")))</f>
        <v>0</v>
      </c>
      <c r="AC372" s="16"/>
    </row>
    <row r="373" spans="1:29">
      <c r="A373" s="16" t="s">
        <v>112</v>
      </c>
      <c r="H373" s="16"/>
      <c r="I373" s="205"/>
      <c r="P373" s="227"/>
      <c r="Q373" s="227"/>
      <c r="R373" s="227"/>
      <c r="S373" s="227"/>
      <c r="T373" s="227"/>
      <c r="U373" s="227"/>
      <c r="V373" s="227"/>
      <c r="W373" s="227"/>
      <c r="X373" s="227"/>
      <c r="Y373" s="227"/>
    </row>
    <row r="374" spans="1:29">
      <c r="A374" s="16" t="s">
        <v>112</v>
      </c>
      <c r="H374" s="16"/>
      <c r="I374" s="205"/>
      <c r="P374" s="227"/>
      <c r="Q374" s="227"/>
      <c r="R374" s="227"/>
      <c r="S374" s="227"/>
      <c r="T374" s="227"/>
      <c r="U374" s="227"/>
      <c r="V374" s="227"/>
      <c r="W374" s="227"/>
      <c r="X374" s="227"/>
      <c r="Y374" s="227"/>
    </row>
    <row r="375" spans="1:29" ht="19">
      <c r="A375" s="16" t="s">
        <v>112</v>
      </c>
      <c r="E375" s="255" t="s">
        <v>1403</v>
      </c>
      <c r="F375" s="256"/>
      <c r="G375" s="257"/>
      <c r="H375" s="16"/>
      <c r="I375" s="205"/>
      <c r="P375" s="227"/>
      <c r="Q375" s="227"/>
      <c r="R375" s="227"/>
      <c r="S375" s="227"/>
      <c r="T375" s="227"/>
      <c r="U375" s="227"/>
      <c r="V375" s="227"/>
      <c r="W375" s="227"/>
      <c r="X375" s="227"/>
      <c r="Y375" s="227"/>
    </row>
    <row r="376" spans="1:29">
      <c r="A376" s="16">
        <v>2234</v>
      </c>
      <c r="B376" s="16" t="s">
        <v>112</v>
      </c>
      <c r="C376" s="16"/>
      <c r="D376" s="83"/>
      <c r="E376" s="213" t="s">
        <v>1404</v>
      </c>
      <c r="F376" s="84" t="s">
        <v>1405</v>
      </c>
      <c r="G376" s="84" t="s">
        <v>1327</v>
      </c>
      <c r="H376" s="16"/>
      <c r="I376" s="206"/>
      <c r="J376" s="16"/>
      <c r="K376" s="16"/>
      <c r="L376" s="16"/>
      <c r="M376" s="16"/>
      <c r="N376" s="83"/>
      <c r="O376" s="83"/>
      <c r="P376" s="229">
        <v>3</v>
      </c>
      <c r="Q376" s="230" t="s">
        <v>1406</v>
      </c>
      <c r="R376" s="230"/>
      <c r="S376" s="231">
        <v>3</v>
      </c>
      <c r="T376" s="232"/>
      <c r="U376" s="229"/>
      <c r="V376" s="230"/>
      <c r="W376" s="230"/>
      <c r="X376" s="231"/>
      <c r="Y376" s="232"/>
      <c r="Z376" s="211">
        <f>IF(U376&lt;&gt;"",U376,IF(P376&lt;&gt;"",P376,IF(N376&lt;&gt;"",N376,"")))</f>
        <v>3</v>
      </c>
      <c r="AA376" s="212">
        <f>IF(X376&lt;&gt;"",X376,IF(S376&lt;&gt;"",S376,IF(O376&lt;&gt;"",O376,"")))</f>
        <v>3</v>
      </c>
      <c r="AC376" s="16"/>
    </row>
    <row r="377" spans="1:29">
      <c r="A377" s="16">
        <v>2235</v>
      </c>
      <c r="B377" s="16" t="s">
        <v>1407</v>
      </c>
      <c r="C377" s="16"/>
      <c r="D377" s="83"/>
      <c r="E377" s="208" t="s">
        <v>1408</v>
      </c>
      <c r="F377" s="84" t="s">
        <v>1409</v>
      </c>
      <c r="G377" s="84" t="s">
        <v>1327</v>
      </c>
      <c r="H377" s="209" t="s">
        <v>1328</v>
      </c>
      <c r="I377" s="210" t="s">
        <v>1410</v>
      </c>
      <c r="J377" s="16"/>
      <c r="K377" s="16"/>
      <c r="L377" s="16"/>
      <c r="M377" s="209" t="s">
        <v>1411</v>
      </c>
      <c r="N377" s="83"/>
      <c r="O377" s="83"/>
      <c r="P377" s="229">
        <v>0</v>
      </c>
      <c r="Q377" s="230" t="s">
        <v>327</v>
      </c>
      <c r="R377" s="230"/>
      <c r="S377" s="231">
        <v>0</v>
      </c>
      <c r="T377" s="232"/>
      <c r="U377" s="229"/>
      <c r="V377" s="230"/>
      <c r="W377" s="230"/>
      <c r="X377" s="231"/>
      <c r="Y377" s="232"/>
      <c r="Z377" s="211">
        <f>IF(U377&lt;&gt;"",U377,IF(P377&lt;&gt;"",P377,IF(N377&lt;&gt;"",N377,"")))</f>
        <v>0</v>
      </c>
      <c r="AA377" s="212">
        <f>IF(X377&lt;&gt;"",X377,IF(S377&lt;&gt;"",S377,IF(O377&lt;&gt;"",O377,"")))</f>
        <v>0</v>
      </c>
      <c r="AC377" s="16"/>
    </row>
    <row r="378" spans="1:29">
      <c r="A378" s="16">
        <v>2236</v>
      </c>
      <c r="B378" s="16" t="s">
        <v>1412</v>
      </c>
      <c r="C378" s="16"/>
      <c r="D378" s="83"/>
      <c r="E378" s="208" t="s">
        <v>1413</v>
      </c>
      <c r="F378" s="84" t="s">
        <v>1414</v>
      </c>
      <c r="G378" s="84" t="s">
        <v>1327</v>
      </c>
      <c r="H378" s="16"/>
      <c r="I378" s="210" t="s">
        <v>1415</v>
      </c>
      <c r="J378" s="16"/>
      <c r="K378" s="16"/>
      <c r="L378" s="16"/>
      <c r="M378" s="209" t="s">
        <v>1416</v>
      </c>
      <c r="N378" s="83"/>
      <c r="O378" s="83"/>
      <c r="P378" s="229">
        <v>0</v>
      </c>
      <c r="Q378" s="230" t="s">
        <v>327</v>
      </c>
      <c r="R378" s="230"/>
      <c r="S378" s="231">
        <v>0</v>
      </c>
      <c r="T378" s="232"/>
      <c r="U378" s="229"/>
      <c r="V378" s="230"/>
      <c r="W378" s="230"/>
      <c r="X378" s="231"/>
      <c r="Y378" s="232"/>
      <c r="Z378" s="211">
        <f>IF(U378&lt;&gt;"",U378,IF(P378&lt;&gt;"",P378,IF(N378&lt;&gt;"",N378,"")))</f>
        <v>0</v>
      </c>
      <c r="AA378" s="212">
        <f>IF(X378&lt;&gt;"",X378,IF(S378&lt;&gt;"",S378,IF(O378&lt;&gt;"",O378,"")))</f>
        <v>0</v>
      </c>
      <c r="AC378" s="16"/>
    </row>
    <row r="379" spans="1:29">
      <c r="A379" s="16" t="s">
        <v>112</v>
      </c>
      <c r="H379" s="16"/>
      <c r="I379" s="205"/>
      <c r="P379" s="227"/>
      <c r="Q379" s="227"/>
      <c r="R379" s="227"/>
      <c r="S379" s="227"/>
      <c r="T379" s="227"/>
      <c r="U379" s="227"/>
      <c r="V379" s="227"/>
      <c r="W379" s="227"/>
      <c r="X379" s="227"/>
      <c r="Y379" s="227"/>
    </row>
    <row r="380" spans="1:29">
      <c r="A380" s="16" t="s">
        <v>112</v>
      </c>
      <c r="H380" s="16"/>
      <c r="I380" s="205"/>
      <c r="P380" s="227"/>
      <c r="Q380" s="227"/>
      <c r="R380" s="227"/>
      <c r="S380" s="227"/>
      <c r="T380" s="227"/>
      <c r="U380" s="227"/>
      <c r="V380" s="227"/>
      <c r="W380" s="227"/>
      <c r="X380" s="227"/>
      <c r="Y380" s="227"/>
    </row>
    <row r="381" spans="1:29" ht="37">
      <c r="A381" s="16" t="s">
        <v>112</v>
      </c>
      <c r="E381" s="258" t="s">
        <v>1417</v>
      </c>
      <c r="F381" s="256"/>
      <c r="G381" s="257"/>
      <c r="H381" s="16"/>
      <c r="I381" s="205"/>
      <c r="P381" s="227"/>
      <c r="Q381" s="227"/>
      <c r="R381" s="227"/>
      <c r="S381" s="227"/>
      <c r="T381" s="227"/>
      <c r="U381" s="227"/>
      <c r="V381" s="227"/>
      <c r="W381" s="227"/>
      <c r="X381" s="227"/>
      <c r="Y381" s="227"/>
    </row>
    <row r="382" spans="1:29" ht="19">
      <c r="A382" s="16" t="s">
        <v>112</v>
      </c>
      <c r="E382" s="255" t="s">
        <v>1418</v>
      </c>
      <c r="F382" s="256"/>
      <c r="G382" s="257"/>
      <c r="H382" s="16"/>
      <c r="I382" s="205"/>
      <c r="P382" s="227"/>
      <c r="Q382" s="227"/>
      <c r="R382" s="227"/>
      <c r="S382" s="227"/>
      <c r="T382" s="227"/>
      <c r="U382" s="227"/>
      <c r="V382" s="227"/>
      <c r="W382" s="227"/>
      <c r="X382" s="227"/>
      <c r="Y382" s="227"/>
    </row>
    <row r="383" spans="1:29">
      <c r="A383" s="16" t="s">
        <v>112</v>
      </c>
      <c r="E383" s="207" t="s">
        <v>1419</v>
      </c>
      <c r="F383" s="84" t="s">
        <v>1420</v>
      </c>
      <c r="H383" s="16"/>
      <c r="I383" s="205"/>
      <c r="P383" s="227"/>
      <c r="Q383" s="227"/>
      <c r="R383" s="227"/>
      <c r="S383" s="227"/>
      <c r="T383" s="227"/>
      <c r="U383" s="227"/>
      <c r="V383" s="227"/>
      <c r="W383" s="227"/>
      <c r="X383" s="227"/>
      <c r="Y383" s="227"/>
    </row>
    <row r="384" spans="1:29">
      <c r="A384" s="16">
        <v>2237</v>
      </c>
      <c r="B384" s="16" t="s">
        <v>1421</v>
      </c>
      <c r="C384" s="16">
        <v>244</v>
      </c>
      <c r="D384" s="83" t="s">
        <v>112</v>
      </c>
      <c r="E384" s="208" t="s">
        <v>1422</v>
      </c>
      <c r="F384" s="84" t="s">
        <v>1423</v>
      </c>
      <c r="G384" s="84" t="s">
        <v>1424</v>
      </c>
      <c r="H384" s="16"/>
      <c r="I384" s="210" t="s">
        <v>1425</v>
      </c>
      <c r="J384" s="16"/>
      <c r="K384" s="16"/>
      <c r="L384" s="16"/>
      <c r="M384" s="209" t="s">
        <v>1426</v>
      </c>
      <c r="N384" s="83"/>
      <c r="O384" s="83"/>
      <c r="P384" s="229">
        <v>2</v>
      </c>
      <c r="Q384" s="230" t="s">
        <v>1427</v>
      </c>
      <c r="R384" s="230" t="s">
        <v>1428</v>
      </c>
      <c r="S384" s="231">
        <v>2</v>
      </c>
      <c r="T384" s="232"/>
      <c r="U384" s="229"/>
      <c r="V384" s="230"/>
      <c r="W384" s="230"/>
      <c r="X384" s="231"/>
      <c r="Y384" s="232"/>
      <c r="Z384" s="211">
        <f t="shared" ref="Z384:Z397" si="32">IF(U384&lt;&gt;"",U384,IF(P384&lt;&gt;"",P384,IF(N384&lt;&gt;"",N384,"")))</f>
        <v>2</v>
      </c>
      <c r="AA384" s="212">
        <f t="shared" ref="AA384:AA397" si="33">IF(X384&lt;&gt;"",X384,IF(S384&lt;&gt;"",S384,IF(O384&lt;&gt;"",O384,"")))</f>
        <v>2</v>
      </c>
      <c r="AC384" s="16"/>
    </row>
    <row r="385" spans="1:29">
      <c r="A385" s="16">
        <v>2238</v>
      </c>
      <c r="B385" s="16" t="s">
        <v>1429</v>
      </c>
      <c r="C385" s="16">
        <v>246</v>
      </c>
      <c r="D385" s="83" t="s">
        <v>1430</v>
      </c>
      <c r="E385" s="84" t="s">
        <v>1431</v>
      </c>
      <c r="F385" s="84" t="s">
        <v>1432</v>
      </c>
      <c r="G385" s="84" t="s">
        <v>1433</v>
      </c>
      <c r="H385" s="16"/>
      <c r="I385" s="210" t="s">
        <v>1434</v>
      </c>
      <c r="J385" s="16"/>
      <c r="K385" s="16"/>
      <c r="L385" s="16"/>
      <c r="M385" s="209" t="s">
        <v>1435</v>
      </c>
      <c r="N385" s="215">
        <v>2</v>
      </c>
      <c r="O385" s="215">
        <v>1.5</v>
      </c>
      <c r="P385" s="229">
        <v>2</v>
      </c>
      <c r="Q385" s="230" t="s">
        <v>1436</v>
      </c>
      <c r="R385" s="230"/>
      <c r="S385" s="231">
        <v>1.5</v>
      </c>
      <c r="T385" s="232"/>
      <c r="U385" s="229"/>
      <c r="V385" s="230"/>
      <c r="W385" s="230"/>
      <c r="X385" s="231"/>
      <c r="Y385" s="232"/>
      <c r="Z385" s="211">
        <f t="shared" si="32"/>
        <v>2</v>
      </c>
      <c r="AA385" s="212">
        <f t="shared" si="33"/>
        <v>1.5</v>
      </c>
      <c r="AC385" s="16"/>
    </row>
    <row r="386" spans="1:29">
      <c r="A386" s="16">
        <v>2239</v>
      </c>
      <c r="B386" s="16" t="s">
        <v>1437</v>
      </c>
      <c r="C386" s="16">
        <v>245</v>
      </c>
      <c r="D386" s="83" t="s">
        <v>1430</v>
      </c>
      <c r="E386" s="84" t="s">
        <v>1438</v>
      </c>
      <c r="F386" s="84" t="s">
        <v>1439</v>
      </c>
      <c r="G386" s="84" t="s">
        <v>1440</v>
      </c>
      <c r="H386" s="16"/>
      <c r="I386" s="210" t="s">
        <v>1441</v>
      </c>
      <c r="J386" s="16"/>
      <c r="K386" s="16"/>
      <c r="L386" s="16"/>
      <c r="M386" s="16"/>
      <c r="N386" s="215">
        <v>1</v>
      </c>
      <c r="O386" s="215">
        <v>1</v>
      </c>
      <c r="P386" s="229">
        <v>1</v>
      </c>
      <c r="Q386" s="230" t="s">
        <v>1436</v>
      </c>
      <c r="R386" s="230"/>
      <c r="S386" s="231">
        <v>1</v>
      </c>
      <c r="T386" s="232"/>
      <c r="U386" s="229"/>
      <c r="V386" s="230"/>
      <c r="W386" s="230"/>
      <c r="X386" s="231"/>
      <c r="Y386" s="232"/>
      <c r="Z386" s="211">
        <f t="shared" si="32"/>
        <v>1</v>
      </c>
      <c r="AA386" s="212">
        <f t="shared" si="33"/>
        <v>1</v>
      </c>
      <c r="AC386" s="16"/>
    </row>
    <row r="387" spans="1:29">
      <c r="A387" s="16">
        <v>2240</v>
      </c>
      <c r="B387" s="16" t="s">
        <v>1442</v>
      </c>
      <c r="C387" s="16">
        <v>249</v>
      </c>
      <c r="D387" s="83" t="s">
        <v>1430</v>
      </c>
      <c r="E387" s="84" t="s">
        <v>1443</v>
      </c>
      <c r="F387" s="84" t="s">
        <v>1444</v>
      </c>
      <c r="G387" s="84" t="s">
        <v>1445</v>
      </c>
      <c r="H387" s="16"/>
      <c r="I387" s="210" t="s">
        <v>1446</v>
      </c>
      <c r="J387" s="16"/>
      <c r="K387" s="16"/>
      <c r="L387" s="16"/>
      <c r="M387" s="209" t="s">
        <v>1447</v>
      </c>
      <c r="N387" s="215">
        <v>3</v>
      </c>
      <c r="O387" s="215">
        <v>3</v>
      </c>
      <c r="P387" s="229">
        <v>3</v>
      </c>
      <c r="Q387" s="230" t="s">
        <v>1436</v>
      </c>
      <c r="R387" s="230"/>
      <c r="S387" s="231">
        <v>3</v>
      </c>
      <c r="T387" s="232"/>
      <c r="U387" s="229"/>
      <c r="V387" s="230"/>
      <c r="W387" s="230"/>
      <c r="X387" s="231"/>
      <c r="Y387" s="232"/>
      <c r="Z387" s="211">
        <f t="shared" si="32"/>
        <v>3</v>
      </c>
      <c r="AA387" s="212">
        <f t="shared" si="33"/>
        <v>3</v>
      </c>
      <c r="AC387" s="16"/>
    </row>
    <row r="388" spans="1:29">
      <c r="A388" s="16">
        <v>2241</v>
      </c>
      <c r="B388" s="16" t="s">
        <v>1448</v>
      </c>
      <c r="C388" s="16">
        <v>247</v>
      </c>
      <c r="D388" s="83" t="s">
        <v>112</v>
      </c>
      <c r="E388" s="208" t="s">
        <v>1449</v>
      </c>
      <c r="F388" s="84" t="s">
        <v>1450</v>
      </c>
      <c r="G388" s="84" t="s">
        <v>1451</v>
      </c>
      <c r="H388" s="16"/>
      <c r="I388" s="210" t="s">
        <v>1452</v>
      </c>
      <c r="J388" s="16"/>
      <c r="K388" s="16"/>
      <c r="L388" s="16"/>
      <c r="M388" s="209" t="s">
        <v>1453</v>
      </c>
      <c r="N388" s="83"/>
      <c r="O388" s="83"/>
      <c r="P388" s="229">
        <v>1</v>
      </c>
      <c r="Q388" s="230" t="s">
        <v>1454</v>
      </c>
      <c r="R388" s="230"/>
      <c r="S388" s="231">
        <v>1</v>
      </c>
      <c r="T388" s="232"/>
      <c r="U388" s="229"/>
      <c r="V388" s="230"/>
      <c r="W388" s="230"/>
      <c r="X388" s="231"/>
      <c r="Y388" s="232"/>
      <c r="Z388" s="211">
        <f t="shared" si="32"/>
        <v>1</v>
      </c>
      <c r="AA388" s="212">
        <f t="shared" si="33"/>
        <v>1</v>
      </c>
      <c r="AC388" s="16"/>
    </row>
    <row r="389" spans="1:29">
      <c r="A389" s="16">
        <v>2242</v>
      </c>
      <c r="B389" s="16"/>
      <c r="C389" s="16" t="s">
        <v>1455</v>
      </c>
      <c r="D389" s="83" t="s">
        <v>112</v>
      </c>
      <c r="E389" s="213" t="s">
        <v>1456</v>
      </c>
      <c r="F389" s="84" t="s">
        <v>1457</v>
      </c>
      <c r="G389" s="84" t="s">
        <v>1458</v>
      </c>
      <c r="H389" s="16"/>
      <c r="I389" s="206"/>
      <c r="J389" s="16"/>
      <c r="K389" s="16"/>
      <c r="L389" s="16"/>
      <c r="M389" s="16"/>
      <c r="N389" s="83"/>
      <c r="O389" s="83"/>
      <c r="P389" s="229">
        <v>0</v>
      </c>
      <c r="Q389" s="230" t="s">
        <v>1459</v>
      </c>
      <c r="R389" s="230"/>
      <c r="S389" s="231">
        <v>0</v>
      </c>
      <c r="T389" s="232"/>
      <c r="U389" s="229"/>
      <c r="V389" s="230"/>
      <c r="W389" s="230"/>
      <c r="X389" s="231"/>
      <c r="Y389" s="232"/>
      <c r="Z389" s="211">
        <f t="shared" si="32"/>
        <v>0</v>
      </c>
      <c r="AA389" s="212">
        <f t="shared" si="33"/>
        <v>0</v>
      </c>
      <c r="AC389" s="16"/>
    </row>
    <row r="390" spans="1:29">
      <c r="A390" s="16">
        <v>2243</v>
      </c>
      <c r="B390" s="16" t="s">
        <v>1460</v>
      </c>
      <c r="C390" s="16">
        <v>250</v>
      </c>
      <c r="D390" s="83" t="s">
        <v>1430</v>
      </c>
      <c r="E390" s="84" t="s">
        <v>1461</v>
      </c>
      <c r="F390" s="84" t="s">
        <v>1462</v>
      </c>
      <c r="G390" s="84" t="s">
        <v>1463</v>
      </c>
      <c r="H390" s="16"/>
      <c r="I390" s="210" t="s">
        <v>1464</v>
      </c>
      <c r="J390" s="16"/>
      <c r="K390" s="16"/>
      <c r="L390" s="16"/>
      <c r="M390" s="209" t="s">
        <v>1465</v>
      </c>
      <c r="N390" s="215">
        <v>2</v>
      </c>
      <c r="O390" s="215">
        <v>0</v>
      </c>
      <c r="P390" s="229">
        <v>0</v>
      </c>
      <c r="Q390" s="230" t="s">
        <v>1459</v>
      </c>
      <c r="R390" s="230"/>
      <c r="S390" s="231">
        <v>0</v>
      </c>
      <c r="T390" s="232"/>
      <c r="U390" s="229"/>
      <c r="V390" s="230"/>
      <c r="W390" s="230"/>
      <c r="X390" s="231"/>
      <c r="Y390" s="232"/>
      <c r="Z390" s="211">
        <f t="shared" si="32"/>
        <v>0</v>
      </c>
      <c r="AA390" s="212">
        <f t="shared" si="33"/>
        <v>0</v>
      </c>
      <c r="AC390" s="16"/>
    </row>
    <row r="391" spans="1:29">
      <c r="A391" s="16">
        <v>2244</v>
      </c>
      <c r="B391" s="16"/>
      <c r="C391" s="16" t="s">
        <v>1455</v>
      </c>
      <c r="D391" s="83" t="s">
        <v>112</v>
      </c>
      <c r="E391" s="213" t="s">
        <v>1466</v>
      </c>
      <c r="F391" s="84" t="s">
        <v>1467</v>
      </c>
      <c r="G391" s="84" t="s">
        <v>1468</v>
      </c>
      <c r="H391" s="16"/>
      <c r="I391" s="206"/>
      <c r="J391" s="16"/>
      <c r="K391" s="16"/>
      <c r="L391" s="16"/>
      <c r="M391" s="16"/>
      <c r="N391" s="83"/>
      <c r="O391" s="83"/>
      <c r="P391" s="229">
        <v>0</v>
      </c>
      <c r="Q391" s="230" t="s">
        <v>1459</v>
      </c>
      <c r="R391" s="230"/>
      <c r="S391" s="231">
        <v>0</v>
      </c>
      <c r="T391" s="232"/>
      <c r="U391" s="229"/>
      <c r="V391" s="230"/>
      <c r="W391" s="230"/>
      <c r="X391" s="231"/>
      <c r="Y391" s="232"/>
      <c r="Z391" s="211">
        <f t="shared" si="32"/>
        <v>0</v>
      </c>
      <c r="AA391" s="212">
        <f t="shared" si="33"/>
        <v>0</v>
      </c>
      <c r="AC391" s="16"/>
    </row>
    <row r="392" spans="1:29">
      <c r="A392" s="16">
        <v>2245</v>
      </c>
      <c r="B392" s="16" t="s">
        <v>1469</v>
      </c>
      <c r="C392" s="16">
        <v>257</v>
      </c>
      <c r="D392" s="83" t="s">
        <v>1430</v>
      </c>
      <c r="E392" s="84" t="s">
        <v>1470</v>
      </c>
      <c r="F392" s="84" t="s">
        <v>1471</v>
      </c>
      <c r="G392" s="84" t="s">
        <v>1472</v>
      </c>
      <c r="H392" s="16"/>
      <c r="I392" s="210" t="s">
        <v>1473</v>
      </c>
      <c r="J392" s="16"/>
      <c r="K392" s="16"/>
      <c r="L392" s="16"/>
      <c r="M392" s="16"/>
      <c r="N392" s="215">
        <v>2</v>
      </c>
      <c r="O392" s="215">
        <v>3</v>
      </c>
      <c r="P392" s="229">
        <v>2</v>
      </c>
      <c r="Q392" s="230" t="s">
        <v>1474</v>
      </c>
      <c r="R392" s="230"/>
      <c r="S392" s="231">
        <v>2</v>
      </c>
      <c r="T392" s="232"/>
      <c r="U392" s="229"/>
      <c r="V392" s="230"/>
      <c r="W392" s="230"/>
      <c r="X392" s="231"/>
      <c r="Y392" s="232"/>
      <c r="Z392" s="211">
        <f t="shared" si="32"/>
        <v>2</v>
      </c>
      <c r="AA392" s="212">
        <f t="shared" si="33"/>
        <v>2</v>
      </c>
      <c r="AC392" s="16"/>
    </row>
    <row r="393" spans="1:29">
      <c r="A393" s="16">
        <v>2246</v>
      </c>
      <c r="B393" s="16" t="s">
        <v>1475</v>
      </c>
      <c r="C393" s="16">
        <v>390</v>
      </c>
      <c r="D393" s="83" t="s">
        <v>1430</v>
      </c>
      <c r="E393" s="84" t="s">
        <v>1476</v>
      </c>
      <c r="F393" s="84" t="s">
        <v>1477</v>
      </c>
      <c r="G393" s="84" t="s">
        <v>1478</v>
      </c>
      <c r="H393" s="16"/>
      <c r="I393" s="210" t="s">
        <v>1479</v>
      </c>
      <c r="J393" s="16"/>
      <c r="K393" s="16"/>
      <c r="L393" s="16"/>
      <c r="M393" s="16"/>
      <c r="N393" s="215">
        <v>2</v>
      </c>
      <c r="O393" s="215">
        <v>2.5</v>
      </c>
      <c r="P393" s="229">
        <v>2</v>
      </c>
      <c r="Q393" s="230" t="s">
        <v>1436</v>
      </c>
      <c r="R393" s="230"/>
      <c r="S393" s="231">
        <v>2.5</v>
      </c>
      <c r="T393" s="232"/>
      <c r="U393" s="229"/>
      <c r="V393" s="230"/>
      <c r="W393" s="230"/>
      <c r="X393" s="231"/>
      <c r="Y393" s="232"/>
      <c r="Z393" s="211">
        <f t="shared" si="32"/>
        <v>2</v>
      </c>
      <c r="AA393" s="212">
        <f t="shared" si="33"/>
        <v>2.5</v>
      </c>
      <c r="AC393" s="16"/>
    </row>
    <row r="394" spans="1:29">
      <c r="A394" s="16">
        <v>2247</v>
      </c>
      <c r="B394" s="16"/>
      <c r="C394" s="16" t="s">
        <v>1455</v>
      </c>
      <c r="D394" s="83" t="s">
        <v>112</v>
      </c>
      <c r="E394" s="213" t="s">
        <v>1480</v>
      </c>
      <c r="F394" s="84" t="s">
        <v>1481</v>
      </c>
      <c r="G394" s="84" t="s">
        <v>1482</v>
      </c>
      <c r="H394" s="16"/>
      <c r="I394" s="206"/>
      <c r="J394" s="16"/>
      <c r="K394" s="16"/>
      <c r="L394" s="16"/>
      <c r="M394" s="16"/>
      <c r="N394" s="83"/>
      <c r="O394" s="83"/>
      <c r="P394" s="229">
        <v>0</v>
      </c>
      <c r="Q394" s="230" t="s">
        <v>1459</v>
      </c>
      <c r="R394" s="230"/>
      <c r="S394" s="231">
        <v>0</v>
      </c>
      <c r="T394" s="232"/>
      <c r="U394" s="229"/>
      <c r="V394" s="230"/>
      <c r="W394" s="230"/>
      <c r="X394" s="231"/>
      <c r="Y394" s="232"/>
      <c r="Z394" s="211">
        <f t="shared" si="32"/>
        <v>0</v>
      </c>
      <c r="AA394" s="212">
        <f t="shared" si="33"/>
        <v>0</v>
      </c>
      <c r="AC394" s="16"/>
    </row>
    <row r="395" spans="1:29">
      <c r="A395" s="16">
        <v>2248</v>
      </c>
      <c r="B395" s="16" t="s">
        <v>1483</v>
      </c>
      <c r="C395" s="16">
        <v>394</v>
      </c>
      <c r="D395" s="83" t="s">
        <v>1430</v>
      </c>
      <c r="E395" s="84" t="s">
        <v>1484</v>
      </c>
      <c r="F395" s="84" t="s">
        <v>1485</v>
      </c>
      <c r="G395" s="84" t="s">
        <v>1486</v>
      </c>
      <c r="H395" s="16"/>
      <c r="I395" s="210" t="s">
        <v>1487</v>
      </c>
      <c r="J395" s="16"/>
      <c r="K395" s="16"/>
      <c r="L395" s="16"/>
      <c r="M395" s="209" t="s">
        <v>1488</v>
      </c>
      <c r="N395" s="215">
        <v>3</v>
      </c>
      <c r="O395" s="215">
        <v>3</v>
      </c>
      <c r="P395" s="229">
        <v>3</v>
      </c>
      <c r="Q395" s="230" t="s">
        <v>1436</v>
      </c>
      <c r="R395" s="230"/>
      <c r="S395" s="231">
        <v>3</v>
      </c>
      <c r="T395" s="232"/>
      <c r="U395" s="229"/>
      <c r="V395" s="230"/>
      <c r="W395" s="230"/>
      <c r="X395" s="231"/>
      <c r="Y395" s="232"/>
      <c r="Z395" s="211">
        <f t="shared" si="32"/>
        <v>3</v>
      </c>
      <c r="AA395" s="212">
        <f t="shared" si="33"/>
        <v>3</v>
      </c>
      <c r="AC395" s="16"/>
    </row>
    <row r="396" spans="1:29">
      <c r="A396" s="16">
        <v>2249</v>
      </c>
      <c r="B396" s="16"/>
      <c r="C396" s="16" t="s">
        <v>1455</v>
      </c>
      <c r="D396" s="83" t="s">
        <v>112</v>
      </c>
      <c r="E396" s="213" t="s">
        <v>1489</v>
      </c>
      <c r="F396" s="84" t="s">
        <v>1490</v>
      </c>
      <c r="G396" s="84" t="s">
        <v>1491</v>
      </c>
      <c r="H396" s="16"/>
      <c r="I396" s="206"/>
      <c r="J396" s="16"/>
      <c r="K396" s="16"/>
      <c r="L396" s="16"/>
      <c r="M396" s="16"/>
      <c r="N396" s="83"/>
      <c r="O396" s="83"/>
      <c r="P396" s="229">
        <v>3</v>
      </c>
      <c r="Q396" s="230" t="s">
        <v>1492</v>
      </c>
      <c r="R396" s="230"/>
      <c r="S396" s="231">
        <v>2</v>
      </c>
      <c r="T396" s="232" t="s">
        <v>5011</v>
      </c>
      <c r="U396" s="229"/>
      <c r="V396" s="230"/>
      <c r="W396" s="230"/>
      <c r="X396" s="231"/>
      <c r="Y396" s="232"/>
      <c r="Z396" s="211">
        <f t="shared" si="32"/>
        <v>3</v>
      </c>
      <c r="AA396" s="212">
        <f t="shared" si="33"/>
        <v>2</v>
      </c>
      <c r="AC396" s="16"/>
    </row>
    <row r="397" spans="1:29">
      <c r="A397" s="16">
        <v>2250</v>
      </c>
      <c r="B397" s="16"/>
      <c r="C397" s="16" t="s">
        <v>1455</v>
      </c>
      <c r="D397" s="83" t="s">
        <v>112</v>
      </c>
      <c r="E397" s="213" t="s">
        <v>1493</v>
      </c>
      <c r="F397" s="84" t="s">
        <v>1494</v>
      </c>
      <c r="G397" s="84" t="s">
        <v>1491</v>
      </c>
      <c r="H397" s="16"/>
      <c r="I397" s="206"/>
      <c r="J397" s="16"/>
      <c r="K397" s="16"/>
      <c r="L397" s="16"/>
      <c r="M397" s="16"/>
      <c r="N397" s="83"/>
      <c r="O397" s="83"/>
      <c r="P397" s="229">
        <v>3</v>
      </c>
      <c r="Q397" s="230" t="s">
        <v>1495</v>
      </c>
      <c r="R397" s="230" t="s">
        <v>1496</v>
      </c>
      <c r="S397" s="231">
        <v>0</v>
      </c>
      <c r="T397" s="232" t="s">
        <v>5011</v>
      </c>
      <c r="U397" s="229"/>
      <c r="V397" s="230"/>
      <c r="W397" s="230"/>
      <c r="X397" s="231"/>
      <c r="Y397" s="232"/>
      <c r="Z397" s="211">
        <f t="shared" si="32"/>
        <v>3</v>
      </c>
      <c r="AA397" s="212">
        <f t="shared" si="33"/>
        <v>0</v>
      </c>
      <c r="AC397" s="16"/>
    </row>
    <row r="398" spans="1:29">
      <c r="A398" s="16" t="s">
        <v>112</v>
      </c>
      <c r="B398" s="16" t="s">
        <v>112</v>
      </c>
      <c r="G398" s="191" t="s">
        <v>112</v>
      </c>
      <c r="H398" s="16"/>
      <c r="I398" s="205"/>
      <c r="P398" s="227"/>
      <c r="Q398" s="227"/>
      <c r="R398" s="227"/>
      <c r="S398" s="227"/>
      <c r="T398" s="227"/>
      <c r="U398" s="227"/>
      <c r="V398" s="227"/>
      <c r="W398" s="227"/>
      <c r="X398" s="227"/>
      <c r="Y398" s="227"/>
    </row>
    <row r="399" spans="1:29">
      <c r="A399" s="16" t="s">
        <v>112</v>
      </c>
      <c r="B399" s="16" t="s">
        <v>112</v>
      </c>
      <c r="G399" s="191" t="s">
        <v>112</v>
      </c>
      <c r="H399" s="16"/>
      <c r="I399" s="205"/>
      <c r="P399" s="227"/>
      <c r="Q399" s="227"/>
      <c r="R399" s="227"/>
      <c r="S399" s="227"/>
      <c r="T399" s="227"/>
      <c r="U399" s="227"/>
      <c r="V399" s="227"/>
      <c r="W399" s="227"/>
      <c r="X399" s="227"/>
      <c r="Y399" s="227"/>
    </row>
    <row r="400" spans="1:29">
      <c r="A400" s="16" t="s">
        <v>112</v>
      </c>
      <c r="B400" s="16" t="s">
        <v>112</v>
      </c>
      <c r="E400" s="207" t="s">
        <v>1497</v>
      </c>
      <c r="G400" s="191" t="s">
        <v>112</v>
      </c>
      <c r="H400" s="16"/>
      <c r="I400" s="205"/>
      <c r="P400" s="227"/>
      <c r="Q400" s="227"/>
      <c r="R400" s="227"/>
      <c r="S400" s="227"/>
      <c r="T400" s="227"/>
      <c r="U400" s="227"/>
      <c r="V400" s="227"/>
      <c r="W400" s="227"/>
      <c r="X400" s="227"/>
      <c r="Y400" s="227"/>
    </row>
    <row r="401" spans="1:29">
      <c r="A401" s="16">
        <v>2251</v>
      </c>
      <c r="B401" s="16" t="s">
        <v>1498</v>
      </c>
      <c r="C401" s="16">
        <v>251</v>
      </c>
      <c r="D401" s="83" t="s">
        <v>1430</v>
      </c>
      <c r="E401" s="84" t="s">
        <v>1499</v>
      </c>
      <c r="F401" s="84" t="s">
        <v>1500</v>
      </c>
      <c r="G401" s="84" t="s">
        <v>1501</v>
      </c>
      <c r="H401" s="16"/>
      <c r="I401" s="210" t="s">
        <v>1502</v>
      </c>
      <c r="J401" s="16"/>
      <c r="K401" s="16"/>
      <c r="L401" s="16"/>
      <c r="M401" s="209" t="s">
        <v>1503</v>
      </c>
      <c r="N401" s="215">
        <v>2</v>
      </c>
      <c r="O401" s="215">
        <v>2</v>
      </c>
      <c r="P401" s="229">
        <v>2</v>
      </c>
      <c r="Q401" s="230" t="s">
        <v>1436</v>
      </c>
      <c r="R401" s="230"/>
      <c r="S401" s="231">
        <v>2</v>
      </c>
      <c r="T401" s="232"/>
      <c r="U401" s="229"/>
      <c r="V401" s="230"/>
      <c r="W401" s="230"/>
      <c r="X401" s="231"/>
      <c r="Y401" s="232"/>
      <c r="Z401" s="211">
        <f t="shared" ref="Z401:Z407" si="34">IF(U401&lt;&gt;"",U401,IF(P401&lt;&gt;"",P401,IF(N401&lt;&gt;"",N401,"")))</f>
        <v>2</v>
      </c>
      <c r="AA401" s="212">
        <f t="shared" ref="AA401:AA407" si="35">IF(X401&lt;&gt;"",X401,IF(S401&lt;&gt;"",S401,IF(O401&lt;&gt;"",O401,"")))</f>
        <v>2</v>
      </c>
      <c r="AC401" s="16"/>
    </row>
    <row r="402" spans="1:29">
      <c r="A402" s="16">
        <v>2252</v>
      </c>
      <c r="B402" s="16" t="s">
        <v>1504</v>
      </c>
      <c r="C402" s="16">
        <v>252</v>
      </c>
      <c r="D402" s="83" t="s">
        <v>1430</v>
      </c>
      <c r="E402" s="84" t="s">
        <v>1505</v>
      </c>
      <c r="F402" s="84" t="s">
        <v>1506</v>
      </c>
      <c r="G402" s="84" t="s">
        <v>1507</v>
      </c>
      <c r="H402" s="16"/>
      <c r="I402" s="210" t="s">
        <v>1508</v>
      </c>
      <c r="J402" s="16"/>
      <c r="K402" s="16"/>
      <c r="L402" s="16"/>
      <c r="M402" s="209" t="s">
        <v>1509</v>
      </c>
      <c r="N402" s="215">
        <v>2</v>
      </c>
      <c r="O402" s="215">
        <v>2</v>
      </c>
      <c r="P402" s="230">
        <v>2</v>
      </c>
      <c r="Q402" s="230" t="s">
        <v>1436</v>
      </c>
      <c r="R402" s="230"/>
      <c r="S402" s="231">
        <v>2</v>
      </c>
      <c r="T402" s="232"/>
      <c r="U402" s="229"/>
      <c r="V402" s="230"/>
      <c r="W402" s="230"/>
      <c r="X402" s="231"/>
      <c r="Y402" s="232"/>
      <c r="Z402" s="211">
        <f t="shared" si="34"/>
        <v>2</v>
      </c>
      <c r="AA402" s="212">
        <f t="shared" si="35"/>
        <v>2</v>
      </c>
      <c r="AC402" s="16"/>
    </row>
    <row r="403" spans="1:29">
      <c r="A403" s="16">
        <v>2253</v>
      </c>
      <c r="B403" s="16" t="s">
        <v>1510</v>
      </c>
      <c r="C403" s="16">
        <v>254</v>
      </c>
      <c r="D403" s="83" t="s">
        <v>1430</v>
      </c>
      <c r="E403" s="84" t="s">
        <v>1511</v>
      </c>
      <c r="F403" s="84" t="s">
        <v>1512</v>
      </c>
      <c r="G403" s="84" t="s">
        <v>1513</v>
      </c>
      <c r="H403" s="16"/>
      <c r="I403" s="210" t="s">
        <v>1514</v>
      </c>
      <c r="J403" s="16"/>
      <c r="K403" s="16"/>
      <c r="L403" s="16"/>
      <c r="M403" s="209" t="s">
        <v>1515</v>
      </c>
      <c r="N403" s="215">
        <v>2</v>
      </c>
      <c r="O403" s="215">
        <v>2</v>
      </c>
      <c r="P403" s="230">
        <v>2</v>
      </c>
      <c r="Q403" s="230" t="s">
        <v>1436</v>
      </c>
      <c r="R403" s="230"/>
      <c r="S403" s="231">
        <v>2</v>
      </c>
      <c r="T403" s="232"/>
      <c r="U403" s="229"/>
      <c r="V403" s="230"/>
      <c r="W403" s="230"/>
      <c r="X403" s="231"/>
      <c r="Y403" s="232"/>
      <c r="Z403" s="211">
        <f t="shared" si="34"/>
        <v>2</v>
      </c>
      <c r="AA403" s="212">
        <f t="shared" si="35"/>
        <v>2</v>
      </c>
      <c r="AC403" s="16"/>
    </row>
    <row r="404" spans="1:29">
      <c r="A404" s="16">
        <v>2254</v>
      </c>
      <c r="B404" s="16"/>
      <c r="C404" s="16" t="s">
        <v>1455</v>
      </c>
      <c r="D404" s="83" t="s">
        <v>112</v>
      </c>
      <c r="E404" s="213" t="s">
        <v>1516</v>
      </c>
      <c r="F404" s="84" t="s">
        <v>1517</v>
      </c>
      <c r="G404" s="84" t="s">
        <v>1518</v>
      </c>
      <c r="H404" s="16"/>
      <c r="I404" s="206"/>
      <c r="J404" s="16"/>
      <c r="K404" s="16"/>
      <c r="L404" s="16"/>
      <c r="M404" s="16"/>
      <c r="N404" s="83"/>
      <c r="O404" s="83"/>
      <c r="P404" s="229">
        <v>0</v>
      </c>
      <c r="Q404" s="230" t="s">
        <v>1459</v>
      </c>
      <c r="R404" s="230"/>
      <c r="S404" s="231">
        <v>0</v>
      </c>
      <c r="T404" s="232"/>
      <c r="U404" s="229"/>
      <c r="V404" s="230"/>
      <c r="W404" s="230"/>
      <c r="X404" s="231"/>
      <c r="Y404" s="232"/>
      <c r="Z404" s="211">
        <f t="shared" si="34"/>
        <v>0</v>
      </c>
      <c r="AA404" s="212">
        <f t="shared" si="35"/>
        <v>0</v>
      </c>
      <c r="AC404" s="16"/>
    </row>
    <row r="405" spans="1:29">
      <c r="A405" s="16">
        <v>2255</v>
      </c>
      <c r="B405" s="16" t="s">
        <v>1519</v>
      </c>
      <c r="C405" s="16">
        <v>256</v>
      </c>
      <c r="D405" s="83" t="s">
        <v>1430</v>
      </c>
      <c r="E405" s="84" t="s">
        <v>1520</v>
      </c>
      <c r="F405" s="84" t="s">
        <v>1521</v>
      </c>
      <c r="G405" s="84" t="s">
        <v>1522</v>
      </c>
      <c r="H405" s="16"/>
      <c r="I405" s="210" t="s">
        <v>1523</v>
      </c>
      <c r="J405" s="16"/>
      <c r="K405" s="16"/>
      <c r="L405" s="16"/>
      <c r="M405" s="16"/>
      <c r="N405" s="215">
        <v>2</v>
      </c>
      <c r="O405" s="215">
        <v>2</v>
      </c>
      <c r="P405" s="229">
        <v>2</v>
      </c>
      <c r="Q405" s="230" t="s">
        <v>1436</v>
      </c>
      <c r="R405" s="230"/>
      <c r="S405" s="231">
        <v>2</v>
      </c>
      <c r="T405" s="232"/>
      <c r="U405" s="229"/>
      <c r="V405" s="230"/>
      <c r="W405" s="230"/>
      <c r="X405" s="231"/>
      <c r="Y405" s="232"/>
      <c r="Z405" s="211">
        <f t="shared" si="34"/>
        <v>2</v>
      </c>
      <c r="AA405" s="212">
        <f t="shared" si="35"/>
        <v>2</v>
      </c>
      <c r="AC405" s="16"/>
    </row>
    <row r="406" spans="1:29">
      <c r="A406" s="16">
        <v>2256</v>
      </c>
      <c r="B406" s="16" t="s">
        <v>1524</v>
      </c>
      <c r="C406" s="16">
        <v>262</v>
      </c>
      <c r="D406" s="83" t="s">
        <v>112</v>
      </c>
      <c r="E406" s="208" t="s">
        <v>1525</v>
      </c>
      <c r="F406" s="84" t="s">
        <v>1526</v>
      </c>
      <c r="G406" s="84" t="s">
        <v>1527</v>
      </c>
      <c r="H406" s="16"/>
      <c r="I406" s="210" t="s">
        <v>1528</v>
      </c>
      <c r="J406" s="16"/>
      <c r="K406" s="16"/>
      <c r="L406" s="16"/>
      <c r="M406" s="209" t="s">
        <v>1529</v>
      </c>
      <c r="N406" s="83"/>
      <c r="O406" s="83"/>
      <c r="P406" s="229">
        <v>1</v>
      </c>
      <c r="Q406" s="230" t="s">
        <v>1530</v>
      </c>
      <c r="R406" s="230" t="s">
        <v>1531</v>
      </c>
      <c r="S406" s="231">
        <v>1</v>
      </c>
      <c r="T406" s="232"/>
      <c r="U406" s="229"/>
      <c r="V406" s="230"/>
      <c r="W406" s="230"/>
      <c r="X406" s="231"/>
      <c r="Y406" s="232"/>
      <c r="Z406" s="211">
        <f t="shared" si="34"/>
        <v>1</v>
      </c>
      <c r="AA406" s="212">
        <f t="shared" si="35"/>
        <v>1</v>
      </c>
      <c r="AC406" s="16"/>
    </row>
    <row r="407" spans="1:29">
      <c r="A407" s="16">
        <v>2257</v>
      </c>
      <c r="B407" s="16"/>
      <c r="C407" s="16" t="s">
        <v>1455</v>
      </c>
      <c r="D407" s="83" t="s">
        <v>112</v>
      </c>
      <c r="E407" s="213" t="s">
        <v>1532</v>
      </c>
      <c r="F407" s="84" t="s">
        <v>1533</v>
      </c>
      <c r="G407" s="84" t="s">
        <v>1534</v>
      </c>
      <c r="H407" s="16"/>
      <c r="I407" s="206"/>
      <c r="J407" s="16"/>
      <c r="K407" s="16"/>
      <c r="L407" s="16"/>
      <c r="M407" s="16"/>
      <c r="N407" s="83"/>
      <c r="O407" s="83"/>
      <c r="P407" s="229">
        <v>0</v>
      </c>
      <c r="Q407" s="230" t="s">
        <v>1459</v>
      </c>
      <c r="R407" s="230"/>
      <c r="S407" s="231">
        <v>0</v>
      </c>
      <c r="T407" s="232" t="s">
        <v>5011</v>
      </c>
      <c r="U407" s="229"/>
      <c r="V407" s="230"/>
      <c r="W407" s="230"/>
      <c r="X407" s="231"/>
      <c r="Y407" s="232"/>
      <c r="Z407" s="211">
        <f t="shared" si="34"/>
        <v>0</v>
      </c>
      <c r="AA407" s="212">
        <f t="shared" si="35"/>
        <v>0</v>
      </c>
      <c r="AC407" s="16"/>
    </row>
    <row r="408" spans="1:29">
      <c r="A408" s="16" t="s">
        <v>112</v>
      </c>
      <c r="B408" s="16" t="s">
        <v>112</v>
      </c>
      <c r="H408" s="16"/>
      <c r="I408" s="205"/>
      <c r="P408" s="227"/>
      <c r="Q408" s="227"/>
      <c r="R408" s="227"/>
      <c r="S408" s="227"/>
      <c r="T408" s="227"/>
      <c r="U408" s="227"/>
      <c r="V408" s="227"/>
      <c r="W408" s="227"/>
      <c r="X408" s="227"/>
      <c r="Y408" s="227"/>
    </row>
    <row r="409" spans="1:29">
      <c r="A409" s="16" t="s">
        <v>112</v>
      </c>
      <c r="B409" s="16" t="s">
        <v>112</v>
      </c>
      <c r="H409" s="16"/>
      <c r="I409" s="205"/>
      <c r="P409" s="227"/>
      <c r="Q409" s="227"/>
      <c r="R409" s="227"/>
      <c r="S409" s="227"/>
      <c r="T409" s="227"/>
      <c r="U409" s="227"/>
      <c r="V409" s="227"/>
      <c r="W409" s="227"/>
      <c r="X409" s="227"/>
      <c r="Y409" s="227"/>
    </row>
    <row r="410" spans="1:29" ht="19">
      <c r="A410" s="16" t="s">
        <v>112</v>
      </c>
      <c r="B410" s="16" t="s">
        <v>112</v>
      </c>
      <c r="E410" s="255" t="s">
        <v>1535</v>
      </c>
      <c r="F410" s="256"/>
      <c r="G410" s="257"/>
      <c r="H410" s="16"/>
      <c r="I410" s="205"/>
      <c r="P410" s="227"/>
      <c r="Q410" s="227"/>
      <c r="R410" s="227"/>
      <c r="S410" s="227"/>
      <c r="T410" s="227"/>
      <c r="U410" s="227"/>
      <c r="V410" s="227"/>
      <c r="W410" s="227"/>
      <c r="X410" s="227"/>
      <c r="Y410" s="227"/>
    </row>
    <row r="411" spans="1:29">
      <c r="A411" s="16" t="s">
        <v>112</v>
      </c>
      <c r="B411" s="16" t="s">
        <v>112</v>
      </c>
      <c r="E411" s="207" t="s">
        <v>1536</v>
      </c>
      <c r="H411" s="16"/>
      <c r="I411" s="205"/>
      <c r="P411" s="227"/>
      <c r="Q411" s="227"/>
      <c r="R411" s="227"/>
      <c r="S411" s="227"/>
      <c r="T411" s="227"/>
      <c r="U411" s="227"/>
      <c r="V411" s="227"/>
      <c r="W411" s="227"/>
      <c r="X411" s="227"/>
      <c r="Y411" s="227"/>
    </row>
    <row r="412" spans="1:29">
      <c r="A412" s="16">
        <v>2258</v>
      </c>
      <c r="B412" s="16" t="s">
        <v>1537</v>
      </c>
      <c r="C412" s="16">
        <v>290</v>
      </c>
      <c r="D412" s="83" t="s">
        <v>1430</v>
      </c>
      <c r="E412" s="84" t="s">
        <v>1538</v>
      </c>
      <c r="F412" s="84" t="s">
        <v>1539</v>
      </c>
      <c r="G412" s="84" t="s">
        <v>1540</v>
      </c>
      <c r="H412" s="16"/>
      <c r="I412" s="210" t="s">
        <v>1541</v>
      </c>
      <c r="J412" s="16"/>
      <c r="K412" s="16"/>
      <c r="L412" s="16"/>
      <c r="M412" s="16"/>
      <c r="N412" s="215">
        <v>3</v>
      </c>
      <c r="O412" s="215">
        <v>3</v>
      </c>
      <c r="P412" s="229">
        <v>3</v>
      </c>
      <c r="Q412" s="230" t="s">
        <v>1436</v>
      </c>
      <c r="R412" s="230"/>
      <c r="S412" s="231">
        <v>3</v>
      </c>
      <c r="T412" s="232"/>
      <c r="U412" s="229"/>
      <c r="V412" s="230"/>
      <c r="W412" s="230"/>
      <c r="X412" s="231"/>
      <c r="Y412" s="232"/>
      <c r="Z412" s="211">
        <f t="shared" ref="Z412:Z432" si="36">IF(U412&lt;&gt;"",U412,IF(P412&lt;&gt;"",P412,IF(N412&lt;&gt;"",N412,"")))</f>
        <v>3</v>
      </c>
      <c r="AA412" s="212">
        <f t="shared" ref="AA412:AA432" si="37">IF(X412&lt;&gt;"",X412,IF(S412&lt;&gt;"",S412,IF(O412&lt;&gt;"",O412,"")))</f>
        <v>3</v>
      </c>
      <c r="AC412" s="16"/>
    </row>
    <row r="413" spans="1:29">
      <c r="A413" s="16">
        <v>2259</v>
      </c>
      <c r="B413" s="16" t="s">
        <v>1542</v>
      </c>
      <c r="C413" s="16">
        <v>292</v>
      </c>
      <c r="D413" s="83" t="s">
        <v>1430</v>
      </c>
      <c r="E413" s="84" t="s">
        <v>1520</v>
      </c>
      <c r="F413" s="84" t="s">
        <v>1543</v>
      </c>
      <c r="G413" s="84" t="s">
        <v>1544</v>
      </c>
      <c r="H413" s="16"/>
      <c r="I413" s="210" t="s">
        <v>1545</v>
      </c>
      <c r="J413" s="16"/>
      <c r="K413" s="16"/>
      <c r="L413" s="16"/>
      <c r="M413" s="16"/>
      <c r="N413" s="215">
        <v>3</v>
      </c>
      <c r="O413" s="215">
        <v>3</v>
      </c>
      <c r="P413" s="229">
        <v>3</v>
      </c>
      <c r="Q413" s="230" t="s">
        <v>1436</v>
      </c>
      <c r="R413" s="230"/>
      <c r="S413" s="231">
        <v>3</v>
      </c>
      <c r="T413" s="232"/>
      <c r="U413" s="229"/>
      <c r="V413" s="230"/>
      <c r="W413" s="230"/>
      <c r="X413" s="231"/>
      <c r="Y413" s="232"/>
      <c r="Z413" s="211">
        <f t="shared" si="36"/>
        <v>3</v>
      </c>
      <c r="AA413" s="212">
        <f t="shared" si="37"/>
        <v>3</v>
      </c>
      <c r="AC413" s="16"/>
    </row>
    <row r="414" spans="1:29">
      <c r="A414" s="16">
        <v>2260</v>
      </c>
      <c r="B414" s="16" t="s">
        <v>1546</v>
      </c>
      <c r="C414" s="16">
        <v>293</v>
      </c>
      <c r="D414" s="83" t="s">
        <v>112</v>
      </c>
      <c r="E414" s="208" t="s">
        <v>530</v>
      </c>
      <c r="F414" s="84" t="s">
        <v>1547</v>
      </c>
      <c r="G414" s="84" t="s">
        <v>1548</v>
      </c>
      <c r="H414" s="16"/>
      <c r="I414" s="210" t="s">
        <v>1549</v>
      </c>
      <c r="J414" s="16"/>
      <c r="K414" s="16"/>
      <c r="L414" s="16"/>
      <c r="M414" s="16"/>
      <c r="N414" s="83"/>
      <c r="O414" s="83"/>
      <c r="P414" s="229">
        <v>2</v>
      </c>
      <c r="Q414" s="230" t="s">
        <v>1550</v>
      </c>
      <c r="R414" s="230" t="s">
        <v>1551</v>
      </c>
      <c r="S414" s="231">
        <v>2</v>
      </c>
      <c r="T414" s="232"/>
      <c r="U414" s="229"/>
      <c r="V414" s="230"/>
      <c r="W414" s="230"/>
      <c r="X414" s="231"/>
      <c r="Y414" s="232"/>
      <c r="Z414" s="211">
        <f t="shared" si="36"/>
        <v>2</v>
      </c>
      <c r="AA414" s="212">
        <f t="shared" si="37"/>
        <v>2</v>
      </c>
      <c r="AC414" s="16"/>
    </row>
    <row r="415" spans="1:29">
      <c r="A415" s="16">
        <v>2261</v>
      </c>
      <c r="B415" s="16" t="s">
        <v>1552</v>
      </c>
      <c r="C415" s="16">
        <v>294</v>
      </c>
      <c r="D415" s="83" t="s">
        <v>1430</v>
      </c>
      <c r="E415" s="84" t="s">
        <v>1553</v>
      </c>
      <c r="F415" s="84" t="s">
        <v>1554</v>
      </c>
      <c r="G415" s="84" t="s">
        <v>1555</v>
      </c>
      <c r="H415" s="16"/>
      <c r="I415" s="210" t="s">
        <v>1556</v>
      </c>
      <c r="J415" s="16"/>
      <c r="K415" s="16"/>
      <c r="L415" s="16"/>
      <c r="M415" s="16"/>
      <c r="N415" s="215">
        <v>2</v>
      </c>
      <c r="O415" s="215">
        <v>2</v>
      </c>
      <c r="P415" s="229">
        <v>2</v>
      </c>
      <c r="Q415" s="230" t="s">
        <v>1436</v>
      </c>
      <c r="R415" s="230"/>
      <c r="S415" s="231">
        <v>2</v>
      </c>
      <c r="T415" s="232"/>
      <c r="U415" s="229"/>
      <c r="V415" s="230"/>
      <c r="W415" s="230"/>
      <c r="X415" s="231"/>
      <c r="Y415" s="232"/>
      <c r="Z415" s="211">
        <f t="shared" si="36"/>
        <v>2</v>
      </c>
      <c r="AA415" s="212">
        <f t="shared" si="37"/>
        <v>2</v>
      </c>
      <c r="AC415" s="16"/>
    </row>
    <row r="416" spans="1:29">
      <c r="A416" s="16">
        <v>2262</v>
      </c>
      <c r="B416" s="16" t="s">
        <v>1557</v>
      </c>
      <c r="C416" s="16">
        <v>295</v>
      </c>
      <c r="D416" s="83" t="s">
        <v>1430</v>
      </c>
      <c r="E416" s="84" t="s">
        <v>1558</v>
      </c>
      <c r="F416" s="84" t="s">
        <v>1559</v>
      </c>
      <c r="G416" s="84" t="s">
        <v>1560</v>
      </c>
      <c r="H416" s="16"/>
      <c r="I416" s="210" t="s">
        <v>1561</v>
      </c>
      <c r="J416" s="16"/>
      <c r="K416" s="16"/>
      <c r="L416" s="16"/>
      <c r="M416" s="16"/>
      <c r="N416" s="215">
        <v>2</v>
      </c>
      <c r="O416" s="215">
        <v>2</v>
      </c>
      <c r="P416" s="229">
        <v>2</v>
      </c>
      <c r="Q416" s="230" t="s">
        <v>1436</v>
      </c>
      <c r="R416" s="230"/>
      <c r="S416" s="231">
        <v>2</v>
      </c>
      <c r="T416" s="232"/>
      <c r="U416" s="229"/>
      <c r="V416" s="230"/>
      <c r="W416" s="230"/>
      <c r="X416" s="231"/>
      <c r="Y416" s="232"/>
      <c r="Z416" s="211">
        <f t="shared" si="36"/>
        <v>2</v>
      </c>
      <c r="AA416" s="212">
        <f t="shared" si="37"/>
        <v>2</v>
      </c>
      <c r="AC416" s="16"/>
    </row>
    <row r="417" spans="1:29">
      <c r="A417" s="16">
        <v>2263</v>
      </c>
      <c r="B417" s="16" t="s">
        <v>1562</v>
      </c>
      <c r="C417" s="16">
        <v>296</v>
      </c>
      <c r="D417" s="83" t="s">
        <v>1430</v>
      </c>
      <c r="E417" s="84" t="s">
        <v>1563</v>
      </c>
      <c r="F417" s="84" t="s">
        <v>1564</v>
      </c>
      <c r="G417" s="84" t="s">
        <v>1565</v>
      </c>
      <c r="H417" s="16"/>
      <c r="I417" s="210" t="s">
        <v>1566</v>
      </c>
      <c r="J417" s="16"/>
      <c r="K417" s="16"/>
      <c r="L417" s="16"/>
      <c r="M417" s="16"/>
      <c r="N417" s="215">
        <v>3</v>
      </c>
      <c r="O417" s="215">
        <v>3</v>
      </c>
      <c r="P417" s="229">
        <v>3</v>
      </c>
      <c r="Q417" s="230" t="s">
        <v>1436</v>
      </c>
      <c r="R417" s="230"/>
      <c r="S417" s="231">
        <v>3</v>
      </c>
      <c r="T417" s="232"/>
      <c r="U417" s="229"/>
      <c r="V417" s="230"/>
      <c r="W417" s="230"/>
      <c r="X417" s="231"/>
      <c r="Y417" s="232"/>
      <c r="Z417" s="211">
        <f t="shared" si="36"/>
        <v>3</v>
      </c>
      <c r="AA417" s="212">
        <f t="shared" si="37"/>
        <v>3</v>
      </c>
      <c r="AC417" s="16"/>
    </row>
    <row r="418" spans="1:29">
      <c r="A418" s="16">
        <v>2264</v>
      </c>
      <c r="B418" s="16" t="s">
        <v>1567</v>
      </c>
      <c r="C418" s="16">
        <v>298</v>
      </c>
      <c r="D418" s="83" t="s">
        <v>1430</v>
      </c>
      <c r="E418" s="84" t="s">
        <v>1568</v>
      </c>
      <c r="F418" s="84" t="s">
        <v>1569</v>
      </c>
      <c r="G418" s="84" t="s">
        <v>1570</v>
      </c>
      <c r="H418" s="16"/>
      <c r="I418" s="210" t="s">
        <v>1571</v>
      </c>
      <c r="J418" s="16"/>
      <c r="K418" s="16"/>
      <c r="L418" s="16"/>
      <c r="M418" s="16"/>
      <c r="N418" s="215">
        <v>1</v>
      </c>
      <c r="O418" s="215">
        <v>1</v>
      </c>
      <c r="P418" s="229">
        <v>1</v>
      </c>
      <c r="Q418" s="230" t="s">
        <v>1436</v>
      </c>
      <c r="R418" s="230"/>
      <c r="S418" s="231">
        <v>1</v>
      </c>
      <c r="T418" s="232"/>
      <c r="U418" s="229"/>
      <c r="V418" s="230"/>
      <c r="W418" s="230"/>
      <c r="X418" s="231"/>
      <c r="Y418" s="232"/>
      <c r="Z418" s="211">
        <f t="shared" si="36"/>
        <v>1</v>
      </c>
      <c r="AA418" s="212">
        <f t="shared" si="37"/>
        <v>1</v>
      </c>
      <c r="AC418" s="16"/>
    </row>
    <row r="419" spans="1:29">
      <c r="A419" s="16">
        <v>2265</v>
      </c>
      <c r="B419" s="16" t="s">
        <v>1572</v>
      </c>
      <c r="C419" s="16">
        <v>299</v>
      </c>
      <c r="D419" s="83" t="s">
        <v>1430</v>
      </c>
      <c r="E419" s="84" t="s">
        <v>1573</v>
      </c>
      <c r="F419" s="84" t="s">
        <v>1574</v>
      </c>
      <c r="G419" s="84" t="s">
        <v>1575</v>
      </c>
      <c r="H419" s="16"/>
      <c r="I419" s="210" t="s">
        <v>1576</v>
      </c>
      <c r="J419" s="16"/>
      <c r="K419" s="16"/>
      <c r="L419" s="16"/>
      <c r="M419" s="16"/>
      <c r="N419" s="215">
        <v>3</v>
      </c>
      <c r="O419" s="215">
        <v>3</v>
      </c>
      <c r="P419" s="229">
        <v>3</v>
      </c>
      <c r="Q419" s="230" t="s">
        <v>1436</v>
      </c>
      <c r="R419" s="230"/>
      <c r="S419" s="231">
        <v>3</v>
      </c>
      <c r="T419" s="232"/>
      <c r="U419" s="229"/>
      <c r="V419" s="230"/>
      <c r="W419" s="230"/>
      <c r="X419" s="231"/>
      <c r="Y419" s="232"/>
      <c r="Z419" s="211">
        <f t="shared" si="36"/>
        <v>3</v>
      </c>
      <c r="AA419" s="212">
        <f t="shared" si="37"/>
        <v>3</v>
      </c>
      <c r="AC419" s="16"/>
    </row>
    <row r="420" spans="1:29">
      <c r="A420" s="16">
        <v>2266</v>
      </c>
      <c r="B420" s="16" t="s">
        <v>1577</v>
      </c>
      <c r="C420" s="16">
        <v>300</v>
      </c>
      <c r="D420" s="83" t="s">
        <v>1430</v>
      </c>
      <c r="E420" s="84" t="s">
        <v>1578</v>
      </c>
      <c r="F420" s="84" t="s">
        <v>1579</v>
      </c>
      <c r="G420" s="84" t="s">
        <v>1580</v>
      </c>
      <c r="H420" s="16"/>
      <c r="I420" s="210" t="s">
        <v>1581</v>
      </c>
      <c r="J420" s="16"/>
      <c r="K420" s="16"/>
      <c r="L420" s="16"/>
      <c r="M420" s="16"/>
      <c r="N420" s="215">
        <v>1</v>
      </c>
      <c r="O420" s="215">
        <v>1</v>
      </c>
      <c r="P420" s="229">
        <v>1</v>
      </c>
      <c r="Q420" s="230" t="s">
        <v>1436</v>
      </c>
      <c r="R420" s="230"/>
      <c r="S420" s="231">
        <v>1</v>
      </c>
      <c r="T420" s="232"/>
      <c r="U420" s="229"/>
      <c r="V420" s="230"/>
      <c r="W420" s="230"/>
      <c r="X420" s="231"/>
      <c r="Y420" s="232"/>
      <c r="Z420" s="211">
        <f t="shared" si="36"/>
        <v>1</v>
      </c>
      <c r="AA420" s="212">
        <f t="shared" si="37"/>
        <v>1</v>
      </c>
      <c r="AC420" s="16"/>
    </row>
    <row r="421" spans="1:29">
      <c r="A421" s="16">
        <v>2267</v>
      </c>
      <c r="B421" s="16" t="s">
        <v>1582</v>
      </c>
      <c r="C421" s="16">
        <v>303</v>
      </c>
      <c r="D421" s="83" t="s">
        <v>1430</v>
      </c>
      <c r="E421" s="84" t="s">
        <v>1583</v>
      </c>
      <c r="F421" s="84" t="s">
        <v>1584</v>
      </c>
      <c r="G421" s="84" t="s">
        <v>1585</v>
      </c>
      <c r="H421" s="16"/>
      <c r="I421" s="210" t="s">
        <v>1586</v>
      </c>
      <c r="J421" s="16"/>
      <c r="K421" s="16"/>
      <c r="L421" s="16"/>
      <c r="M421" s="16"/>
      <c r="N421" s="215">
        <v>1</v>
      </c>
      <c r="O421" s="215">
        <v>1</v>
      </c>
      <c r="P421" s="229">
        <v>1</v>
      </c>
      <c r="Q421" s="230" t="s">
        <v>1436</v>
      </c>
      <c r="R421" s="230"/>
      <c r="S421" s="231">
        <v>1</v>
      </c>
      <c r="T421" s="232"/>
      <c r="U421" s="229"/>
      <c r="V421" s="230"/>
      <c r="W421" s="230"/>
      <c r="X421" s="231"/>
      <c r="Y421" s="232"/>
      <c r="Z421" s="211">
        <f t="shared" si="36"/>
        <v>1</v>
      </c>
      <c r="AA421" s="212">
        <f t="shared" si="37"/>
        <v>1</v>
      </c>
      <c r="AC421" s="16"/>
    </row>
    <row r="422" spans="1:29">
      <c r="A422" s="16">
        <v>2268</v>
      </c>
      <c r="B422" s="16" t="s">
        <v>1587</v>
      </c>
      <c r="C422" s="16">
        <v>304</v>
      </c>
      <c r="D422" s="83" t="s">
        <v>1430</v>
      </c>
      <c r="E422" s="84" t="s">
        <v>1588</v>
      </c>
      <c r="F422" s="84" t="s">
        <v>1589</v>
      </c>
      <c r="G422" s="84" t="s">
        <v>1590</v>
      </c>
      <c r="H422" s="16"/>
      <c r="I422" s="210" t="s">
        <v>1591</v>
      </c>
      <c r="J422" s="16"/>
      <c r="K422" s="16"/>
      <c r="L422" s="16"/>
      <c r="M422" s="16"/>
      <c r="N422" s="215">
        <v>0</v>
      </c>
      <c r="O422" s="215">
        <v>0</v>
      </c>
      <c r="P422" s="229">
        <v>0</v>
      </c>
      <c r="Q422" s="230" t="s">
        <v>1436</v>
      </c>
      <c r="R422" s="230"/>
      <c r="S422" s="231">
        <v>0</v>
      </c>
      <c r="T422" s="232"/>
      <c r="U422" s="229"/>
      <c r="V422" s="230"/>
      <c r="W422" s="230"/>
      <c r="X422" s="231"/>
      <c r="Y422" s="232"/>
      <c r="Z422" s="211">
        <f t="shared" si="36"/>
        <v>0</v>
      </c>
      <c r="AA422" s="212">
        <f t="shared" si="37"/>
        <v>0</v>
      </c>
      <c r="AC422" s="16"/>
    </row>
    <row r="423" spans="1:29">
      <c r="A423" s="16">
        <v>2269</v>
      </c>
      <c r="B423" s="16" t="s">
        <v>1592</v>
      </c>
      <c r="C423" s="16">
        <v>310</v>
      </c>
      <c r="D423" s="83" t="s">
        <v>112</v>
      </c>
      <c r="E423" s="208" t="s">
        <v>1593</v>
      </c>
      <c r="F423" s="84" t="s">
        <v>1594</v>
      </c>
      <c r="G423" s="84" t="s">
        <v>1595</v>
      </c>
      <c r="H423" s="16"/>
      <c r="I423" s="210" t="s">
        <v>1596</v>
      </c>
      <c r="J423" s="16"/>
      <c r="K423" s="16"/>
      <c r="L423" s="16"/>
      <c r="M423" s="16"/>
      <c r="N423" s="83"/>
      <c r="O423" s="83"/>
      <c r="P423" s="229">
        <v>0</v>
      </c>
      <c r="Q423" s="230" t="s">
        <v>551</v>
      </c>
      <c r="R423" s="230"/>
      <c r="S423" s="231">
        <v>0</v>
      </c>
      <c r="T423" s="232"/>
      <c r="U423" s="229"/>
      <c r="V423" s="230"/>
      <c r="W423" s="230"/>
      <c r="X423" s="231"/>
      <c r="Y423" s="232"/>
      <c r="Z423" s="211">
        <f t="shared" si="36"/>
        <v>0</v>
      </c>
      <c r="AA423" s="212">
        <f t="shared" si="37"/>
        <v>0</v>
      </c>
      <c r="AC423" s="16"/>
    </row>
    <row r="424" spans="1:29">
      <c r="A424" s="16">
        <v>2270</v>
      </c>
      <c r="B424" s="16" t="s">
        <v>1597</v>
      </c>
      <c r="C424" s="16">
        <v>311</v>
      </c>
      <c r="D424" s="83" t="s">
        <v>1430</v>
      </c>
      <c r="E424" s="84" t="s">
        <v>1598</v>
      </c>
      <c r="F424" s="84" t="s">
        <v>1599</v>
      </c>
      <c r="G424" s="84" t="s">
        <v>1600</v>
      </c>
      <c r="H424" s="16"/>
      <c r="I424" s="210" t="s">
        <v>1601</v>
      </c>
      <c r="J424" s="16"/>
      <c r="K424" s="16"/>
      <c r="L424" s="16"/>
      <c r="M424" s="209" t="s">
        <v>1602</v>
      </c>
      <c r="N424" s="215">
        <v>2</v>
      </c>
      <c r="O424" s="215">
        <v>2</v>
      </c>
      <c r="P424" s="229">
        <v>2</v>
      </c>
      <c r="Q424" s="230" t="s">
        <v>1436</v>
      </c>
      <c r="R424" s="230"/>
      <c r="S424" s="231">
        <v>2</v>
      </c>
      <c r="T424" s="232"/>
      <c r="U424" s="229"/>
      <c r="V424" s="230"/>
      <c r="W424" s="230"/>
      <c r="X424" s="231"/>
      <c r="Y424" s="232"/>
      <c r="Z424" s="211">
        <f t="shared" si="36"/>
        <v>2</v>
      </c>
      <c r="AA424" s="212">
        <f t="shared" si="37"/>
        <v>2</v>
      </c>
      <c r="AC424" s="16"/>
    </row>
    <row r="425" spans="1:29">
      <c r="A425" s="16">
        <v>2271</v>
      </c>
      <c r="B425" s="16" t="s">
        <v>1603</v>
      </c>
      <c r="C425" s="16">
        <v>312</v>
      </c>
      <c r="D425" s="83" t="s">
        <v>1430</v>
      </c>
      <c r="E425" s="84" t="s">
        <v>1604</v>
      </c>
      <c r="F425" s="84" t="s">
        <v>1605</v>
      </c>
      <c r="G425" s="84" t="s">
        <v>1606</v>
      </c>
      <c r="H425" s="16"/>
      <c r="I425" s="210" t="s">
        <v>1607</v>
      </c>
      <c r="J425" s="16"/>
      <c r="K425" s="16"/>
      <c r="L425" s="16"/>
      <c r="M425" s="16"/>
      <c r="N425" s="215">
        <v>0</v>
      </c>
      <c r="O425" s="215">
        <v>0</v>
      </c>
      <c r="P425" s="229">
        <v>0</v>
      </c>
      <c r="Q425" s="230" t="s">
        <v>1436</v>
      </c>
      <c r="R425" s="230"/>
      <c r="S425" s="231">
        <v>0</v>
      </c>
      <c r="T425" s="232"/>
      <c r="U425" s="229"/>
      <c r="V425" s="230"/>
      <c r="W425" s="230"/>
      <c r="X425" s="231"/>
      <c r="Y425" s="232"/>
      <c r="Z425" s="211">
        <f t="shared" si="36"/>
        <v>0</v>
      </c>
      <c r="AA425" s="212">
        <f t="shared" si="37"/>
        <v>0</v>
      </c>
      <c r="AC425" s="16"/>
    </row>
    <row r="426" spans="1:29">
      <c r="A426" s="16">
        <v>2272</v>
      </c>
      <c r="B426" s="16" t="s">
        <v>1608</v>
      </c>
      <c r="C426" s="16">
        <v>313</v>
      </c>
      <c r="D426" s="83" t="s">
        <v>1430</v>
      </c>
      <c r="E426" s="84" t="s">
        <v>1609</v>
      </c>
      <c r="F426" s="84" t="s">
        <v>1610</v>
      </c>
      <c r="G426" s="84" t="s">
        <v>1611</v>
      </c>
      <c r="H426" s="16"/>
      <c r="I426" s="210" t="s">
        <v>1612</v>
      </c>
      <c r="J426" s="16"/>
      <c r="K426" s="16"/>
      <c r="L426" s="16"/>
      <c r="M426" s="16"/>
      <c r="N426" s="215">
        <v>1</v>
      </c>
      <c r="O426" s="215">
        <v>1</v>
      </c>
      <c r="P426" s="229">
        <v>1</v>
      </c>
      <c r="Q426" s="230" t="s">
        <v>1436</v>
      </c>
      <c r="R426" s="230"/>
      <c r="S426" s="231">
        <v>1</v>
      </c>
      <c r="T426" s="232"/>
      <c r="U426" s="229"/>
      <c r="V426" s="230"/>
      <c r="W426" s="230"/>
      <c r="X426" s="231"/>
      <c r="Y426" s="232"/>
      <c r="Z426" s="211">
        <f t="shared" si="36"/>
        <v>1</v>
      </c>
      <c r="AA426" s="212">
        <f t="shared" si="37"/>
        <v>1</v>
      </c>
      <c r="AC426" s="16"/>
    </row>
    <row r="427" spans="1:29">
      <c r="A427" s="16">
        <v>2273</v>
      </c>
      <c r="B427" s="16" t="s">
        <v>1613</v>
      </c>
      <c r="C427" s="16">
        <v>314</v>
      </c>
      <c r="D427" s="83" t="s">
        <v>1430</v>
      </c>
      <c r="E427" s="84" t="s">
        <v>1614</v>
      </c>
      <c r="F427" s="84" t="s">
        <v>1615</v>
      </c>
      <c r="G427" s="84" t="s">
        <v>1616</v>
      </c>
      <c r="H427" s="16"/>
      <c r="I427" s="210" t="s">
        <v>1617</v>
      </c>
      <c r="J427" s="16"/>
      <c r="K427" s="16"/>
      <c r="L427" s="16"/>
      <c r="M427" s="209" t="s">
        <v>1618</v>
      </c>
      <c r="N427" s="215">
        <v>2</v>
      </c>
      <c r="O427" s="215">
        <v>2</v>
      </c>
      <c r="P427" s="229">
        <v>2</v>
      </c>
      <c r="Q427" s="230" t="s">
        <v>1436</v>
      </c>
      <c r="R427" s="230"/>
      <c r="S427" s="231">
        <v>2</v>
      </c>
      <c r="T427" s="232"/>
      <c r="U427" s="229"/>
      <c r="V427" s="230"/>
      <c r="W427" s="230"/>
      <c r="X427" s="231"/>
      <c r="Y427" s="232"/>
      <c r="Z427" s="211">
        <f t="shared" si="36"/>
        <v>2</v>
      </c>
      <c r="AA427" s="212">
        <f t="shared" si="37"/>
        <v>2</v>
      </c>
      <c r="AC427" s="16"/>
    </row>
    <row r="428" spans="1:29">
      <c r="A428" s="16">
        <v>2274</v>
      </c>
      <c r="B428" s="16" t="s">
        <v>1619</v>
      </c>
      <c r="C428" s="16">
        <v>315</v>
      </c>
      <c r="D428" s="83" t="s">
        <v>1430</v>
      </c>
      <c r="E428" s="84" t="s">
        <v>1620</v>
      </c>
      <c r="F428" s="84" t="s">
        <v>1621</v>
      </c>
      <c r="G428" s="84" t="s">
        <v>1622</v>
      </c>
      <c r="H428" s="16"/>
      <c r="I428" s="210" t="s">
        <v>1623</v>
      </c>
      <c r="J428" s="16"/>
      <c r="K428" s="16"/>
      <c r="L428" s="16"/>
      <c r="M428" s="16"/>
      <c r="N428" s="215">
        <v>1</v>
      </c>
      <c r="O428" s="215">
        <v>1</v>
      </c>
      <c r="P428" s="229">
        <v>1</v>
      </c>
      <c r="Q428" s="230" t="s">
        <v>1436</v>
      </c>
      <c r="R428" s="230"/>
      <c r="S428" s="231">
        <v>1</v>
      </c>
      <c r="T428" s="232"/>
      <c r="U428" s="229"/>
      <c r="V428" s="230"/>
      <c r="W428" s="230"/>
      <c r="X428" s="231"/>
      <c r="Y428" s="232"/>
      <c r="Z428" s="211">
        <f t="shared" si="36"/>
        <v>1</v>
      </c>
      <c r="AA428" s="212">
        <f t="shared" si="37"/>
        <v>1</v>
      </c>
      <c r="AC428" s="16"/>
    </row>
    <row r="429" spans="1:29">
      <c r="A429" s="16">
        <v>2275</v>
      </c>
      <c r="B429" s="16" t="s">
        <v>1624</v>
      </c>
      <c r="C429" s="16">
        <v>316</v>
      </c>
      <c r="D429" s="83" t="s">
        <v>1430</v>
      </c>
      <c r="E429" s="84" t="s">
        <v>1625</v>
      </c>
      <c r="F429" s="84" t="s">
        <v>1626</v>
      </c>
      <c r="G429" s="84" t="s">
        <v>1627</v>
      </c>
      <c r="H429" s="16"/>
      <c r="I429" s="210" t="s">
        <v>1628</v>
      </c>
      <c r="J429" s="16"/>
      <c r="K429" s="16"/>
      <c r="L429" s="16"/>
      <c r="M429" s="16"/>
      <c r="N429" s="215">
        <v>2</v>
      </c>
      <c r="O429" s="215">
        <v>2</v>
      </c>
      <c r="P429" s="229">
        <v>2</v>
      </c>
      <c r="Q429" s="230" t="s">
        <v>1436</v>
      </c>
      <c r="R429" s="230"/>
      <c r="S429" s="231">
        <v>2</v>
      </c>
      <c r="T429" s="232"/>
      <c r="U429" s="229"/>
      <c r="V429" s="230"/>
      <c r="W429" s="230"/>
      <c r="X429" s="231"/>
      <c r="Y429" s="232"/>
      <c r="Z429" s="211">
        <f t="shared" si="36"/>
        <v>2</v>
      </c>
      <c r="AA429" s="212">
        <f t="shared" si="37"/>
        <v>2</v>
      </c>
      <c r="AC429" s="16"/>
    </row>
    <row r="430" spans="1:29">
      <c r="A430" s="16">
        <v>2276</v>
      </c>
      <c r="B430" s="16" t="s">
        <v>1629</v>
      </c>
      <c r="C430" s="16">
        <v>317</v>
      </c>
      <c r="D430" s="83" t="s">
        <v>1430</v>
      </c>
      <c r="E430" s="84" t="s">
        <v>1630</v>
      </c>
      <c r="F430" s="84" t="s">
        <v>1631</v>
      </c>
      <c r="G430" s="84" t="s">
        <v>1632</v>
      </c>
      <c r="H430" s="16"/>
      <c r="I430" s="210" t="s">
        <v>1633</v>
      </c>
      <c r="J430" s="16"/>
      <c r="K430" s="16"/>
      <c r="L430" s="16"/>
      <c r="M430" s="16"/>
      <c r="N430" s="215">
        <v>2</v>
      </c>
      <c r="O430" s="215">
        <v>2</v>
      </c>
      <c r="P430" s="229">
        <v>2</v>
      </c>
      <c r="Q430" s="230" t="s">
        <v>1436</v>
      </c>
      <c r="R430" s="230"/>
      <c r="S430" s="231">
        <v>2</v>
      </c>
      <c r="T430" s="232"/>
      <c r="U430" s="229"/>
      <c r="V430" s="230"/>
      <c r="W430" s="230"/>
      <c r="X430" s="231"/>
      <c r="Y430" s="232"/>
      <c r="Z430" s="211">
        <f t="shared" si="36"/>
        <v>2</v>
      </c>
      <c r="AA430" s="212">
        <f t="shared" si="37"/>
        <v>2</v>
      </c>
      <c r="AC430" s="16"/>
    </row>
    <row r="431" spans="1:29">
      <c r="A431" s="16">
        <v>2277</v>
      </c>
      <c r="B431" s="16" t="s">
        <v>1634</v>
      </c>
      <c r="C431" s="16">
        <v>318</v>
      </c>
      <c r="D431" s="83" t="s">
        <v>1430</v>
      </c>
      <c r="E431" s="84" t="s">
        <v>1635</v>
      </c>
      <c r="F431" s="84" t="s">
        <v>1636</v>
      </c>
      <c r="G431" s="84" t="s">
        <v>1637</v>
      </c>
      <c r="H431" s="16"/>
      <c r="I431" s="210" t="s">
        <v>1638</v>
      </c>
      <c r="J431" s="16"/>
      <c r="K431" s="16"/>
      <c r="L431" s="16"/>
      <c r="M431" s="209" t="s">
        <v>1639</v>
      </c>
      <c r="N431" s="215">
        <v>3</v>
      </c>
      <c r="O431" s="215">
        <v>2</v>
      </c>
      <c r="P431" s="229">
        <v>3</v>
      </c>
      <c r="Q431" s="230" t="s">
        <v>1436</v>
      </c>
      <c r="R431" s="230"/>
      <c r="S431" s="231">
        <v>2</v>
      </c>
      <c r="T431" s="232"/>
      <c r="U431" s="229"/>
      <c r="V431" s="230"/>
      <c r="W431" s="230"/>
      <c r="X431" s="231"/>
      <c r="Y431" s="232"/>
      <c r="Z431" s="211">
        <f t="shared" si="36"/>
        <v>3</v>
      </c>
      <c r="AA431" s="212">
        <f t="shared" si="37"/>
        <v>2</v>
      </c>
      <c r="AC431" s="16"/>
    </row>
    <row r="432" spans="1:29">
      <c r="A432" s="16">
        <v>2278</v>
      </c>
      <c r="B432" s="16"/>
      <c r="C432" s="16" t="s">
        <v>1455</v>
      </c>
      <c r="D432" s="83" t="s">
        <v>112</v>
      </c>
      <c r="E432" s="213" t="s">
        <v>1640</v>
      </c>
      <c r="F432" s="84" t="s">
        <v>1641</v>
      </c>
      <c r="G432" s="84" t="s">
        <v>1534</v>
      </c>
      <c r="H432" s="16"/>
      <c r="I432" s="206"/>
      <c r="J432" s="16"/>
      <c r="K432" s="16"/>
      <c r="L432" s="16"/>
      <c r="M432" s="16"/>
      <c r="N432" s="83"/>
      <c r="O432" s="83"/>
      <c r="P432" s="229">
        <v>0</v>
      </c>
      <c r="Q432" s="230" t="s">
        <v>551</v>
      </c>
      <c r="R432" s="230"/>
      <c r="S432" s="231"/>
      <c r="T432" s="232" t="s">
        <v>5011</v>
      </c>
      <c r="U432" s="229"/>
      <c r="V432" s="230"/>
      <c r="W432" s="230"/>
      <c r="X432" s="231"/>
      <c r="Y432" s="232"/>
      <c r="Z432" s="211">
        <f t="shared" si="36"/>
        <v>0</v>
      </c>
      <c r="AA432" s="212" t="str">
        <f t="shared" si="37"/>
        <v/>
      </c>
      <c r="AC432" s="16"/>
    </row>
    <row r="433" spans="1:29">
      <c r="A433" s="16" t="s">
        <v>112</v>
      </c>
      <c r="B433" s="16" t="s">
        <v>112</v>
      </c>
      <c r="G433" s="191" t="s">
        <v>112</v>
      </c>
      <c r="H433" s="16"/>
      <c r="I433" s="205"/>
      <c r="P433" s="227"/>
      <c r="Q433" s="227"/>
      <c r="R433" s="227"/>
      <c r="S433" s="227"/>
      <c r="T433" s="227"/>
      <c r="U433" s="227"/>
      <c r="V433" s="227"/>
      <c r="W433" s="227"/>
      <c r="X433" s="227"/>
      <c r="Y433" s="227"/>
    </row>
    <row r="434" spans="1:29">
      <c r="A434" s="16" t="s">
        <v>112</v>
      </c>
      <c r="B434" s="16" t="s">
        <v>112</v>
      </c>
      <c r="G434" s="191" t="s">
        <v>112</v>
      </c>
      <c r="H434" s="16"/>
      <c r="I434" s="205"/>
      <c r="P434" s="227"/>
      <c r="Q434" s="227"/>
      <c r="R434" s="227"/>
      <c r="S434" s="227"/>
      <c r="T434" s="227"/>
      <c r="U434" s="227"/>
      <c r="V434" s="227"/>
      <c r="W434" s="227"/>
      <c r="X434" s="227"/>
      <c r="Y434" s="227"/>
    </row>
    <row r="435" spans="1:29">
      <c r="A435" s="16" t="s">
        <v>112</v>
      </c>
      <c r="B435" s="16" t="s">
        <v>112</v>
      </c>
      <c r="E435" s="207" t="s">
        <v>1642</v>
      </c>
      <c r="F435" s="84" t="s">
        <v>1643</v>
      </c>
      <c r="G435" s="191" t="s">
        <v>112</v>
      </c>
      <c r="H435" s="16"/>
      <c r="I435" s="205"/>
      <c r="P435" s="227"/>
      <c r="Q435" s="227"/>
      <c r="R435" s="227"/>
      <c r="S435" s="227"/>
      <c r="T435" s="227"/>
      <c r="U435" s="227"/>
      <c r="V435" s="227"/>
      <c r="W435" s="227"/>
      <c r="X435" s="227"/>
      <c r="Y435" s="227"/>
    </row>
    <row r="436" spans="1:29">
      <c r="A436" s="16">
        <v>2279</v>
      </c>
      <c r="B436" s="16"/>
      <c r="C436" s="16" t="s">
        <v>1455</v>
      </c>
      <c r="D436" s="83" t="s">
        <v>112</v>
      </c>
      <c r="E436" s="213" t="s">
        <v>1644</v>
      </c>
      <c r="F436" s="84" t="s">
        <v>1645</v>
      </c>
      <c r="G436" s="84" t="s">
        <v>1646</v>
      </c>
      <c r="H436" s="16"/>
      <c r="I436" s="206"/>
      <c r="J436" s="16"/>
      <c r="K436" s="16"/>
      <c r="L436" s="16"/>
      <c r="M436" s="16"/>
      <c r="N436" s="83"/>
      <c r="O436" s="83"/>
      <c r="P436" s="229">
        <v>2</v>
      </c>
      <c r="Q436" s="230" t="s">
        <v>1647</v>
      </c>
      <c r="R436" s="230"/>
      <c r="S436" s="231">
        <v>2</v>
      </c>
      <c r="T436" s="232"/>
      <c r="U436" s="229"/>
      <c r="V436" s="230"/>
      <c r="W436" s="230"/>
      <c r="X436" s="231"/>
      <c r="Y436" s="232"/>
      <c r="Z436" s="211">
        <f>IF(U436&lt;&gt;"",U436,IF(P436&lt;&gt;"",P436,IF(N436&lt;&gt;"",N436,"")))</f>
        <v>2</v>
      </c>
      <c r="AA436" s="212">
        <f>IF(X436&lt;&gt;"",X436,IF(S436&lt;&gt;"",S436,IF(O436&lt;&gt;"",O436,"")))</f>
        <v>2</v>
      </c>
      <c r="AC436" s="16"/>
    </row>
    <row r="437" spans="1:29">
      <c r="A437" s="16">
        <v>2280</v>
      </c>
      <c r="B437" s="16" t="s">
        <v>1648</v>
      </c>
      <c r="C437" s="16">
        <v>319</v>
      </c>
      <c r="D437" s="83" t="s">
        <v>1430</v>
      </c>
      <c r="E437" s="84" t="s">
        <v>1649</v>
      </c>
      <c r="F437" s="84" t="s">
        <v>1650</v>
      </c>
      <c r="G437" s="84" t="s">
        <v>1651</v>
      </c>
      <c r="H437" s="16"/>
      <c r="I437" s="210" t="s">
        <v>1652</v>
      </c>
      <c r="J437" s="16"/>
      <c r="K437" s="16"/>
      <c r="L437" s="16"/>
      <c r="M437" s="16"/>
      <c r="N437" s="215">
        <v>2</v>
      </c>
      <c r="O437" s="215">
        <v>2</v>
      </c>
      <c r="P437" s="229">
        <v>2</v>
      </c>
      <c r="Q437" s="230" t="s">
        <v>1436</v>
      </c>
      <c r="R437" s="230"/>
      <c r="S437" s="231">
        <v>2</v>
      </c>
      <c r="T437" s="232"/>
      <c r="U437" s="229"/>
      <c r="V437" s="230"/>
      <c r="W437" s="230"/>
      <c r="X437" s="231"/>
      <c r="Y437" s="232"/>
      <c r="Z437" s="211">
        <f>IF(U437&lt;&gt;"",U437,IF(P437&lt;&gt;"",P437,IF(N437&lt;&gt;"",N437,"")))</f>
        <v>2</v>
      </c>
      <c r="AA437" s="212">
        <f>IF(X437&lt;&gt;"",X437,IF(S437&lt;&gt;"",S437,IF(O437&lt;&gt;"",O437,"")))</f>
        <v>2</v>
      </c>
      <c r="AC437" s="16"/>
    </row>
    <row r="438" spans="1:29">
      <c r="A438" s="16">
        <v>2281</v>
      </c>
      <c r="B438" s="16" t="s">
        <v>1653</v>
      </c>
      <c r="C438" s="16">
        <v>320</v>
      </c>
      <c r="D438" s="83" t="s">
        <v>1430</v>
      </c>
      <c r="E438" s="84" t="s">
        <v>1654</v>
      </c>
      <c r="F438" s="84" t="s">
        <v>1655</v>
      </c>
      <c r="G438" s="84" t="s">
        <v>1656</v>
      </c>
      <c r="H438" s="16"/>
      <c r="I438" s="210" t="s">
        <v>1657</v>
      </c>
      <c r="J438" s="16"/>
      <c r="K438" s="16"/>
      <c r="L438" s="16"/>
      <c r="M438" s="209" t="s">
        <v>1658</v>
      </c>
      <c r="N438" s="215">
        <v>3</v>
      </c>
      <c r="O438" s="215">
        <v>3</v>
      </c>
      <c r="P438" s="229">
        <v>3</v>
      </c>
      <c r="Q438" s="230" t="s">
        <v>1436</v>
      </c>
      <c r="R438" s="230"/>
      <c r="S438" s="231">
        <v>3</v>
      </c>
      <c r="T438" s="232"/>
      <c r="U438" s="229"/>
      <c r="V438" s="230"/>
      <c r="W438" s="230"/>
      <c r="X438" s="231"/>
      <c r="Y438" s="232"/>
      <c r="Z438" s="211">
        <f>IF(U438&lt;&gt;"",U438,IF(P438&lt;&gt;"",P438,IF(N438&lt;&gt;"",N438,"")))</f>
        <v>3</v>
      </c>
      <c r="AA438" s="212">
        <f>IF(X438&lt;&gt;"",X438,IF(S438&lt;&gt;"",S438,IF(O438&lt;&gt;"",O438,"")))</f>
        <v>3</v>
      </c>
      <c r="AC438" s="16"/>
    </row>
    <row r="439" spans="1:29">
      <c r="A439" s="16">
        <v>2282</v>
      </c>
      <c r="B439" s="16" t="s">
        <v>1659</v>
      </c>
      <c r="C439" s="16">
        <v>321</v>
      </c>
      <c r="D439" s="83" t="s">
        <v>1430</v>
      </c>
      <c r="E439" s="84" t="s">
        <v>1660</v>
      </c>
      <c r="F439" s="84" t="s">
        <v>1661</v>
      </c>
      <c r="G439" s="84" t="s">
        <v>1662</v>
      </c>
      <c r="H439" s="16"/>
      <c r="I439" s="210" t="s">
        <v>1663</v>
      </c>
      <c r="J439" s="16"/>
      <c r="K439" s="16"/>
      <c r="L439" s="16"/>
      <c r="M439" s="16"/>
      <c r="N439" s="215">
        <v>1</v>
      </c>
      <c r="O439" s="215">
        <v>1</v>
      </c>
      <c r="P439" s="229">
        <v>1</v>
      </c>
      <c r="Q439" s="230" t="s">
        <v>1436</v>
      </c>
      <c r="R439" s="230"/>
      <c r="S439" s="231">
        <v>1</v>
      </c>
      <c r="T439" s="232"/>
      <c r="U439" s="229"/>
      <c r="V439" s="230"/>
      <c r="W439" s="230"/>
      <c r="X439" s="231"/>
      <c r="Y439" s="232"/>
      <c r="Z439" s="211">
        <f>IF(U439&lt;&gt;"",U439,IF(P439&lt;&gt;"",P439,IF(N439&lt;&gt;"",N439,"")))</f>
        <v>1</v>
      </c>
      <c r="AA439" s="212">
        <f>IF(X439&lt;&gt;"",X439,IF(S439&lt;&gt;"",S439,IF(O439&lt;&gt;"",O439,"")))</f>
        <v>1</v>
      </c>
      <c r="AC439" s="16"/>
    </row>
    <row r="440" spans="1:29">
      <c r="A440" s="16" t="s">
        <v>112</v>
      </c>
      <c r="B440" s="16" t="s">
        <v>112</v>
      </c>
      <c r="G440" s="191" t="s">
        <v>112</v>
      </c>
      <c r="H440" s="16"/>
      <c r="I440" s="205"/>
      <c r="P440" s="227"/>
      <c r="Q440" s="227"/>
      <c r="R440" s="227"/>
      <c r="S440" s="227"/>
      <c r="T440" s="227"/>
      <c r="U440" s="227"/>
      <c r="V440" s="227"/>
      <c r="W440" s="227"/>
      <c r="X440" s="227"/>
      <c r="Y440" s="227"/>
    </row>
    <row r="441" spans="1:29">
      <c r="A441" s="16" t="s">
        <v>112</v>
      </c>
      <c r="B441" s="16" t="s">
        <v>112</v>
      </c>
      <c r="G441" s="191" t="s">
        <v>112</v>
      </c>
      <c r="H441" s="16"/>
      <c r="I441" s="205"/>
      <c r="P441" s="227"/>
      <c r="Q441" s="227"/>
      <c r="R441" s="227"/>
      <c r="S441" s="227"/>
      <c r="T441" s="227"/>
      <c r="U441" s="227"/>
      <c r="V441" s="227"/>
      <c r="W441" s="227"/>
      <c r="X441" s="227"/>
      <c r="Y441" s="227"/>
    </row>
    <row r="442" spans="1:29">
      <c r="A442" s="16" t="s">
        <v>112</v>
      </c>
      <c r="B442" s="16" t="s">
        <v>112</v>
      </c>
      <c r="E442" s="207" t="s">
        <v>1664</v>
      </c>
      <c r="F442" s="84" t="s">
        <v>1665</v>
      </c>
      <c r="G442" s="191" t="s">
        <v>112</v>
      </c>
      <c r="H442" s="16"/>
      <c r="I442" s="205"/>
      <c r="P442" s="227"/>
      <c r="Q442" s="227"/>
      <c r="R442" s="227"/>
      <c r="S442" s="227"/>
      <c r="T442" s="227"/>
      <c r="U442" s="227"/>
      <c r="V442" s="227"/>
      <c r="W442" s="227"/>
      <c r="X442" s="227"/>
      <c r="Y442" s="227"/>
    </row>
    <row r="443" spans="1:29">
      <c r="A443" s="16">
        <v>2283</v>
      </c>
      <c r="B443" s="16" t="s">
        <v>1666</v>
      </c>
      <c r="C443" s="16">
        <v>322</v>
      </c>
      <c r="D443" s="83" t="s">
        <v>1430</v>
      </c>
      <c r="E443" s="84" t="s">
        <v>1667</v>
      </c>
      <c r="F443" s="84" t="s">
        <v>1668</v>
      </c>
      <c r="G443" s="84" t="s">
        <v>1669</v>
      </c>
      <c r="H443" s="16"/>
      <c r="I443" s="210" t="s">
        <v>1670</v>
      </c>
      <c r="J443" s="16"/>
      <c r="K443" s="16"/>
      <c r="L443" s="16"/>
      <c r="M443" s="209" t="s">
        <v>1671</v>
      </c>
      <c r="N443" s="215">
        <v>3</v>
      </c>
      <c r="O443" s="215">
        <v>2</v>
      </c>
      <c r="P443" s="229">
        <v>3</v>
      </c>
      <c r="Q443" s="230" t="s">
        <v>1436</v>
      </c>
      <c r="R443" s="230"/>
      <c r="S443" s="231">
        <v>3</v>
      </c>
      <c r="T443" s="232"/>
      <c r="U443" s="229"/>
      <c r="V443" s="230"/>
      <c r="W443" s="230"/>
      <c r="X443" s="231"/>
      <c r="Y443" s="232"/>
      <c r="Z443" s="211">
        <f t="shared" ref="Z443:Z448" si="38">IF(U443&lt;&gt;"",U443,IF(P443&lt;&gt;"",P443,IF(N443&lt;&gt;"",N443,"")))</f>
        <v>3</v>
      </c>
      <c r="AA443" s="212">
        <f t="shared" ref="AA443:AA448" si="39">IF(X443&lt;&gt;"",X443,IF(S443&lt;&gt;"",S443,IF(O443&lt;&gt;"",O443,"")))</f>
        <v>3</v>
      </c>
      <c r="AC443" s="16"/>
    </row>
    <row r="444" spans="1:29">
      <c r="A444" s="16">
        <v>2284</v>
      </c>
      <c r="B444" s="16" t="s">
        <v>1672</v>
      </c>
      <c r="C444" s="16">
        <v>323</v>
      </c>
      <c r="D444" s="83" t="s">
        <v>112</v>
      </c>
      <c r="E444" s="208" t="s">
        <v>1673</v>
      </c>
      <c r="F444" s="84" t="s">
        <v>1674</v>
      </c>
      <c r="G444" s="84" t="s">
        <v>1675</v>
      </c>
      <c r="H444" s="16"/>
      <c r="I444" s="210" t="s">
        <v>1676</v>
      </c>
      <c r="J444" s="16"/>
      <c r="K444" s="16"/>
      <c r="L444" s="16"/>
      <c r="M444" s="16"/>
      <c r="N444" s="83"/>
      <c r="O444" s="83"/>
      <c r="P444" s="229">
        <v>1</v>
      </c>
      <c r="Q444" s="230" t="s">
        <v>1677</v>
      </c>
      <c r="R444" s="230"/>
      <c r="S444" s="231">
        <v>1</v>
      </c>
      <c r="T444" s="232"/>
      <c r="U444" s="229"/>
      <c r="V444" s="230"/>
      <c r="W444" s="230"/>
      <c r="X444" s="231"/>
      <c r="Y444" s="232"/>
      <c r="Z444" s="211">
        <f t="shared" si="38"/>
        <v>1</v>
      </c>
      <c r="AA444" s="212">
        <f t="shared" si="39"/>
        <v>1</v>
      </c>
      <c r="AC444" s="16"/>
    </row>
    <row r="445" spans="1:29">
      <c r="A445" s="16">
        <v>2285</v>
      </c>
      <c r="B445" s="16"/>
      <c r="C445" s="16" t="s">
        <v>1455</v>
      </c>
      <c r="D445" s="83" t="s">
        <v>112</v>
      </c>
      <c r="E445" s="213" t="s">
        <v>1678</v>
      </c>
      <c r="F445" s="84" t="s">
        <v>1679</v>
      </c>
      <c r="G445" s="84" t="s">
        <v>1680</v>
      </c>
      <c r="H445" s="16"/>
      <c r="I445" s="206"/>
      <c r="J445" s="16"/>
      <c r="K445" s="16"/>
      <c r="L445" s="16"/>
      <c r="M445" s="16"/>
      <c r="N445" s="83"/>
      <c r="O445" s="83"/>
      <c r="P445" s="229">
        <v>0</v>
      </c>
      <c r="Q445" s="230" t="s">
        <v>1459</v>
      </c>
      <c r="R445" s="230"/>
      <c r="S445" s="231">
        <v>0</v>
      </c>
      <c r="T445" s="232"/>
      <c r="U445" s="229"/>
      <c r="V445" s="230"/>
      <c r="W445" s="230"/>
      <c r="X445" s="231"/>
      <c r="Y445" s="232"/>
      <c r="Z445" s="211">
        <f t="shared" si="38"/>
        <v>0</v>
      </c>
      <c r="AA445" s="212">
        <f t="shared" si="39"/>
        <v>0</v>
      </c>
      <c r="AC445" s="16"/>
    </row>
    <row r="446" spans="1:29">
      <c r="A446" s="16">
        <v>2286</v>
      </c>
      <c r="B446" s="16"/>
      <c r="C446" s="16" t="s">
        <v>1455</v>
      </c>
      <c r="D446" s="83" t="s">
        <v>112</v>
      </c>
      <c r="E446" s="213" t="s">
        <v>1681</v>
      </c>
      <c r="F446" s="84" t="s">
        <v>1682</v>
      </c>
      <c r="G446" s="84" t="s">
        <v>1683</v>
      </c>
      <c r="H446" s="16"/>
      <c r="I446" s="206"/>
      <c r="J446" s="16"/>
      <c r="K446" s="16"/>
      <c r="L446" s="16"/>
      <c r="M446" s="16"/>
      <c r="N446" s="83"/>
      <c r="O446" s="83"/>
      <c r="P446" s="229">
        <v>1</v>
      </c>
      <c r="Q446" s="230" t="s">
        <v>1684</v>
      </c>
      <c r="R446" s="230"/>
      <c r="S446" s="231">
        <v>1</v>
      </c>
      <c r="T446" s="232"/>
      <c r="U446" s="229"/>
      <c r="V446" s="230"/>
      <c r="W446" s="230"/>
      <c r="X446" s="231"/>
      <c r="Y446" s="232"/>
      <c r="Z446" s="211">
        <f t="shared" si="38"/>
        <v>1</v>
      </c>
      <c r="AA446" s="212">
        <f t="shared" si="39"/>
        <v>1</v>
      </c>
      <c r="AC446" s="16"/>
    </row>
    <row r="447" spans="1:29">
      <c r="A447" s="16">
        <v>2287</v>
      </c>
      <c r="B447" s="16"/>
      <c r="C447" s="16" t="s">
        <v>1455</v>
      </c>
      <c r="D447" s="83" t="s">
        <v>112</v>
      </c>
      <c r="E447" s="213" t="s">
        <v>1685</v>
      </c>
      <c r="F447" s="84" t="s">
        <v>1686</v>
      </c>
      <c r="G447" s="84" t="s">
        <v>1687</v>
      </c>
      <c r="H447" s="16"/>
      <c r="I447" s="206"/>
      <c r="J447" s="16"/>
      <c r="K447" s="16"/>
      <c r="L447" s="16"/>
      <c r="M447" s="16"/>
      <c r="N447" s="83"/>
      <c r="O447" s="83"/>
      <c r="P447" s="229">
        <v>1</v>
      </c>
      <c r="Q447" s="230" t="s">
        <v>1677</v>
      </c>
      <c r="R447" s="230"/>
      <c r="S447" s="231">
        <v>1</v>
      </c>
      <c r="T447" s="232"/>
      <c r="U447" s="229"/>
      <c r="V447" s="230"/>
      <c r="W447" s="230"/>
      <c r="X447" s="231"/>
      <c r="Y447" s="232"/>
      <c r="Z447" s="211">
        <f t="shared" si="38"/>
        <v>1</v>
      </c>
      <c r="AA447" s="212">
        <f t="shared" si="39"/>
        <v>1</v>
      </c>
      <c r="AC447" s="16"/>
    </row>
    <row r="448" spans="1:29">
      <c r="A448" s="16">
        <v>2288</v>
      </c>
      <c r="B448" s="16"/>
      <c r="C448" s="16" t="s">
        <v>1455</v>
      </c>
      <c r="D448" s="83" t="s">
        <v>112</v>
      </c>
      <c r="E448" s="213" t="s">
        <v>1688</v>
      </c>
      <c r="F448" s="84" t="s">
        <v>1689</v>
      </c>
      <c r="G448" s="84" t="s">
        <v>1534</v>
      </c>
      <c r="H448" s="16"/>
      <c r="I448" s="206"/>
      <c r="J448" s="16"/>
      <c r="K448" s="16"/>
      <c r="L448" s="16"/>
      <c r="M448" s="16"/>
      <c r="N448" s="83"/>
      <c r="O448" s="83"/>
      <c r="P448" s="229">
        <v>2</v>
      </c>
      <c r="Q448" s="230" t="s">
        <v>1690</v>
      </c>
      <c r="R448" s="230"/>
      <c r="S448" s="231">
        <v>2</v>
      </c>
      <c r="T448" s="232" t="s">
        <v>5011</v>
      </c>
      <c r="U448" s="229"/>
      <c r="V448" s="230"/>
      <c r="W448" s="230"/>
      <c r="X448" s="231"/>
      <c r="Y448" s="232"/>
      <c r="Z448" s="211">
        <f t="shared" si="38"/>
        <v>2</v>
      </c>
      <c r="AA448" s="212">
        <f t="shared" si="39"/>
        <v>2</v>
      </c>
      <c r="AC448" s="16"/>
    </row>
    <row r="449" spans="1:29">
      <c r="A449" s="16" t="s">
        <v>112</v>
      </c>
      <c r="B449" s="16" t="s">
        <v>112</v>
      </c>
      <c r="H449" s="16"/>
      <c r="I449" s="205"/>
      <c r="P449" s="227"/>
      <c r="Q449" s="227"/>
      <c r="R449" s="227"/>
      <c r="S449" s="227"/>
      <c r="T449" s="227"/>
      <c r="U449" s="227"/>
      <c r="V449" s="227"/>
      <c r="W449" s="227"/>
      <c r="X449" s="227"/>
      <c r="Y449" s="227"/>
    </row>
    <row r="450" spans="1:29">
      <c r="A450" s="16" t="s">
        <v>112</v>
      </c>
      <c r="B450" s="16" t="s">
        <v>112</v>
      </c>
      <c r="H450" s="16"/>
      <c r="I450" s="205"/>
      <c r="P450" s="227"/>
      <c r="Q450" s="227"/>
      <c r="R450" s="227"/>
      <c r="S450" s="227"/>
      <c r="T450" s="227"/>
      <c r="U450" s="227"/>
      <c r="V450" s="227"/>
      <c r="W450" s="227"/>
      <c r="X450" s="227"/>
      <c r="Y450" s="227"/>
    </row>
    <row r="451" spans="1:29">
      <c r="A451" s="16" t="s">
        <v>112</v>
      </c>
      <c r="B451" s="16" t="s">
        <v>112</v>
      </c>
      <c r="E451" s="207" t="s">
        <v>1691</v>
      </c>
      <c r="H451" s="16"/>
      <c r="I451" s="205"/>
      <c r="P451" s="227"/>
      <c r="Q451" s="227"/>
      <c r="R451" s="227"/>
      <c r="S451" s="227"/>
      <c r="T451" s="227"/>
      <c r="U451" s="227"/>
      <c r="V451" s="227"/>
      <c r="W451" s="227"/>
      <c r="X451" s="227"/>
      <c r="Y451" s="227"/>
    </row>
    <row r="452" spans="1:29">
      <c r="A452" s="16">
        <v>2289</v>
      </c>
      <c r="B452" s="16" t="s">
        <v>1692</v>
      </c>
      <c r="C452" s="16">
        <v>324</v>
      </c>
      <c r="D452" s="83" t="s">
        <v>1430</v>
      </c>
      <c r="E452" s="84" t="s">
        <v>1693</v>
      </c>
      <c r="F452" s="84" t="s">
        <v>1694</v>
      </c>
      <c r="G452" s="84" t="s">
        <v>1695</v>
      </c>
      <c r="H452" s="16"/>
      <c r="I452" s="210" t="s">
        <v>1696</v>
      </c>
      <c r="J452" s="16"/>
      <c r="K452" s="16"/>
      <c r="L452" s="16"/>
      <c r="M452" s="209" t="s">
        <v>1697</v>
      </c>
      <c r="N452" s="215">
        <v>3</v>
      </c>
      <c r="O452" s="215">
        <v>2</v>
      </c>
      <c r="P452" s="229">
        <v>3</v>
      </c>
      <c r="Q452" s="230" t="s">
        <v>1436</v>
      </c>
      <c r="R452" s="230"/>
      <c r="S452" s="231">
        <v>2</v>
      </c>
      <c r="T452" s="232"/>
      <c r="U452" s="229"/>
      <c r="V452" s="230"/>
      <c r="W452" s="230"/>
      <c r="X452" s="231"/>
      <c r="Y452" s="232"/>
      <c r="Z452" s="211">
        <f t="shared" ref="Z452:Z462" si="40">IF(U452&lt;&gt;"",U452,IF(P452&lt;&gt;"",P452,IF(N452&lt;&gt;"",N452,"")))</f>
        <v>3</v>
      </c>
      <c r="AA452" s="212">
        <f t="shared" ref="AA452:AA462" si="41">IF(X452&lt;&gt;"",X452,IF(S452&lt;&gt;"",S452,IF(O452&lt;&gt;"",O452,"")))</f>
        <v>2</v>
      </c>
      <c r="AC452" s="16"/>
    </row>
    <row r="453" spans="1:29">
      <c r="A453" s="16">
        <v>2290</v>
      </c>
      <c r="B453" s="16" t="s">
        <v>1698</v>
      </c>
      <c r="C453" s="16">
        <v>325</v>
      </c>
      <c r="D453" s="83" t="s">
        <v>112</v>
      </c>
      <c r="E453" s="208" t="s">
        <v>1699</v>
      </c>
      <c r="F453" s="84" t="s">
        <v>1700</v>
      </c>
      <c r="G453" s="84" t="s">
        <v>1701</v>
      </c>
      <c r="H453" s="16"/>
      <c r="I453" s="210" t="s">
        <v>1702</v>
      </c>
      <c r="J453" s="16"/>
      <c r="K453" s="16"/>
      <c r="L453" s="16"/>
      <c r="M453" s="209" t="s">
        <v>1703</v>
      </c>
      <c r="N453" s="83"/>
      <c r="O453" s="83"/>
      <c r="P453" s="229">
        <v>1</v>
      </c>
      <c r="Q453" s="230" t="s">
        <v>1704</v>
      </c>
      <c r="R453" s="230"/>
      <c r="S453" s="231">
        <v>1</v>
      </c>
      <c r="T453" s="232"/>
      <c r="U453" s="229"/>
      <c r="V453" s="230"/>
      <c r="W453" s="230"/>
      <c r="X453" s="231"/>
      <c r="Y453" s="232"/>
      <c r="Z453" s="211">
        <f t="shared" si="40"/>
        <v>1</v>
      </c>
      <c r="AA453" s="212">
        <f t="shared" si="41"/>
        <v>1</v>
      </c>
      <c r="AC453" s="16"/>
    </row>
    <row r="454" spans="1:29">
      <c r="A454" s="16">
        <v>2291</v>
      </c>
      <c r="B454" s="16" t="s">
        <v>1705</v>
      </c>
      <c r="C454" s="16">
        <v>326</v>
      </c>
      <c r="D454" s="83" t="s">
        <v>112</v>
      </c>
      <c r="E454" s="208" t="s">
        <v>1706</v>
      </c>
      <c r="F454" s="84" t="s">
        <v>1707</v>
      </c>
      <c r="G454" s="84" t="s">
        <v>1708</v>
      </c>
      <c r="H454" s="16"/>
      <c r="I454" s="210" t="s">
        <v>1709</v>
      </c>
      <c r="J454" s="16"/>
      <c r="K454" s="16"/>
      <c r="L454" s="16"/>
      <c r="M454" s="16"/>
      <c r="N454" s="83"/>
      <c r="O454" s="83"/>
      <c r="P454" s="229">
        <v>1</v>
      </c>
      <c r="Q454" s="230" t="s">
        <v>1710</v>
      </c>
      <c r="R454" s="230"/>
      <c r="S454" s="231">
        <v>1</v>
      </c>
      <c r="T454" s="232"/>
      <c r="U454" s="229"/>
      <c r="V454" s="230"/>
      <c r="W454" s="230"/>
      <c r="X454" s="231"/>
      <c r="Y454" s="232"/>
      <c r="Z454" s="211">
        <f t="shared" si="40"/>
        <v>1</v>
      </c>
      <c r="AA454" s="212">
        <f t="shared" si="41"/>
        <v>1</v>
      </c>
      <c r="AC454" s="16"/>
    </row>
    <row r="455" spans="1:29">
      <c r="A455" s="16">
        <v>2292</v>
      </c>
      <c r="B455" s="16" t="s">
        <v>1711</v>
      </c>
      <c r="C455" s="16">
        <v>327</v>
      </c>
      <c r="D455" s="83" t="s">
        <v>1430</v>
      </c>
      <c r="E455" s="84" t="s">
        <v>1712</v>
      </c>
      <c r="F455" s="84" t="s">
        <v>1713</v>
      </c>
      <c r="G455" s="84" t="s">
        <v>1714</v>
      </c>
      <c r="H455" s="16"/>
      <c r="I455" s="210" t="s">
        <v>1715</v>
      </c>
      <c r="J455" s="16"/>
      <c r="K455" s="16"/>
      <c r="L455" s="16"/>
      <c r="M455" s="16"/>
      <c r="N455" s="215">
        <v>2</v>
      </c>
      <c r="O455" s="215">
        <v>2</v>
      </c>
      <c r="P455" s="229">
        <v>2</v>
      </c>
      <c r="Q455" s="230" t="s">
        <v>1436</v>
      </c>
      <c r="R455" s="230"/>
      <c r="S455" s="231">
        <v>2</v>
      </c>
      <c r="T455" s="232"/>
      <c r="U455" s="229"/>
      <c r="V455" s="230"/>
      <c r="W455" s="230"/>
      <c r="X455" s="231"/>
      <c r="Y455" s="232"/>
      <c r="Z455" s="211">
        <f t="shared" si="40"/>
        <v>2</v>
      </c>
      <c r="AA455" s="212">
        <f t="shared" si="41"/>
        <v>2</v>
      </c>
      <c r="AC455" s="16"/>
    </row>
    <row r="456" spans="1:29">
      <c r="A456" s="16">
        <v>2293</v>
      </c>
      <c r="B456" s="16" t="s">
        <v>1716</v>
      </c>
      <c r="C456" s="16">
        <v>328</v>
      </c>
      <c r="D456" s="83" t="s">
        <v>1430</v>
      </c>
      <c r="E456" s="84" t="s">
        <v>1717</v>
      </c>
      <c r="F456" s="84" t="s">
        <v>1718</v>
      </c>
      <c r="G456" s="84" t="s">
        <v>1719</v>
      </c>
      <c r="H456" s="16"/>
      <c r="I456" s="210" t="s">
        <v>1720</v>
      </c>
      <c r="J456" s="16"/>
      <c r="K456" s="16"/>
      <c r="L456" s="16"/>
      <c r="M456" s="16"/>
      <c r="N456" s="215">
        <v>2</v>
      </c>
      <c r="O456" s="215">
        <v>2</v>
      </c>
      <c r="P456" s="229">
        <v>2</v>
      </c>
      <c r="Q456" s="230" t="s">
        <v>1436</v>
      </c>
      <c r="R456" s="230"/>
      <c r="S456" s="231">
        <v>2</v>
      </c>
      <c r="T456" s="232"/>
      <c r="U456" s="229"/>
      <c r="V456" s="230"/>
      <c r="W456" s="230"/>
      <c r="X456" s="231"/>
      <c r="Y456" s="232"/>
      <c r="Z456" s="211">
        <f t="shared" si="40"/>
        <v>2</v>
      </c>
      <c r="AA456" s="212">
        <f t="shared" si="41"/>
        <v>2</v>
      </c>
      <c r="AC456" s="16"/>
    </row>
    <row r="457" spans="1:29">
      <c r="A457" s="16">
        <v>2294</v>
      </c>
      <c r="B457" s="16" t="s">
        <v>1721</v>
      </c>
      <c r="C457" s="16">
        <v>329</v>
      </c>
      <c r="D457" s="83" t="s">
        <v>1430</v>
      </c>
      <c r="E457" s="84" t="s">
        <v>1722</v>
      </c>
      <c r="F457" s="84" t="s">
        <v>1723</v>
      </c>
      <c r="G457" s="84" t="s">
        <v>1724</v>
      </c>
      <c r="H457" s="16"/>
      <c r="I457" s="210" t="s">
        <v>1725</v>
      </c>
      <c r="J457" s="16"/>
      <c r="K457" s="16"/>
      <c r="L457" s="16"/>
      <c r="M457" s="16"/>
      <c r="N457" s="215">
        <v>2</v>
      </c>
      <c r="O457" s="215">
        <v>2</v>
      </c>
      <c r="P457" s="229">
        <v>2</v>
      </c>
      <c r="Q457" s="230" t="s">
        <v>1436</v>
      </c>
      <c r="R457" s="230"/>
      <c r="S457" s="231">
        <v>2</v>
      </c>
      <c r="T457" s="232"/>
      <c r="U457" s="229"/>
      <c r="V457" s="230"/>
      <c r="W457" s="230"/>
      <c r="X457" s="231"/>
      <c r="Y457" s="232"/>
      <c r="Z457" s="211">
        <f t="shared" si="40"/>
        <v>2</v>
      </c>
      <c r="AA457" s="212">
        <f t="shared" si="41"/>
        <v>2</v>
      </c>
      <c r="AC457" s="16"/>
    </row>
    <row r="458" spans="1:29">
      <c r="A458" s="16">
        <v>2295</v>
      </c>
      <c r="B458" s="16" t="s">
        <v>1726</v>
      </c>
      <c r="C458" s="16">
        <v>330</v>
      </c>
      <c r="D458" s="83" t="s">
        <v>112</v>
      </c>
      <c r="E458" s="208" t="s">
        <v>1727</v>
      </c>
      <c r="F458" s="84" t="s">
        <v>1728</v>
      </c>
      <c r="G458" s="84" t="s">
        <v>1729</v>
      </c>
      <c r="H458" s="16"/>
      <c r="I458" s="210" t="s">
        <v>1730</v>
      </c>
      <c r="J458" s="16"/>
      <c r="K458" s="16"/>
      <c r="L458" s="16"/>
      <c r="M458" s="16"/>
      <c r="N458" s="83"/>
      <c r="O458" s="83"/>
      <c r="P458" s="229">
        <v>1</v>
      </c>
      <c r="Q458" s="230" t="s">
        <v>1731</v>
      </c>
      <c r="R458" s="230"/>
      <c r="S458" s="231">
        <v>1</v>
      </c>
      <c r="T458" s="232"/>
      <c r="U458" s="229"/>
      <c r="V458" s="230"/>
      <c r="W458" s="230"/>
      <c r="X458" s="231"/>
      <c r="Y458" s="232"/>
      <c r="Z458" s="211">
        <f t="shared" si="40"/>
        <v>1</v>
      </c>
      <c r="AA458" s="212">
        <f t="shared" si="41"/>
        <v>1</v>
      </c>
      <c r="AC458" s="16"/>
    </row>
    <row r="459" spans="1:29">
      <c r="A459" s="16">
        <v>2296</v>
      </c>
      <c r="B459" s="16" t="s">
        <v>1732</v>
      </c>
      <c r="C459" s="16">
        <v>331</v>
      </c>
      <c r="D459" s="83" t="s">
        <v>1430</v>
      </c>
      <c r="E459" s="84" t="s">
        <v>1733</v>
      </c>
      <c r="F459" s="84" t="s">
        <v>1734</v>
      </c>
      <c r="G459" s="84" t="s">
        <v>1735</v>
      </c>
      <c r="H459" s="16"/>
      <c r="I459" s="210" t="s">
        <v>1736</v>
      </c>
      <c r="J459" s="16"/>
      <c r="K459" s="16"/>
      <c r="L459" s="16"/>
      <c r="M459" s="16"/>
      <c r="N459" s="215">
        <v>1</v>
      </c>
      <c r="O459" s="215">
        <v>1</v>
      </c>
      <c r="P459" s="229">
        <v>1</v>
      </c>
      <c r="Q459" s="230" t="s">
        <v>1436</v>
      </c>
      <c r="R459" s="230"/>
      <c r="S459" s="231">
        <v>1</v>
      </c>
      <c r="T459" s="232"/>
      <c r="U459" s="229"/>
      <c r="V459" s="230"/>
      <c r="W459" s="230"/>
      <c r="X459" s="231"/>
      <c r="Y459" s="232"/>
      <c r="Z459" s="211">
        <f t="shared" si="40"/>
        <v>1</v>
      </c>
      <c r="AA459" s="212">
        <f t="shared" si="41"/>
        <v>1</v>
      </c>
      <c r="AC459" s="16"/>
    </row>
    <row r="460" spans="1:29">
      <c r="A460" s="16">
        <v>2297</v>
      </c>
      <c r="B460" s="16" t="s">
        <v>1737</v>
      </c>
      <c r="C460" s="16">
        <v>332</v>
      </c>
      <c r="D460" s="83" t="s">
        <v>1430</v>
      </c>
      <c r="E460" s="84" t="s">
        <v>1738</v>
      </c>
      <c r="F460" s="84" t="s">
        <v>1739</v>
      </c>
      <c r="G460" s="84" t="s">
        <v>1740</v>
      </c>
      <c r="H460" s="16"/>
      <c r="I460" s="210" t="s">
        <v>1741</v>
      </c>
      <c r="J460" s="16"/>
      <c r="K460" s="16"/>
      <c r="L460" s="16"/>
      <c r="M460" s="16"/>
      <c r="N460" s="215">
        <v>2</v>
      </c>
      <c r="O460" s="215">
        <v>2</v>
      </c>
      <c r="P460" s="229">
        <v>2</v>
      </c>
      <c r="Q460" s="230" t="s">
        <v>1436</v>
      </c>
      <c r="R460" s="230"/>
      <c r="S460" s="231">
        <v>2</v>
      </c>
      <c r="T460" s="232"/>
      <c r="U460" s="229"/>
      <c r="V460" s="230"/>
      <c r="W460" s="230"/>
      <c r="X460" s="231"/>
      <c r="Y460" s="232"/>
      <c r="Z460" s="211">
        <f t="shared" si="40"/>
        <v>2</v>
      </c>
      <c r="AA460" s="212">
        <f t="shared" si="41"/>
        <v>2</v>
      </c>
      <c r="AC460" s="16"/>
    </row>
    <row r="461" spans="1:29">
      <c r="A461" s="16">
        <v>2298</v>
      </c>
      <c r="B461" s="16" t="s">
        <v>1742</v>
      </c>
      <c r="C461" s="16">
        <v>333</v>
      </c>
      <c r="D461" s="83" t="s">
        <v>1430</v>
      </c>
      <c r="E461" s="84" t="s">
        <v>1743</v>
      </c>
      <c r="F461" s="84" t="s">
        <v>1744</v>
      </c>
      <c r="G461" s="84" t="s">
        <v>1745</v>
      </c>
      <c r="H461" s="16"/>
      <c r="I461" s="210" t="s">
        <v>1746</v>
      </c>
      <c r="J461" s="16"/>
      <c r="K461" s="16"/>
      <c r="L461" s="16"/>
      <c r="M461" s="16"/>
      <c r="N461" s="215">
        <v>1</v>
      </c>
      <c r="O461" s="215">
        <v>3</v>
      </c>
      <c r="P461" s="229">
        <v>3</v>
      </c>
      <c r="Q461" s="230" t="s">
        <v>1436</v>
      </c>
      <c r="R461" s="230"/>
      <c r="S461" s="231">
        <v>3</v>
      </c>
      <c r="T461" s="232"/>
      <c r="U461" s="229"/>
      <c r="V461" s="230"/>
      <c r="W461" s="230"/>
      <c r="X461" s="231"/>
      <c r="Y461" s="232"/>
      <c r="Z461" s="211">
        <f t="shared" si="40"/>
        <v>3</v>
      </c>
      <c r="AA461" s="212">
        <f t="shared" si="41"/>
        <v>3</v>
      </c>
      <c r="AC461" s="16"/>
    </row>
    <row r="462" spans="1:29">
      <c r="A462" s="16">
        <v>2299</v>
      </c>
      <c r="B462" s="16"/>
      <c r="C462" s="16" t="s">
        <v>1455</v>
      </c>
      <c r="D462" s="83" t="s">
        <v>112</v>
      </c>
      <c r="E462" s="213" t="s">
        <v>1747</v>
      </c>
      <c r="F462" s="84" t="s">
        <v>1748</v>
      </c>
      <c r="G462" s="84" t="s">
        <v>1491</v>
      </c>
      <c r="H462" s="16"/>
      <c r="I462" s="206"/>
      <c r="J462" s="16"/>
      <c r="K462" s="16"/>
      <c r="L462" s="16"/>
      <c r="M462" s="16"/>
      <c r="N462" s="83"/>
      <c r="O462" s="83"/>
      <c r="P462" s="229">
        <v>0</v>
      </c>
      <c r="Q462" s="230" t="s">
        <v>1749</v>
      </c>
      <c r="R462" s="230"/>
      <c r="S462" s="231"/>
      <c r="T462" s="232" t="s">
        <v>5011</v>
      </c>
      <c r="U462" s="229"/>
      <c r="V462" s="230"/>
      <c r="W462" s="230"/>
      <c r="X462" s="231"/>
      <c r="Y462" s="232"/>
      <c r="Z462" s="211">
        <f t="shared" si="40"/>
        <v>0</v>
      </c>
      <c r="AA462" s="212" t="str">
        <f t="shared" si="41"/>
        <v/>
      </c>
      <c r="AC462" s="16"/>
    </row>
    <row r="463" spans="1:29">
      <c r="A463" s="16" t="s">
        <v>112</v>
      </c>
      <c r="B463" s="16" t="s">
        <v>112</v>
      </c>
      <c r="H463" s="16"/>
      <c r="I463" s="205"/>
      <c r="P463" s="227"/>
      <c r="Q463" s="227"/>
      <c r="R463" s="227"/>
      <c r="S463" s="227"/>
      <c r="T463" s="227"/>
      <c r="U463" s="227"/>
      <c r="V463" s="227"/>
      <c r="W463" s="227"/>
      <c r="X463" s="227"/>
      <c r="Y463" s="227"/>
    </row>
    <row r="464" spans="1:29">
      <c r="A464" s="16" t="s">
        <v>112</v>
      </c>
      <c r="B464" s="16" t="s">
        <v>112</v>
      </c>
      <c r="H464" s="16"/>
      <c r="I464" s="205"/>
      <c r="P464" s="227"/>
      <c r="Q464" s="227"/>
      <c r="R464" s="227"/>
      <c r="S464" s="227"/>
      <c r="T464" s="227"/>
      <c r="U464" s="227"/>
      <c r="V464" s="227"/>
      <c r="W464" s="227"/>
      <c r="X464" s="227"/>
      <c r="Y464" s="227"/>
    </row>
    <row r="465" spans="1:29" ht="19">
      <c r="A465" s="16" t="s">
        <v>112</v>
      </c>
      <c r="B465" s="16" t="s">
        <v>112</v>
      </c>
      <c r="E465" s="255" t="s">
        <v>1750</v>
      </c>
      <c r="F465" s="256"/>
      <c r="G465" s="257"/>
      <c r="H465" s="16"/>
      <c r="I465" s="205"/>
      <c r="P465" s="227"/>
      <c r="Q465" s="227"/>
      <c r="R465" s="227"/>
      <c r="S465" s="227"/>
      <c r="T465" s="227"/>
      <c r="U465" s="227"/>
      <c r="V465" s="227"/>
      <c r="W465" s="227"/>
      <c r="X465" s="227"/>
      <c r="Y465" s="227"/>
    </row>
    <row r="466" spans="1:29">
      <c r="A466" s="16" t="s">
        <v>112</v>
      </c>
      <c r="B466" s="16" t="s">
        <v>112</v>
      </c>
      <c r="E466" s="207" t="s">
        <v>1751</v>
      </c>
      <c r="F466" s="84" t="s">
        <v>1752</v>
      </c>
      <c r="H466" s="16"/>
      <c r="I466" s="205"/>
      <c r="P466" s="227"/>
      <c r="Q466" s="227"/>
      <c r="R466" s="227"/>
      <c r="S466" s="227"/>
      <c r="T466" s="227"/>
      <c r="U466" s="227"/>
      <c r="V466" s="227"/>
      <c r="W466" s="227"/>
      <c r="X466" s="227"/>
      <c r="Y466" s="227"/>
    </row>
    <row r="467" spans="1:29">
      <c r="A467" s="16">
        <v>2300</v>
      </c>
      <c r="B467" s="16" t="s">
        <v>1753</v>
      </c>
      <c r="C467" s="16">
        <v>334</v>
      </c>
      <c r="D467" s="83" t="s">
        <v>112</v>
      </c>
      <c r="E467" s="208" t="s">
        <v>1754</v>
      </c>
      <c r="F467" s="84" t="s">
        <v>1755</v>
      </c>
      <c r="G467" s="84" t="s">
        <v>1756</v>
      </c>
      <c r="H467" s="16"/>
      <c r="I467" s="210" t="s">
        <v>1757</v>
      </c>
      <c r="J467" s="16"/>
      <c r="K467" s="16"/>
      <c r="L467" s="16"/>
      <c r="M467" s="209" t="s">
        <v>1758</v>
      </c>
      <c r="N467" s="83"/>
      <c r="O467" s="83"/>
      <c r="P467" s="229">
        <v>1</v>
      </c>
      <c r="Q467" s="230" t="s">
        <v>1759</v>
      </c>
      <c r="R467" s="230"/>
      <c r="S467" s="231">
        <v>2</v>
      </c>
      <c r="T467" s="232"/>
      <c r="U467" s="229"/>
      <c r="V467" s="230"/>
      <c r="W467" s="230"/>
      <c r="X467" s="231"/>
      <c r="Y467" s="232"/>
      <c r="Z467" s="211">
        <f t="shared" ref="Z467:Z475" si="42">IF(U467&lt;&gt;"",U467,IF(P467&lt;&gt;"",P467,IF(N467&lt;&gt;"",N467,"")))</f>
        <v>1</v>
      </c>
      <c r="AA467" s="212">
        <f t="shared" ref="AA467:AA475" si="43">IF(X467&lt;&gt;"",X467,IF(S467&lt;&gt;"",S467,IF(O467&lt;&gt;"",O467,"")))</f>
        <v>2</v>
      </c>
      <c r="AC467" s="16"/>
    </row>
    <row r="468" spans="1:29">
      <c r="A468" s="16">
        <v>2301</v>
      </c>
      <c r="B468" s="16" t="s">
        <v>1760</v>
      </c>
      <c r="C468" s="16">
        <v>335</v>
      </c>
      <c r="D468" s="83" t="s">
        <v>1430</v>
      </c>
      <c r="E468" s="84" t="s">
        <v>1761</v>
      </c>
      <c r="F468" s="84" t="s">
        <v>1762</v>
      </c>
      <c r="G468" s="84" t="s">
        <v>1763</v>
      </c>
      <c r="H468" s="16"/>
      <c r="I468" s="210" t="s">
        <v>1764</v>
      </c>
      <c r="J468" s="16"/>
      <c r="K468" s="16"/>
      <c r="L468" s="16"/>
      <c r="M468" s="16"/>
      <c r="N468" s="215">
        <v>1</v>
      </c>
      <c r="O468" s="215">
        <v>1</v>
      </c>
      <c r="P468" s="229">
        <v>1</v>
      </c>
      <c r="Q468" s="230" t="s">
        <v>1436</v>
      </c>
      <c r="R468" s="230"/>
      <c r="S468" s="231">
        <v>1</v>
      </c>
      <c r="T468" s="232"/>
      <c r="U468" s="229"/>
      <c r="V468" s="230"/>
      <c r="W468" s="230"/>
      <c r="X468" s="231"/>
      <c r="Y468" s="232"/>
      <c r="Z468" s="211">
        <f t="shared" si="42"/>
        <v>1</v>
      </c>
      <c r="AA468" s="212">
        <f t="shared" si="43"/>
        <v>1</v>
      </c>
      <c r="AC468" s="16"/>
    </row>
    <row r="469" spans="1:29">
      <c r="A469" s="16">
        <v>2302</v>
      </c>
      <c r="B469" s="16" t="s">
        <v>1765</v>
      </c>
      <c r="C469" s="16">
        <v>340</v>
      </c>
      <c r="D469" s="83" t="s">
        <v>112</v>
      </c>
      <c r="E469" s="208" t="s">
        <v>1766</v>
      </c>
      <c r="F469" s="84" t="s">
        <v>1767</v>
      </c>
      <c r="G469" s="84" t="s">
        <v>1768</v>
      </c>
      <c r="H469" s="16"/>
      <c r="I469" s="210" t="s">
        <v>1769</v>
      </c>
      <c r="J469" s="16"/>
      <c r="K469" s="16"/>
      <c r="L469" s="16"/>
      <c r="M469" s="16"/>
      <c r="N469" s="83"/>
      <c r="O469" s="83"/>
      <c r="P469" s="229">
        <v>2</v>
      </c>
      <c r="Q469" s="230" t="s">
        <v>1770</v>
      </c>
      <c r="R469" s="230"/>
      <c r="S469" s="231">
        <v>2</v>
      </c>
      <c r="T469" s="232"/>
      <c r="U469" s="229"/>
      <c r="V469" s="230"/>
      <c r="W469" s="230"/>
      <c r="X469" s="231"/>
      <c r="Y469" s="232"/>
      <c r="Z469" s="211">
        <f t="shared" si="42"/>
        <v>2</v>
      </c>
      <c r="AA469" s="212">
        <f t="shared" si="43"/>
        <v>2</v>
      </c>
      <c r="AC469" s="16"/>
    </row>
    <row r="470" spans="1:29">
      <c r="A470" s="16">
        <v>2303</v>
      </c>
      <c r="B470" s="16" t="s">
        <v>1771</v>
      </c>
      <c r="C470" s="16">
        <v>341</v>
      </c>
      <c r="D470" s="83" t="s">
        <v>112</v>
      </c>
      <c r="E470" s="208" t="s">
        <v>1772</v>
      </c>
      <c r="F470" s="84" t="s">
        <v>1773</v>
      </c>
      <c r="G470" s="84" t="s">
        <v>1774</v>
      </c>
      <c r="H470" s="16"/>
      <c r="I470" s="210" t="s">
        <v>1775</v>
      </c>
      <c r="J470" s="16"/>
      <c r="K470" s="16"/>
      <c r="L470" s="16"/>
      <c r="M470" s="16"/>
      <c r="N470" s="83"/>
      <c r="O470" s="83"/>
      <c r="P470" s="229">
        <v>1</v>
      </c>
      <c r="Q470" s="230" t="s">
        <v>1776</v>
      </c>
      <c r="R470" s="230"/>
      <c r="S470" s="231">
        <v>1</v>
      </c>
      <c r="T470" s="232"/>
      <c r="U470" s="229"/>
      <c r="V470" s="230"/>
      <c r="W470" s="230"/>
      <c r="X470" s="231"/>
      <c r="Y470" s="232"/>
      <c r="Z470" s="211">
        <f t="shared" si="42"/>
        <v>1</v>
      </c>
      <c r="AA470" s="212">
        <f t="shared" si="43"/>
        <v>1</v>
      </c>
      <c r="AC470" s="16"/>
    </row>
    <row r="471" spans="1:29">
      <c r="A471" s="16">
        <v>2304</v>
      </c>
      <c r="B471" s="16" t="s">
        <v>1777</v>
      </c>
      <c r="C471" s="16">
        <v>343</v>
      </c>
      <c r="D471" s="83" t="s">
        <v>1430</v>
      </c>
      <c r="E471" s="84" t="s">
        <v>1778</v>
      </c>
      <c r="F471" s="84" t="s">
        <v>1779</v>
      </c>
      <c r="G471" s="84" t="s">
        <v>1780</v>
      </c>
      <c r="H471" s="16"/>
      <c r="I471" s="210" t="s">
        <v>1781</v>
      </c>
      <c r="J471" s="16"/>
      <c r="K471" s="16"/>
      <c r="L471" s="16"/>
      <c r="M471" s="16"/>
      <c r="N471" s="215">
        <v>1</v>
      </c>
      <c r="O471" s="215">
        <v>1</v>
      </c>
      <c r="P471" s="229">
        <v>1</v>
      </c>
      <c r="Q471" s="230" t="s">
        <v>1782</v>
      </c>
      <c r="R471" s="230"/>
      <c r="S471" s="231">
        <v>1</v>
      </c>
      <c r="T471" s="232"/>
      <c r="U471" s="229"/>
      <c r="V471" s="230"/>
      <c r="W471" s="230"/>
      <c r="X471" s="231"/>
      <c r="Y471" s="232"/>
      <c r="Z471" s="211">
        <f t="shared" si="42"/>
        <v>1</v>
      </c>
      <c r="AA471" s="212">
        <f t="shared" si="43"/>
        <v>1</v>
      </c>
      <c r="AC471" s="16"/>
    </row>
    <row r="472" spans="1:29">
      <c r="A472" s="16">
        <v>2305</v>
      </c>
      <c r="B472" s="16" t="s">
        <v>1783</v>
      </c>
      <c r="C472" s="16">
        <v>347</v>
      </c>
      <c r="D472" s="83" t="s">
        <v>112</v>
      </c>
      <c r="E472" s="208" t="s">
        <v>1784</v>
      </c>
      <c r="F472" s="84" t="s">
        <v>1785</v>
      </c>
      <c r="G472" s="84" t="s">
        <v>1786</v>
      </c>
      <c r="H472" s="16"/>
      <c r="I472" s="210" t="s">
        <v>1787</v>
      </c>
      <c r="J472" s="16"/>
      <c r="K472" s="16"/>
      <c r="L472" s="16"/>
      <c r="M472" s="16"/>
      <c r="N472" s="83"/>
      <c r="O472" s="83"/>
      <c r="P472" s="229">
        <v>0</v>
      </c>
      <c r="Q472" s="230" t="s">
        <v>1459</v>
      </c>
      <c r="R472" s="230"/>
      <c r="S472" s="231">
        <v>0</v>
      </c>
      <c r="T472" s="232"/>
      <c r="U472" s="229"/>
      <c r="V472" s="230"/>
      <c r="W472" s="230"/>
      <c r="X472" s="231"/>
      <c r="Y472" s="232"/>
      <c r="Z472" s="211">
        <f t="shared" si="42"/>
        <v>0</v>
      </c>
      <c r="AA472" s="212">
        <f t="shared" si="43"/>
        <v>0</v>
      </c>
      <c r="AC472" s="16"/>
    </row>
    <row r="473" spans="1:29">
      <c r="A473" s="16">
        <v>2306</v>
      </c>
      <c r="B473" s="16" t="s">
        <v>1788</v>
      </c>
      <c r="C473" s="16">
        <v>348</v>
      </c>
      <c r="D473" s="83" t="s">
        <v>1430</v>
      </c>
      <c r="E473" s="213" t="s">
        <v>1789</v>
      </c>
      <c r="F473" s="84" t="s">
        <v>1790</v>
      </c>
      <c r="G473" s="84" t="s">
        <v>1791</v>
      </c>
      <c r="H473" s="16"/>
      <c r="I473" s="206"/>
      <c r="J473" s="16"/>
      <c r="K473" s="16"/>
      <c r="L473" s="16"/>
      <c r="M473" s="16"/>
      <c r="N473" s="215">
        <v>1</v>
      </c>
      <c r="O473" s="215">
        <v>1</v>
      </c>
      <c r="P473" s="229">
        <v>1</v>
      </c>
      <c r="Q473" s="230" t="s">
        <v>1792</v>
      </c>
      <c r="R473" s="230"/>
      <c r="S473" s="231">
        <v>1</v>
      </c>
      <c r="T473" s="232"/>
      <c r="U473" s="229"/>
      <c r="V473" s="230"/>
      <c r="W473" s="230"/>
      <c r="X473" s="231"/>
      <c r="Y473" s="232"/>
      <c r="Z473" s="211">
        <f t="shared" si="42"/>
        <v>1</v>
      </c>
      <c r="AA473" s="212">
        <f t="shared" si="43"/>
        <v>1</v>
      </c>
      <c r="AC473" s="16"/>
    </row>
    <row r="474" spans="1:29">
      <c r="A474" s="16">
        <v>2307</v>
      </c>
      <c r="B474" s="16" t="s">
        <v>1793</v>
      </c>
      <c r="C474" s="16">
        <v>349</v>
      </c>
      <c r="D474" s="83" t="s">
        <v>112</v>
      </c>
      <c r="E474" s="213" t="s">
        <v>1794</v>
      </c>
      <c r="F474" s="84" t="s">
        <v>1795</v>
      </c>
      <c r="G474" s="84" t="s">
        <v>1796</v>
      </c>
      <c r="H474" s="16"/>
      <c r="I474" s="206"/>
      <c r="J474" s="16"/>
      <c r="K474" s="16"/>
      <c r="L474" s="16"/>
      <c r="M474" s="16"/>
      <c r="N474" s="83"/>
      <c r="O474" s="83"/>
      <c r="P474" s="229">
        <v>1</v>
      </c>
      <c r="Q474" s="230" t="s">
        <v>1436</v>
      </c>
      <c r="R474" s="230"/>
      <c r="S474" s="231">
        <v>1</v>
      </c>
      <c r="T474" s="232"/>
      <c r="U474" s="229"/>
      <c r="V474" s="230"/>
      <c r="W474" s="230"/>
      <c r="X474" s="231"/>
      <c r="Y474" s="232"/>
      <c r="Z474" s="211">
        <f t="shared" si="42"/>
        <v>1</v>
      </c>
      <c r="AA474" s="212">
        <f t="shared" si="43"/>
        <v>1</v>
      </c>
      <c r="AC474" s="16"/>
    </row>
    <row r="475" spans="1:29">
      <c r="A475" s="16">
        <v>2308</v>
      </c>
      <c r="B475" s="16"/>
      <c r="C475" s="16" t="s">
        <v>1455</v>
      </c>
      <c r="D475" s="83" t="s">
        <v>112</v>
      </c>
      <c r="E475" s="213" t="s">
        <v>1797</v>
      </c>
      <c r="F475" s="84" t="s">
        <v>1798</v>
      </c>
      <c r="G475" s="84" t="s">
        <v>1534</v>
      </c>
      <c r="H475" s="16"/>
      <c r="I475" s="206"/>
      <c r="J475" s="16"/>
      <c r="K475" s="16"/>
      <c r="L475" s="16"/>
      <c r="M475" s="16"/>
      <c r="N475" s="83"/>
      <c r="O475" s="83"/>
      <c r="P475" s="229">
        <v>2</v>
      </c>
      <c r="Q475" s="230" t="s">
        <v>1799</v>
      </c>
      <c r="R475" s="230"/>
      <c r="S475" s="231">
        <v>0</v>
      </c>
      <c r="T475" s="232" t="s">
        <v>5011</v>
      </c>
      <c r="U475" s="229"/>
      <c r="V475" s="230"/>
      <c r="W475" s="230"/>
      <c r="X475" s="231"/>
      <c r="Y475" s="232"/>
      <c r="Z475" s="211">
        <f t="shared" si="42"/>
        <v>2</v>
      </c>
      <c r="AA475" s="212">
        <f t="shared" si="43"/>
        <v>0</v>
      </c>
      <c r="AC475" s="16"/>
    </row>
    <row r="476" spans="1:29">
      <c r="A476" s="16" t="s">
        <v>112</v>
      </c>
      <c r="B476" s="16" t="s">
        <v>112</v>
      </c>
      <c r="G476" s="191" t="s">
        <v>112</v>
      </c>
      <c r="H476" s="16"/>
      <c r="I476" s="205"/>
      <c r="P476" s="227"/>
      <c r="Q476" s="227"/>
      <c r="R476" s="227"/>
      <c r="S476" s="227"/>
      <c r="T476" s="227"/>
      <c r="U476" s="227"/>
      <c r="V476" s="227"/>
      <c r="W476" s="227"/>
      <c r="X476" s="227"/>
      <c r="Y476" s="227"/>
    </row>
    <row r="477" spans="1:29">
      <c r="A477" s="16" t="s">
        <v>112</v>
      </c>
      <c r="B477" s="16" t="s">
        <v>112</v>
      </c>
      <c r="G477" s="191" t="s">
        <v>112</v>
      </c>
      <c r="H477" s="16"/>
      <c r="I477" s="205"/>
      <c r="P477" s="227"/>
      <c r="Q477" s="227"/>
      <c r="R477" s="227"/>
      <c r="S477" s="227"/>
      <c r="T477" s="227"/>
      <c r="U477" s="227"/>
      <c r="V477" s="227"/>
      <c r="W477" s="227"/>
      <c r="X477" s="227"/>
      <c r="Y477" s="227"/>
    </row>
    <row r="478" spans="1:29">
      <c r="A478" s="16" t="s">
        <v>112</v>
      </c>
      <c r="B478" s="16" t="s">
        <v>112</v>
      </c>
      <c r="E478" s="207" t="s">
        <v>1800</v>
      </c>
      <c r="F478" s="84" t="s">
        <v>1801</v>
      </c>
      <c r="G478" s="191" t="s">
        <v>112</v>
      </c>
      <c r="H478" s="16"/>
      <c r="I478" s="205"/>
      <c r="P478" s="227"/>
      <c r="Q478" s="227"/>
      <c r="R478" s="227"/>
      <c r="S478" s="227"/>
      <c r="T478" s="227"/>
      <c r="U478" s="227"/>
      <c r="V478" s="227"/>
      <c r="W478" s="227"/>
      <c r="X478" s="227"/>
      <c r="Y478" s="227"/>
    </row>
    <row r="479" spans="1:29">
      <c r="A479" s="16">
        <v>2309</v>
      </c>
      <c r="B479" s="16" t="s">
        <v>1802</v>
      </c>
      <c r="C479" s="16">
        <v>336</v>
      </c>
      <c r="D479" s="83" t="s">
        <v>112</v>
      </c>
      <c r="E479" s="208" t="s">
        <v>1803</v>
      </c>
      <c r="F479" s="84" t="s">
        <v>1804</v>
      </c>
      <c r="G479" s="84" t="s">
        <v>1805</v>
      </c>
      <c r="H479" s="16"/>
      <c r="I479" s="210" t="s">
        <v>1806</v>
      </c>
      <c r="J479" s="16"/>
      <c r="K479" s="16"/>
      <c r="L479" s="16"/>
      <c r="M479" s="209" t="s">
        <v>1807</v>
      </c>
      <c r="N479" s="83"/>
      <c r="O479" s="83"/>
      <c r="P479" s="229">
        <v>1</v>
      </c>
      <c r="Q479" s="230" t="s">
        <v>1436</v>
      </c>
      <c r="R479" s="230"/>
      <c r="S479" s="231">
        <v>1</v>
      </c>
      <c r="T479" s="232"/>
      <c r="U479" s="229"/>
      <c r="V479" s="230"/>
      <c r="W479" s="230"/>
      <c r="X479" s="231"/>
      <c r="Y479" s="232"/>
      <c r="Z479" s="211">
        <f t="shared" ref="Z479:Z486" si="44">IF(U479&lt;&gt;"",U479,IF(P479&lt;&gt;"",P479,IF(N479&lt;&gt;"",N479,"")))</f>
        <v>1</v>
      </c>
      <c r="AA479" s="212">
        <f t="shared" ref="AA479:AA486" si="45">IF(X479&lt;&gt;"",X479,IF(S479&lt;&gt;"",S479,IF(O479&lt;&gt;"",O479,"")))</f>
        <v>1</v>
      </c>
      <c r="AC479" s="16"/>
    </row>
    <row r="480" spans="1:29">
      <c r="A480" s="16">
        <v>2310</v>
      </c>
      <c r="B480" s="16" t="s">
        <v>1808</v>
      </c>
      <c r="C480" s="16">
        <v>337</v>
      </c>
      <c r="D480" s="83" t="s">
        <v>112</v>
      </c>
      <c r="E480" s="208" t="s">
        <v>1809</v>
      </c>
      <c r="F480" s="84" t="s">
        <v>1810</v>
      </c>
      <c r="G480" s="84" t="s">
        <v>1811</v>
      </c>
      <c r="H480" s="16"/>
      <c r="I480" s="210" t="s">
        <v>1812</v>
      </c>
      <c r="J480" s="16"/>
      <c r="K480" s="16"/>
      <c r="L480" s="16"/>
      <c r="M480" s="16"/>
      <c r="N480" s="83"/>
      <c r="O480" s="83"/>
      <c r="P480" s="229">
        <v>1</v>
      </c>
      <c r="Q480" s="230" t="s">
        <v>1759</v>
      </c>
      <c r="R480" s="230"/>
      <c r="S480" s="231">
        <v>1</v>
      </c>
      <c r="T480" s="232"/>
      <c r="U480" s="229"/>
      <c r="V480" s="230"/>
      <c r="W480" s="230"/>
      <c r="X480" s="231"/>
      <c r="Y480" s="232"/>
      <c r="Z480" s="211">
        <f t="shared" si="44"/>
        <v>1</v>
      </c>
      <c r="AA480" s="212">
        <f t="shared" si="45"/>
        <v>1</v>
      </c>
      <c r="AC480" s="16"/>
    </row>
    <row r="481" spans="1:29">
      <c r="A481" s="16">
        <v>2311</v>
      </c>
      <c r="B481" s="16" t="s">
        <v>1813</v>
      </c>
      <c r="C481" s="16">
        <v>338</v>
      </c>
      <c r="D481" s="83" t="s">
        <v>112</v>
      </c>
      <c r="E481" s="208" t="s">
        <v>1814</v>
      </c>
      <c r="F481" s="84" t="s">
        <v>1815</v>
      </c>
      <c r="G481" s="84" t="s">
        <v>1816</v>
      </c>
      <c r="H481" s="16"/>
      <c r="I481" s="210" t="s">
        <v>1817</v>
      </c>
      <c r="J481" s="16"/>
      <c r="K481" s="16"/>
      <c r="L481" s="16"/>
      <c r="M481" s="16"/>
      <c r="N481" s="83"/>
      <c r="O481" s="83"/>
      <c r="P481" s="229">
        <v>0</v>
      </c>
      <c r="Q481" s="230" t="s">
        <v>1459</v>
      </c>
      <c r="R481" s="230"/>
      <c r="S481" s="231">
        <v>0</v>
      </c>
      <c r="T481" s="232"/>
      <c r="U481" s="229"/>
      <c r="V481" s="230"/>
      <c r="W481" s="230"/>
      <c r="X481" s="231"/>
      <c r="Y481" s="232"/>
      <c r="Z481" s="211">
        <f t="shared" si="44"/>
        <v>0</v>
      </c>
      <c r="AA481" s="212">
        <f t="shared" si="45"/>
        <v>0</v>
      </c>
      <c r="AC481" s="16"/>
    </row>
    <row r="482" spans="1:29">
      <c r="A482" s="16">
        <v>2312</v>
      </c>
      <c r="B482" s="16" t="s">
        <v>1818</v>
      </c>
      <c r="C482" s="16">
        <v>339</v>
      </c>
      <c r="D482" s="83" t="s">
        <v>112</v>
      </c>
      <c r="E482" s="208" t="s">
        <v>1819</v>
      </c>
      <c r="F482" s="84" t="s">
        <v>1820</v>
      </c>
      <c r="G482" s="84" t="s">
        <v>1821</v>
      </c>
      <c r="H482" s="16"/>
      <c r="I482" s="210" t="s">
        <v>1822</v>
      </c>
      <c r="J482" s="16"/>
      <c r="K482" s="16"/>
      <c r="L482" s="16"/>
      <c r="M482" s="209" t="s">
        <v>1823</v>
      </c>
      <c r="N482" s="83"/>
      <c r="O482" s="83"/>
      <c r="P482" s="229">
        <v>0</v>
      </c>
      <c r="Q482" s="230" t="s">
        <v>1459</v>
      </c>
      <c r="R482" s="230"/>
      <c r="S482" s="231">
        <v>0</v>
      </c>
      <c r="T482" s="232"/>
      <c r="U482" s="229"/>
      <c r="V482" s="230"/>
      <c r="W482" s="230"/>
      <c r="X482" s="231"/>
      <c r="Y482" s="232"/>
      <c r="Z482" s="211">
        <f t="shared" si="44"/>
        <v>0</v>
      </c>
      <c r="AA482" s="212">
        <f t="shared" si="45"/>
        <v>0</v>
      </c>
      <c r="AC482" s="16"/>
    </row>
    <row r="483" spans="1:29">
      <c r="A483" s="16">
        <v>2313</v>
      </c>
      <c r="B483" s="16" t="s">
        <v>1824</v>
      </c>
      <c r="C483" s="16">
        <v>342</v>
      </c>
      <c r="D483" s="83" t="s">
        <v>112</v>
      </c>
      <c r="E483" s="208" t="s">
        <v>1825</v>
      </c>
      <c r="F483" s="84" t="s">
        <v>1826</v>
      </c>
      <c r="G483" s="84" t="s">
        <v>1827</v>
      </c>
      <c r="H483" s="16"/>
      <c r="I483" s="206"/>
      <c r="J483" s="16"/>
      <c r="K483" s="16"/>
      <c r="L483" s="16"/>
      <c r="M483" s="209" t="s">
        <v>1828</v>
      </c>
      <c r="N483" s="83"/>
      <c r="O483" s="83"/>
      <c r="P483" s="229">
        <v>0</v>
      </c>
      <c r="Q483" s="230" t="s">
        <v>1459</v>
      </c>
      <c r="R483" s="230"/>
      <c r="S483" s="231">
        <v>0</v>
      </c>
      <c r="T483" s="232"/>
      <c r="U483" s="229"/>
      <c r="V483" s="230"/>
      <c r="W483" s="230"/>
      <c r="X483" s="231"/>
      <c r="Y483" s="232"/>
      <c r="Z483" s="211">
        <f t="shared" si="44"/>
        <v>0</v>
      </c>
      <c r="AA483" s="212">
        <f t="shared" si="45"/>
        <v>0</v>
      </c>
      <c r="AC483" s="16"/>
    </row>
    <row r="484" spans="1:29">
      <c r="A484" s="16">
        <v>2314</v>
      </c>
      <c r="B484" s="16" t="s">
        <v>1829</v>
      </c>
      <c r="C484" s="16">
        <v>344</v>
      </c>
      <c r="D484" s="83" t="s">
        <v>1430</v>
      </c>
      <c r="E484" s="84" t="s">
        <v>1830</v>
      </c>
      <c r="F484" s="84" t="s">
        <v>1831</v>
      </c>
      <c r="G484" s="84" t="s">
        <v>1832</v>
      </c>
      <c r="H484" s="16"/>
      <c r="I484" s="210" t="s">
        <v>1833</v>
      </c>
      <c r="J484" s="16"/>
      <c r="K484" s="16"/>
      <c r="L484" s="16"/>
      <c r="M484" s="16"/>
      <c r="N484" s="215">
        <v>0</v>
      </c>
      <c r="O484" s="215">
        <v>0</v>
      </c>
      <c r="P484" s="229">
        <v>0</v>
      </c>
      <c r="Q484" s="230" t="s">
        <v>1459</v>
      </c>
      <c r="R484" s="230"/>
      <c r="S484" s="231">
        <v>0</v>
      </c>
      <c r="T484" s="232"/>
      <c r="U484" s="229"/>
      <c r="V484" s="230"/>
      <c r="W484" s="230"/>
      <c r="X484" s="231"/>
      <c r="Y484" s="232"/>
      <c r="Z484" s="211">
        <f t="shared" si="44"/>
        <v>0</v>
      </c>
      <c r="AA484" s="212">
        <f t="shared" si="45"/>
        <v>0</v>
      </c>
      <c r="AC484" s="16"/>
    </row>
    <row r="485" spans="1:29">
      <c r="A485" s="16">
        <v>2315</v>
      </c>
      <c r="B485" s="16" t="s">
        <v>1834</v>
      </c>
      <c r="C485" s="16">
        <v>345</v>
      </c>
      <c r="D485" s="83" t="s">
        <v>1430</v>
      </c>
      <c r="E485" s="84" t="s">
        <v>1835</v>
      </c>
      <c r="F485" s="84" t="s">
        <v>1836</v>
      </c>
      <c r="G485" s="84" t="s">
        <v>1837</v>
      </c>
      <c r="H485" s="16"/>
      <c r="I485" s="210" t="s">
        <v>1838</v>
      </c>
      <c r="J485" s="16"/>
      <c r="K485" s="16"/>
      <c r="L485" s="16"/>
      <c r="M485" s="16"/>
      <c r="N485" s="215">
        <v>0</v>
      </c>
      <c r="O485" s="215">
        <v>0</v>
      </c>
      <c r="P485" s="229">
        <v>0</v>
      </c>
      <c r="Q485" s="230" t="s">
        <v>1459</v>
      </c>
      <c r="R485" s="230"/>
      <c r="S485" s="231">
        <v>0</v>
      </c>
      <c r="T485" s="232"/>
      <c r="U485" s="229"/>
      <c r="V485" s="230"/>
      <c r="W485" s="230"/>
      <c r="X485" s="231"/>
      <c r="Y485" s="232"/>
      <c r="Z485" s="211">
        <f t="shared" si="44"/>
        <v>0</v>
      </c>
      <c r="AA485" s="212">
        <f t="shared" si="45"/>
        <v>0</v>
      </c>
      <c r="AC485" s="16"/>
    </row>
    <row r="486" spans="1:29">
      <c r="A486" s="16">
        <v>2316</v>
      </c>
      <c r="B486" s="16" t="s">
        <v>1839</v>
      </c>
      <c r="C486" s="16">
        <v>346</v>
      </c>
      <c r="D486" s="83" t="s">
        <v>1430</v>
      </c>
      <c r="E486" s="84" t="s">
        <v>1840</v>
      </c>
      <c r="F486" s="84" t="s">
        <v>1841</v>
      </c>
      <c r="G486" s="84" t="s">
        <v>1842</v>
      </c>
      <c r="H486" s="16"/>
      <c r="I486" s="210" t="s">
        <v>1843</v>
      </c>
      <c r="J486" s="16"/>
      <c r="K486" s="16"/>
      <c r="L486" s="16"/>
      <c r="M486" s="16"/>
      <c r="N486" s="215">
        <v>0</v>
      </c>
      <c r="O486" s="215">
        <v>0</v>
      </c>
      <c r="P486" s="229">
        <v>0</v>
      </c>
      <c r="Q486" s="230" t="s">
        <v>1459</v>
      </c>
      <c r="R486" s="230"/>
      <c r="S486" s="231">
        <v>0</v>
      </c>
      <c r="T486" s="232"/>
      <c r="U486" s="229"/>
      <c r="V486" s="230"/>
      <c r="W486" s="230"/>
      <c r="X486" s="231"/>
      <c r="Y486" s="232"/>
      <c r="Z486" s="211">
        <f t="shared" si="44"/>
        <v>0</v>
      </c>
      <c r="AA486" s="212">
        <f t="shared" si="45"/>
        <v>0</v>
      </c>
      <c r="AC486" s="16"/>
    </row>
    <row r="487" spans="1:29">
      <c r="A487" s="16" t="s">
        <v>112</v>
      </c>
      <c r="B487" s="16" t="s">
        <v>112</v>
      </c>
      <c r="G487" s="191" t="s">
        <v>112</v>
      </c>
      <c r="H487" s="16"/>
      <c r="I487" s="205"/>
      <c r="P487" s="227"/>
      <c r="Q487" s="227"/>
      <c r="R487" s="227"/>
      <c r="S487" s="227"/>
      <c r="T487" s="227"/>
      <c r="U487" s="227"/>
      <c r="V487" s="227"/>
      <c r="W487" s="227"/>
      <c r="X487" s="227"/>
      <c r="Y487" s="227"/>
    </row>
    <row r="488" spans="1:29">
      <c r="A488" s="16" t="s">
        <v>112</v>
      </c>
      <c r="B488" s="16" t="s">
        <v>112</v>
      </c>
      <c r="G488" s="191" t="s">
        <v>112</v>
      </c>
      <c r="H488" s="16"/>
      <c r="I488" s="205"/>
      <c r="P488" s="227"/>
      <c r="Q488" s="227"/>
      <c r="R488" s="227"/>
      <c r="S488" s="227"/>
      <c r="T488" s="227"/>
      <c r="U488" s="227"/>
      <c r="V488" s="227"/>
      <c r="W488" s="227"/>
      <c r="X488" s="227"/>
      <c r="Y488" s="227"/>
    </row>
    <row r="489" spans="1:29">
      <c r="A489" s="16" t="s">
        <v>112</v>
      </c>
      <c r="B489" s="16" t="s">
        <v>112</v>
      </c>
      <c r="E489" s="207" t="s">
        <v>1844</v>
      </c>
      <c r="F489" s="84" t="s">
        <v>1845</v>
      </c>
      <c r="G489" s="191" t="s">
        <v>112</v>
      </c>
      <c r="H489" s="16"/>
      <c r="I489" s="205"/>
      <c r="P489" s="227"/>
      <c r="Q489" s="227"/>
      <c r="R489" s="227"/>
      <c r="S489" s="227"/>
      <c r="T489" s="227"/>
      <c r="U489" s="227"/>
      <c r="V489" s="227"/>
      <c r="W489" s="227"/>
      <c r="X489" s="227"/>
      <c r="Y489" s="227"/>
    </row>
    <row r="490" spans="1:29">
      <c r="A490" s="16">
        <v>2317</v>
      </c>
      <c r="B490" s="16"/>
      <c r="C490" s="16" t="s">
        <v>1455</v>
      </c>
      <c r="D490" s="83" t="s">
        <v>112</v>
      </c>
      <c r="E490" s="213" t="s">
        <v>1846</v>
      </c>
      <c r="F490" s="84" t="s">
        <v>1847</v>
      </c>
      <c r="G490" s="84" t="s">
        <v>1848</v>
      </c>
      <c r="H490" s="16"/>
      <c r="I490" s="206"/>
      <c r="J490" s="16"/>
      <c r="K490" s="16"/>
      <c r="L490" s="16"/>
      <c r="M490" s="16"/>
      <c r="N490" s="83"/>
      <c r="O490" s="83"/>
      <c r="P490" s="229">
        <v>0</v>
      </c>
      <c r="Q490" s="230" t="s">
        <v>1459</v>
      </c>
      <c r="R490" s="230"/>
      <c r="S490" s="231">
        <v>0</v>
      </c>
      <c r="T490" s="232"/>
      <c r="U490" s="229"/>
      <c r="V490" s="230"/>
      <c r="W490" s="230"/>
      <c r="X490" s="231"/>
      <c r="Y490" s="232"/>
      <c r="Z490" s="211">
        <f>IF(U490&lt;&gt;"",U490,IF(P490&lt;&gt;"",P490,IF(N490&lt;&gt;"",N490,"")))</f>
        <v>0</v>
      </c>
      <c r="AA490" s="212">
        <f>IF(X490&lt;&gt;"",X490,IF(S490&lt;&gt;"",S490,IF(O490&lt;&gt;"",O490,"")))</f>
        <v>0</v>
      </c>
      <c r="AC490" s="16"/>
    </row>
    <row r="491" spans="1:29">
      <c r="A491" s="16">
        <v>2318</v>
      </c>
      <c r="B491" s="16"/>
      <c r="C491" s="16" t="s">
        <v>1455</v>
      </c>
      <c r="D491" s="83" t="s">
        <v>112</v>
      </c>
      <c r="E491" s="213" t="s">
        <v>1849</v>
      </c>
      <c r="F491" s="84" t="s">
        <v>1850</v>
      </c>
      <c r="G491" s="84" t="s">
        <v>1851</v>
      </c>
      <c r="H491" s="16"/>
      <c r="I491" s="206"/>
      <c r="J491" s="16"/>
      <c r="K491" s="16"/>
      <c r="L491" s="16"/>
      <c r="M491" s="16"/>
      <c r="N491" s="83"/>
      <c r="O491" s="83"/>
      <c r="P491" s="229">
        <v>0</v>
      </c>
      <c r="Q491" s="230" t="s">
        <v>1459</v>
      </c>
      <c r="R491" s="230"/>
      <c r="S491" s="231">
        <v>0</v>
      </c>
      <c r="T491" s="232"/>
      <c r="U491" s="229"/>
      <c r="V491" s="230"/>
      <c r="W491" s="230"/>
      <c r="X491" s="231"/>
      <c r="Y491" s="232"/>
      <c r="Z491" s="211">
        <f>IF(U491&lt;&gt;"",U491,IF(P491&lt;&gt;"",P491,IF(N491&lt;&gt;"",N491,"")))</f>
        <v>0</v>
      </c>
      <c r="AA491" s="212">
        <f>IF(X491&lt;&gt;"",X491,IF(S491&lt;&gt;"",S491,IF(O491&lt;&gt;"",O491,"")))</f>
        <v>0</v>
      </c>
      <c r="AC491" s="16"/>
    </row>
    <row r="492" spans="1:29">
      <c r="A492" s="16">
        <v>2319</v>
      </c>
      <c r="B492" s="16"/>
      <c r="C492" s="16" t="s">
        <v>1455</v>
      </c>
      <c r="D492" s="83" t="s">
        <v>112</v>
      </c>
      <c r="E492" s="213" t="s">
        <v>1852</v>
      </c>
      <c r="F492" s="84" t="s">
        <v>1853</v>
      </c>
      <c r="G492" s="84" t="s">
        <v>1854</v>
      </c>
      <c r="H492" s="16"/>
      <c r="I492" s="206"/>
      <c r="J492" s="16"/>
      <c r="K492" s="16"/>
      <c r="L492" s="16"/>
      <c r="M492" s="16"/>
      <c r="N492" s="83"/>
      <c r="O492" s="83"/>
      <c r="P492" s="229">
        <v>0</v>
      </c>
      <c r="Q492" s="230" t="s">
        <v>1459</v>
      </c>
      <c r="R492" s="230"/>
      <c r="S492" s="231">
        <v>0</v>
      </c>
      <c r="T492" s="232"/>
      <c r="U492" s="229"/>
      <c r="V492" s="230"/>
      <c r="W492" s="230"/>
      <c r="X492" s="231"/>
      <c r="Y492" s="232"/>
      <c r="Z492" s="211">
        <f>IF(U492&lt;&gt;"",U492,IF(P492&lt;&gt;"",P492,IF(N492&lt;&gt;"",N492,"")))</f>
        <v>0</v>
      </c>
      <c r="AA492" s="212">
        <f>IF(X492&lt;&gt;"",X492,IF(S492&lt;&gt;"",S492,IF(O492&lt;&gt;"",O492,"")))</f>
        <v>0</v>
      </c>
      <c r="AC492" s="16"/>
    </row>
    <row r="493" spans="1:29">
      <c r="A493" s="16">
        <v>2320</v>
      </c>
      <c r="B493" s="16"/>
      <c r="C493" s="16" t="s">
        <v>1455</v>
      </c>
      <c r="D493" s="83" t="s">
        <v>112</v>
      </c>
      <c r="E493" s="213" t="s">
        <v>1855</v>
      </c>
      <c r="F493" s="84" t="s">
        <v>1856</v>
      </c>
      <c r="G493" s="84" t="s">
        <v>1857</v>
      </c>
      <c r="H493" s="16"/>
      <c r="I493" s="206"/>
      <c r="J493" s="16"/>
      <c r="K493" s="16"/>
      <c r="L493" s="16"/>
      <c r="M493" s="16"/>
      <c r="N493" s="83"/>
      <c r="O493" s="83"/>
      <c r="P493" s="229">
        <v>0</v>
      </c>
      <c r="Q493" s="230" t="s">
        <v>1459</v>
      </c>
      <c r="R493" s="230"/>
      <c r="S493" s="231">
        <v>0</v>
      </c>
      <c r="T493" s="232"/>
      <c r="U493" s="229"/>
      <c r="V493" s="230"/>
      <c r="W493" s="230"/>
      <c r="X493" s="231"/>
      <c r="Y493" s="232"/>
      <c r="Z493" s="211">
        <f>IF(U493&lt;&gt;"",U493,IF(P493&lt;&gt;"",P493,IF(N493&lt;&gt;"",N493,"")))</f>
        <v>0</v>
      </c>
      <c r="AA493" s="212">
        <f>IF(X493&lt;&gt;"",X493,IF(S493&lt;&gt;"",S493,IF(O493&lt;&gt;"",O493,"")))</f>
        <v>0</v>
      </c>
      <c r="AC493" s="16"/>
    </row>
    <row r="494" spans="1:29">
      <c r="A494" s="16">
        <v>2321</v>
      </c>
      <c r="B494" s="16"/>
      <c r="C494" s="16" t="s">
        <v>1455</v>
      </c>
      <c r="D494" s="83" t="s">
        <v>112</v>
      </c>
      <c r="E494" s="213" t="s">
        <v>1858</v>
      </c>
      <c r="F494" s="84" t="s">
        <v>1859</v>
      </c>
      <c r="G494" s="84" t="s">
        <v>1860</v>
      </c>
      <c r="H494" s="16"/>
      <c r="I494" s="206"/>
      <c r="J494" s="16"/>
      <c r="K494" s="16"/>
      <c r="L494" s="16"/>
      <c r="M494" s="16"/>
      <c r="N494" s="83"/>
      <c r="O494" s="83"/>
      <c r="P494" s="229">
        <v>0</v>
      </c>
      <c r="Q494" s="230" t="s">
        <v>1459</v>
      </c>
      <c r="R494" s="230"/>
      <c r="S494" s="231">
        <v>0</v>
      </c>
      <c r="T494" s="232"/>
      <c r="U494" s="229"/>
      <c r="V494" s="230"/>
      <c r="W494" s="230"/>
      <c r="X494" s="231"/>
      <c r="Y494" s="232"/>
      <c r="Z494" s="211">
        <f>IF(U494&lt;&gt;"",U494,IF(P494&lt;&gt;"",P494,IF(N494&lt;&gt;"",N494,"")))</f>
        <v>0</v>
      </c>
      <c r="AA494" s="212">
        <f>IF(X494&lt;&gt;"",X494,IF(S494&lt;&gt;"",S494,IF(O494&lt;&gt;"",O494,"")))</f>
        <v>0</v>
      </c>
      <c r="AC494" s="16"/>
    </row>
    <row r="495" spans="1:29">
      <c r="A495" s="16" t="s">
        <v>112</v>
      </c>
      <c r="B495" s="16" t="s">
        <v>112</v>
      </c>
      <c r="H495" s="16"/>
      <c r="I495" s="205"/>
      <c r="P495" s="227"/>
      <c r="Q495" s="227"/>
      <c r="R495" s="227"/>
      <c r="S495" s="227"/>
      <c r="T495" s="227"/>
      <c r="U495" s="227"/>
      <c r="V495" s="227"/>
      <c r="W495" s="227"/>
      <c r="X495" s="227"/>
      <c r="Y495" s="227"/>
    </row>
    <row r="496" spans="1:29">
      <c r="A496" s="16" t="s">
        <v>112</v>
      </c>
      <c r="B496" s="16" t="s">
        <v>112</v>
      </c>
      <c r="H496" s="16"/>
      <c r="I496" s="205"/>
      <c r="P496" s="227"/>
      <c r="Q496" s="227"/>
      <c r="R496" s="227"/>
      <c r="S496" s="227"/>
      <c r="T496" s="227"/>
      <c r="U496" s="227"/>
      <c r="V496" s="227"/>
      <c r="W496" s="227"/>
      <c r="X496" s="227"/>
      <c r="Y496" s="227"/>
    </row>
    <row r="497" spans="1:29" ht="19">
      <c r="A497" s="16" t="s">
        <v>112</v>
      </c>
      <c r="B497" s="16" t="s">
        <v>112</v>
      </c>
      <c r="E497" s="255" t="s">
        <v>967</v>
      </c>
      <c r="F497" s="256"/>
      <c r="G497" s="257"/>
      <c r="H497" s="16"/>
      <c r="I497" s="205"/>
      <c r="P497" s="227"/>
      <c r="Q497" s="227"/>
      <c r="R497" s="227"/>
      <c r="S497" s="227"/>
      <c r="T497" s="227"/>
      <c r="U497" s="227"/>
      <c r="V497" s="227"/>
      <c r="W497" s="227"/>
      <c r="X497" s="227"/>
      <c r="Y497" s="227"/>
    </row>
    <row r="498" spans="1:29">
      <c r="A498" s="16" t="s">
        <v>112</v>
      </c>
      <c r="B498" s="16" t="s">
        <v>112</v>
      </c>
      <c r="E498" s="207" t="s">
        <v>1861</v>
      </c>
      <c r="H498" s="16"/>
      <c r="I498" s="205"/>
      <c r="P498" s="227"/>
      <c r="Q498" s="227"/>
      <c r="R498" s="227"/>
      <c r="S498" s="227"/>
      <c r="T498" s="227"/>
      <c r="U498" s="227"/>
      <c r="V498" s="227"/>
      <c r="W498" s="227"/>
      <c r="X498" s="227"/>
      <c r="Y498" s="227"/>
    </row>
    <row r="499" spans="1:29">
      <c r="A499" s="16">
        <v>2322</v>
      </c>
      <c r="B499" s="16" t="s">
        <v>1862</v>
      </c>
      <c r="C499" s="16">
        <v>359</v>
      </c>
      <c r="D499" s="83" t="s">
        <v>1430</v>
      </c>
      <c r="E499" s="84" t="s">
        <v>1863</v>
      </c>
      <c r="F499" s="84" t="s">
        <v>1864</v>
      </c>
      <c r="G499" s="84" t="s">
        <v>1865</v>
      </c>
      <c r="H499" s="16"/>
      <c r="I499" s="210" t="s">
        <v>1866</v>
      </c>
      <c r="J499" s="16"/>
      <c r="K499" s="16"/>
      <c r="L499" s="16"/>
      <c r="M499" s="16"/>
      <c r="N499" s="215">
        <v>2</v>
      </c>
      <c r="O499" s="215">
        <v>2</v>
      </c>
      <c r="P499" s="229">
        <v>2</v>
      </c>
      <c r="Q499" s="230" t="s">
        <v>1867</v>
      </c>
      <c r="R499" s="230"/>
      <c r="S499" s="231">
        <v>2</v>
      </c>
      <c r="T499" s="232"/>
      <c r="U499" s="229"/>
      <c r="V499" s="230"/>
      <c r="W499" s="230"/>
      <c r="X499" s="231"/>
      <c r="Y499" s="232"/>
      <c r="Z499" s="211">
        <f t="shared" ref="Z499:Z506" si="46">IF(U499&lt;&gt;"",U499,IF(P499&lt;&gt;"",P499,IF(N499&lt;&gt;"",N499,"")))</f>
        <v>2</v>
      </c>
      <c r="AA499" s="212">
        <f t="shared" ref="AA499:AA506" si="47">IF(X499&lt;&gt;"",X499,IF(S499&lt;&gt;"",S499,IF(O499&lt;&gt;"",O499,"")))</f>
        <v>2</v>
      </c>
      <c r="AC499" s="16"/>
    </row>
    <row r="500" spans="1:29">
      <c r="A500" s="16">
        <v>2323</v>
      </c>
      <c r="B500" s="16" t="s">
        <v>1868</v>
      </c>
      <c r="C500" s="16">
        <v>360</v>
      </c>
      <c r="D500" s="83" t="s">
        <v>1430</v>
      </c>
      <c r="E500" s="84" t="s">
        <v>1869</v>
      </c>
      <c r="F500" s="84" t="s">
        <v>1870</v>
      </c>
      <c r="G500" s="84" t="s">
        <v>1871</v>
      </c>
      <c r="H500" s="16"/>
      <c r="I500" s="210" t="s">
        <v>1872</v>
      </c>
      <c r="J500" s="16"/>
      <c r="K500" s="16"/>
      <c r="L500" s="16"/>
      <c r="M500" s="16"/>
      <c r="N500" s="215">
        <v>1</v>
      </c>
      <c r="O500" s="215">
        <v>1</v>
      </c>
      <c r="P500" s="229">
        <v>1</v>
      </c>
      <c r="Q500" s="230" t="s">
        <v>1867</v>
      </c>
      <c r="R500" s="230" t="s">
        <v>248</v>
      </c>
      <c r="S500" s="231">
        <v>1</v>
      </c>
      <c r="T500" s="232"/>
      <c r="U500" s="229"/>
      <c r="V500" s="230"/>
      <c r="W500" s="230"/>
      <c r="X500" s="231"/>
      <c r="Y500" s="232"/>
      <c r="Z500" s="211">
        <f t="shared" si="46"/>
        <v>1</v>
      </c>
      <c r="AA500" s="212">
        <f t="shared" si="47"/>
        <v>1</v>
      </c>
      <c r="AC500" s="16"/>
    </row>
    <row r="501" spans="1:29">
      <c r="A501" s="16">
        <v>2324</v>
      </c>
      <c r="B501" s="16" t="s">
        <v>1873</v>
      </c>
      <c r="C501" s="16">
        <v>361</v>
      </c>
      <c r="D501" s="83" t="s">
        <v>112</v>
      </c>
      <c r="E501" s="208" t="s">
        <v>1874</v>
      </c>
      <c r="F501" s="84" t="s">
        <v>1875</v>
      </c>
      <c r="G501" s="84" t="s">
        <v>1876</v>
      </c>
      <c r="H501" s="16"/>
      <c r="I501" s="210" t="s">
        <v>1877</v>
      </c>
      <c r="J501" s="16"/>
      <c r="K501" s="16"/>
      <c r="L501" s="16"/>
      <c r="M501" s="209" t="s">
        <v>1878</v>
      </c>
      <c r="N501" s="83"/>
      <c r="O501" s="83"/>
      <c r="P501" s="229">
        <v>3</v>
      </c>
      <c r="Q501" s="230" t="s">
        <v>1879</v>
      </c>
      <c r="R501" s="230" t="s">
        <v>1880</v>
      </c>
      <c r="S501" s="231">
        <v>3</v>
      </c>
      <c r="T501" s="232"/>
      <c r="U501" s="229"/>
      <c r="V501" s="230"/>
      <c r="W501" s="230"/>
      <c r="X501" s="231"/>
      <c r="Y501" s="232"/>
      <c r="Z501" s="211">
        <f t="shared" si="46"/>
        <v>3</v>
      </c>
      <c r="AA501" s="212">
        <f t="shared" si="47"/>
        <v>3</v>
      </c>
      <c r="AC501" s="16"/>
    </row>
    <row r="502" spans="1:29">
      <c r="A502" s="16">
        <v>2325</v>
      </c>
      <c r="B502" s="16" t="s">
        <v>1881</v>
      </c>
      <c r="C502" s="16">
        <v>362</v>
      </c>
      <c r="D502" s="83" t="s">
        <v>1430</v>
      </c>
      <c r="E502" s="84" t="s">
        <v>1882</v>
      </c>
      <c r="F502" s="84" t="s">
        <v>1883</v>
      </c>
      <c r="G502" s="84" t="s">
        <v>1884</v>
      </c>
      <c r="H502" s="16"/>
      <c r="I502" s="210" t="s">
        <v>1885</v>
      </c>
      <c r="J502" s="16"/>
      <c r="K502" s="16"/>
      <c r="L502" s="16"/>
      <c r="M502" s="209" t="s">
        <v>1886</v>
      </c>
      <c r="N502" s="215">
        <v>3</v>
      </c>
      <c r="O502" s="215">
        <v>2</v>
      </c>
      <c r="P502" s="229">
        <v>3</v>
      </c>
      <c r="Q502" s="230" t="s">
        <v>1867</v>
      </c>
      <c r="R502" s="230"/>
      <c r="S502" s="231">
        <v>2</v>
      </c>
      <c r="T502" s="232"/>
      <c r="U502" s="229"/>
      <c r="V502" s="230"/>
      <c r="W502" s="230"/>
      <c r="X502" s="231"/>
      <c r="Y502" s="232"/>
      <c r="Z502" s="211">
        <f t="shared" si="46"/>
        <v>3</v>
      </c>
      <c r="AA502" s="212">
        <f t="shared" si="47"/>
        <v>2</v>
      </c>
      <c r="AC502" s="16"/>
    </row>
    <row r="503" spans="1:29">
      <c r="A503" s="16">
        <v>2326</v>
      </c>
      <c r="B503" s="16" t="s">
        <v>1887</v>
      </c>
      <c r="C503" s="16">
        <v>367</v>
      </c>
      <c r="D503" s="83" t="s">
        <v>1430</v>
      </c>
      <c r="E503" s="84" t="s">
        <v>1888</v>
      </c>
      <c r="F503" s="84" t="s">
        <v>1889</v>
      </c>
      <c r="G503" s="84" t="s">
        <v>1890</v>
      </c>
      <c r="H503" s="16"/>
      <c r="I503" s="210" t="s">
        <v>1891</v>
      </c>
      <c r="J503" s="16"/>
      <c r="K503" s="16"/>
      <c r="L503" s="16"/>
      <c r="M503" s="209" t="s">
        <v>1892</v>
      </c>
      <c r="N503" s="215">
        <v>3</v>
      </c>
      <c r="O503" s="215">
        <v>3</v>
      </c>
      <c r="P503" s="229">
        <v>3</v>
      </c>
      <c r="Q503" s="230" t="s">
        <v>1867</v>
      </c>
      <c r="R503" s="230"/>
      <c r="S503" s="231">
        <v>3</v>
      </c>
      <c r="T503" s="232"/>
      <c r="U503" s="229"/>
      <c r="V503" s="230"/>
      <c r="W503" s="230"/>
      <c r="X503" s="231"/>
      <c r="Y503" s="232"/>
      <c r="Z503" s="211">
        <f t="shared" si="46"/>
        <v>3</v>
      </c>
      <c r="AA503" s="212">
        <f t="shared" si="47"/>
        <v>3</v>
      </c>
      <c r="AC503" s="16"/>
    </row>
    <row r="504" spans="1:29">
      <c r="A504" s="16">
        <v>2327</v>
      </c>
      <c r="B504" s="16" t="s">
        <v>1893</v>
      </c>
      <c r="C504" s="16">
        <v>368</v>
      </c>
      <c r="D504" s="83" t="s">
        <v>1430</v>
      </c>
      <c r="E504" s="84" t="s">
        <v>1894</v>
      </c>
      <c r="F504" s="84" t="s">
        <v>1895</v>
      </c>
      <c r="G504" s="84" t="s">
        <v>1896</v>
      </c>
      <c r="H504" s="16"/>
      <c r="I504" s="210" t="s">
        <v>1897</v>
      </c>
      <c r="J504" s="16"/>
      <c r="K504" s="16"/>
      <c r="L504" s="16"/>
      <c r="M504" s="16"/>
      <c r="N504" s="215">
        <v>0</v>
      </c>
      <c r="O504" s="215">
        <v>0</v>
      </c>
      <c r="P504" s="229">
        <v>0</v>
      </c>
      <c r="Q504" s="230" t="s">
        <v>1867</v>
      </c>
      <c r="R504" s="230"/>
      <c r="S504" s="231">
        <v>0</v>
      </c>
      <c r="T504" s="232"/>
      <c r="U504" s="229"/>
      <c r="V504" s="230"/>
      <c r="W504" s="230"/>
      <c r="X504" s="231"/>
      <c r="Y504" s="232"/>
      <c r="Z504" s="211">
        <f t="shared" si="46"/>
        <v>0</v>
      </c>
      <c r="AA504" s="212">
        <f t="shared" si="47"/>
        <v>0</v>
      </c>
      <c r="AC504" s="16"/>
    </row>
    <row r="505" spans="1:29">
      <c r="A505" s="16">
        <v>2328</v>
      </c>
      <c r="B505" s="16"/>
      <c r="C505" s="16" t="s">
        <v>1455</v>
      </c>
      <c r="D505" s="83" t="s">
        <v>112</v>
      </c>
      <c r="E505" s="213" t="s">
        <v>1898</v>
      </c>
      <c r="F505" s="84" t="s">
        <v>1899</v>
      </c>
      <c r="G505" s="84" t="s">
        <v>1900</v>
      </c>
      <c r="H505" s="16"/>
      <c r="I505" s="206"/>
      <c r="J505" s="16"/>
      <c r="K505" s="16"/>
      <c r="L505" s="16"/>
      <c r="M505" s="16"/>
      <c r="N505" s="83"/>
      <c r="O505" s="83"/>
      <c r="P505" s="229">
        <v>2</v>
      </c>
      <c r="Q505" s="230" t="s">
        <v>1901</v>
      </c>
      <c r="R505" s="230"/>
      <c r="S505" s="231">
        <v>3</v>
      </c>
      <c r="T505" s="232" t="s">
        <v>5011</v>
      </c>
      <c r="U505" s="229"/>
      <c r="V505" s="230"/>
      <c r="W505" s="230"/>
      <c r="X505" s="231"/>
      <c r="Y505" s="232"/>
      <c r="Z505" s="211">
        <f t="shared" si="46"/>
        <v>2</v>
      </c>
      <c r="AA505" s="212">
        <f t="shared" si="47"/>
        <v>3</v>
      </c>
      <c r="AC505" s="16"/>
    </row>
    <row r="506" spans="1:29">
      <c r="A506" s="16">
        <v>2329</v>
      </c>
      <c r="B506" s="16"/>
      <c r="C506" s="16" t="s">
        <v>1455</v>
      </c>
      <c r="D506" s="83" t="s">
        <v>112</v>
      </c>
      <c r="E506" s="213" t="s">
        <v>1902</v>
      </c>
      <c r="F506" s="84" t="s">
        <v>1903</v>
      </c>
      <c r="G506" s="84" t="s">
        <v>1900</v>
      </c>
      <c r="H506" s="16"/>
      <c r="I506" s="206"/>
      <c r="J506" s="16"/>
      <c r="K506" s="16"/>
      <c r="L506" s="16"/>
      <c r="M506" s="16"/>
      <c r="N506" s="83"/>
      <c r="O506" s="83"/>
      <c r="P506" s="229">
        <v>0</v>
      </c>
      <c r="Q506" s="230" t="s">
        <v>1904</v>
      </c>
      <c r="R506" s="230"/>
      <c r="S506" s="231"/>
      <c r="T506" s="232" t="s">
        <v>5011</v>
      </c>
      <c r="U506" s="229"/>
      <c r="V506" s="230"/>
      <c r="W506" s="230"/>
      <c r="X506" s="231"/>
      <c r="Y506" s="232"/>
      <c r="Z506" s="211">
        <f t="shared" si="46"/>
        <v>0</v>
      </c>
      <c r="AA506" s="212" t="str">
        <f t="shared" si="47"/>
        <v/>
      </c>
      <c r="AC506" s="16"/>
    </row>
    <row r="507" spans="1:29">
      <c r="A507" s="16" t="s">
        <v>112</v>
      </c>
      <c r="B507" s="16" t="s">
        <v>112</v>
      </c>
      <c r="H507" s="16"/>
      <c r="I507" s="205"/>
      <c r="P507" s="227"/>
      <c r="Q507" s="227"/>
      <c r="R507" s="227"/>
      <c r="S507" s="227"/>
      <c r="T507" s="227"/>
      <c r="U507" s="227"/>
      <c r="V507" s="227"/>
      <c r="W507" s="227"/>
      <c r="X507" s="227"/>
      <c r="Y507" s="227"/>
    </row>
    <row r="508" spans="1:29">
      <c r="A508" s="16" t="s">
        <v>112</v>
      </c>
      <c r="B508" s="16" t="s">
        <v>112</v>
      </c>
      <c r="H508" s="16"/>
      <c r="I508" s="205"/>
      <c r="P508" s="227"/>
      <c r="Q508" s="227"/>
      <c r="R508" s="227"/>
      <c r="S508" s="227"/>
      <c r="T508" s="227"/>
      <c r="U508" s="227"/>
      <c r="V508" s="227"/>
      <c r="W508" s="227"/>
      <c r="X508" s="227"/>
      <c r="Y508" s="227"/>
    </row>
    <row r="509" spans="1:29" ht="19">
      <c r="A509" s="16" t="s">
        <v>112</v>
      </c>
      <c r="B509" s="16" t="s">
        <v>112</v>
      </c>
      <c r="E509" s="255" t="s">
        <v>1905</v>
      </c>
      <c r="F509" s="256"/>
      <c r="G509" s="257"/>
      <c r="H509" s="16"/>
      <c r="I509" s="205"/>
      <c r="P509" s="227"/>
      <c r="Q509" s="227"/>
      <c r="R509" s="227"/>
      <c r="S509" s="227"/>
      <c r="T509" s="227"/>
      <c r="U509" s="227"/>
      <c r="V509" s="227"/>
      <c r="W509" s="227"/>
      <c r="X509" s="227"/>
      <c r="Y509" s="227"/>
    </row>
    <row r="510" spans="1:29">
      <c r="A510" s="16" t="s">
        <v>112</v>
      </c>
      <c r="B510" s="16" t="s">
        <v>112</v>
      </c>
      <c r="E510" s="207" t="s">
        <v>1861</v>
      </c>
      <c r="H510" s="16"/>
      <c r="I510" s="205"/>
      <c r="P510" s="227"/>
      <c r="Q510" s="227"/>
      <c r="R510" s="227"/>
      <c r="S510" s="227"/>
      <c r="T510" s="227"/>
      <c r="U510" s="227"/>
      <c r="V510" s="227"/>
      <c r="W510" s="227"/>
      <c r="X510" s="227"/>
      <c r="Y510" s="227"/>
    </row>
    <row r="511" spans="1:29">
      <c r="A511" s="16">
        <v>2330</v>
      </c>
      <c r="B511" s="16"/>
      <c r="C511" s="16" t="s">
        <v>1455</v>
      </c>
      <c r="D511" s="83" t="s">
        <v>112</v>
      </c>
      <c r="E511" s="213" t="s">
        <v>1906</v>
      </c>
      <c r="F511" s="84" t="s">
        <v>1907</v>
      </c>
      <c r="G511" s="84" t="s">
        <v>1908</v>
      </c>
      <c r="H511" s="16"/>
      <c r="I511" s="206"/>
      <c r="J511" s="16"/>
      <c r="K511" s="16"/>
      <c r="L511" s="16"/>
      <c r="M511" s="16"/>
      <c r="N511" s="83"/>
      <c r="O511" s="83"/>
      <c r="P511" s="229">
        <v>4</v>
      </c>
      <c r="Q511" s="230" t="s">
        <v>1909</v>
      </c>
      <c r="R511" s="230" t="s">
        <v>1910</v>
      </c>
      <c r="S511" s="231">
        <v>2</v>
      </c>
      <c r="T511" s="232"/>
      <c r="U511" s="229"/>
      <c r="V511" s="230"/>
      <c r="W511" s="230"/>
      <c r="X511" s="231"/>
      <c r="Y511" s="232"/>
      <c r="Z511" s="211">
        <f t="shared" ref="Z511:Z516" si="48">IF(U511&lt;&gt;"",U511,IF(P511&lt;&gt;"",P511,IF(N511&lt;&gt;"",N511,"")))</f>
        <v>4</v>
      </c>
      <c r="AA511" s="212">
        <f t="shared" ref="AA511:AA516" si="49">IF(X511&lt;&gt;"",X511,IF(S511&lt;&gt;"",S511,IF(O511&lt;&gt;"",O511,"")))</f>
        <v>2</v>
      </c>
      <c r="AC511" s="16"/>
    </row>
    <row r="512" spans="1:29">
      <c r="A512" s="16">
        <v>2331</v>
      </c>
      <c r="B512" s="16"/>
      <c r="C512" s="16" t="s">
        <v>1455</v>
      </c>
      <c r="D512" s="83" t="s">
        <v>112</v>
      </c>
      <c r="E512" s="213" t="s">
        <v>1911</v>
      </c>
      <c r="F512" s="84" t="s">
        <v>1912</v>
      </c>
      <c r="G512" s="84" t="s">
        <v>1913</v>
      </c>
      <c r="H512" s="16"/>
      <c r="I512" s="206"/>
      <c r="J512" s="16"/>
      <c r="K512" s="16"/>
      <c r="L512" s="16"/>
      <c r="M512" s="16"/>
      <c r="N512" s="83"/>
      <c r="O512" s="83"/>
      <c r="P512" s="229">
        <v>3</v>
      </c>
      <c r="Q512" s="230" t="s">
        <v>1914</v>
      </c>
      <c r="R512" s="230"/>
      <c r="S512" s="231">
        <v>3</v>
      </c>
      <c r="T512" s="232"/>
      <c r="U512" s="229"/>
      <c r="V512" s="230"/>
      <c r="W512" s="230"/>
      <c r="X512" s="231"/>
      <c r="Y512" s="232"/>
      <c r="Z512" s="211">
        <f t="shared" si="48"/>
        <v>3</v>
      </c>
      <c r="AA512" s="212">
        <f t="shared" si="49"/>
        <v>3</v>
      </c>
      <c r="AC512" s="16"/>
    </row>
    <row r="513" spans="1:29">
      <c r="A513" s="16">
        <v>2332</v>
      </c>
      <c r="B513" s="16"/>
      <c r="C513" s="16" t="s">
        <v>1455</v>
      </c>
      <c r="D513" s="83" t="s">
        <v>112</v>
      </c>
      <c r="E513" s="213" t="s">
        <v>1915</v>
      </c>
      <c r="F513" s="84" t="s">
        <v>1916</v>
      </c>
      <c r="G513" s="84" t="s">
        <v>1917</v>
      </c>
      <c r="H513" s="16"/>
      <c r="I513" s="206"/>
      <c r="J513" s="16"/>
      <c r="K513" s="16"/>
      <c r="L513" s="16"/>
      <c r="M513" s="16"/>
      <c r="N513" s="83"/>
      <c r="O513" s="83"/>
      <c r="P513" s="229">
        <v>2</v>
      </c>
      <c r="Q513" s="230" t="s">
        <v>1918</v>
      </c>
      <c r="R513" s="230" t="s">
        <v>1919</v>
      </c>
      <c r="S513" s="231">
        <v>2</v>
      </c>
      <c r="T513" s="232"/>
      <c r="U513" s="229"/>
      <c r="V513" s="230"/>
      <c r="W513" s="230"/>
      <c r="X513" s="231"/>
      <c r="Y513" s="232"/>
      <c r="Z513" s="211">
        <f t="shared" si="48"/>
        <v>2</v>
      </c>
      <c r="AA513" s="212">
        <f t="shared" si="49"/>
        <v>2</v>
      </c>
      <c r="AC513" s="16"/>
    </row>
    <row r="514" spans="1:29">
      <c r="A514" s="16">
        <v>2333</v>
      </c>
      <c r="B514" s="16"/>
      <c r="C514" s="16" t="s">
        <v>1455</v>
      </c>
      <c r="D514" s="83" t="s">
        <v>112</v>
      </c>
      <c r="E514" s="213" t="s">
        <v>1920</v>
      </c>
      <c r="F514" s="84" t="s">
        <v>1921</v>
      </c>
      <c r="G514" s="84" t="s">
        <v>1922</v>
      </c>
      <c r="H514" s="16"/>
      <c r="I514" s="206"/>
      <c r="J514" s="16"/>
      <c r="K514" s="16"/>
      <c r="L514" s="16"/>
      <c r="M514" s="16"/>
      <c r="N514" s="83"/>
      <c r="O514" s="83"/>
      <c r="P514" s="229">
        <v>1</v>
      </c>
      <c r="Q514" s="230" t="s">
        <v>1923</v>
      </c>
      <c r="R514" s="230"/>
      <c r="S514" s="231">
        <v>1</v>
      </c>
      <c r="T514" s="232"/>
      <c r="U514" s="229"/>
      <c r="V514" s="230"/>
      <c r="W514" s="230"/>
      <c r="X514" s="231"/>
      <c r="Y514" s="232"/>
      <c r="Z514" s="211">
        <f t="shared" si="48"/>
        <v>1</v>
      </c>
      <c r="AA514" s="212">
        <f t="shared" si="49"/>
        <v>1</v>
      </c>
      <c r="AC514" s="16"/>
    </row>
    <row r="515" spans="1:29">
      <c r="A515" s="16">
        <v>2334</v>
      </c>
      <c r="B515" s="16"/>
      <c r="C515" s="16" t="s">
        <v>1455</v>
      </c>
      <c r="D515" s="83" t="s">
        <v>112</v>
      </c>
      <c r="E515" s="213" t="s">
        <v>1924</v>
      </c>
      <c r="F515" s="84" t="s">
        <v>1925</v>
      </c>
      <c r="G515" s="84" t="s">
        <v>1926</v>
      </c>
      <c r="H515" s="16"/>
      <c r="I515" s="206"/>
      <c r="J515" s="16"/>
      <c r="K515" s="16"/>
      <c r="L515" s="16"/>
      <c r="M515" s="16"/>
      <c r="N515" s="83"/>
      <c r="O515" s="83"/>
      <c r="P515" s="229">
        <v>0</v>
      </c>
      <c r="Q515" s="230" t="s">
        <v>1459</v>
      </c>
      <c r="R515" s="230"/>
      <c r="S515" s="231">
        <v>0</v>
      </c>
      <c r="T515" s="232"/>
      <c r="U515" s="229"/>
      <c r="V515" s="230"/>
      <c r="W515" s="230"/>
      <c r="X515" s="231"/>
      <c r="Y515" s="232"/>
      <c r="Z515" s="211">
        <f t="shared" si="48"/>
        <v>0</v>
      </c>
      <c r="AA515" s="212">
        <f t="shared" si="49"/>
        <v>0</v>
      </c>
      <c r="AC515" s="16"/>
    </row>
    <row r="516" spans="1:29">
      <c r="A516" s="16">
        <v>2335</v>
      </c>
      <c r="B516" s="16"/>
      <c r="C516" s="16" t="s">
        <v>1455</v>
      </c>
      <c r="D516" s="83" t="s">
        <v>112</v>
      </c>
      <c r="E516" s="213" t="s">
        <v>1927</v>
      </c>
      <c r="F516" s="84" t="s">
        <v>1928</v>
      </c>
      <c r="G516" s="84" t="s">
        <v>1929</v>
      </c>
      <c r="H516" s="16"/>
      <c r="I516" s="206"/>
      <c r="J516" s="16"/>
      <c r="K516" s="16"/>
      <c r="L516" s="16"/>
      <c r="M516" s="16"/>
      <c r="N516" s="83"/>
      <c r="O516" s="83"/>
      <c r="P516" s="229">
        <v>2</v>
      </c>
      <c r="Q516" s="230" t="s">
        <v>1930</v>
      </c>
      <c r="R516" s="230"/>
      <c r="S516" s="231">
        <v>2</v>
      </c>
      <c r="T516" s="232"/>
      <c r="U516" s="229"/>
      <c r="V516" s="230"/>
      <c r="W516" s="230"/>
      <c r="X516" s="231"/>
      <c r="Y516" s="232"/>
      <c r="Z516" s="211">
        <f t="shared" si="48"/>
        <v>2</v>
      </c>
      <c r="AA516" s="212">
        <f t="shared" si="49"/>
        <v>2</v>
      </c>
      <c r="AC516" s="16"/>
    </row>
    <row r="517" spans="1:29">
      <c r="A517" s="16" t="s">
        <v>112</v>
      </c>
      <c r="B517" s="16" t="s">
        <v>112</v>
      </c>
      <c r="H517" s="16"/>
      <c r="I517" s="205"/>
      <c r="P517" s="227"/>
      <c r="Q517" s="227"/>
      <c r="R517" s="227"/>
      <c r="S517" s="227"/>
      <c r="T517" s="227"/>
      <c r="U517" s="227"/>
      <c r="V517" s="227"/>
      <c r="W517" s="227"/>
      <c r="X517" s="227"/>
      <c r="Y517" s="227"/>
    </row>
    <row r="518" spans="1:29">
      <c r="A518" s="16" t="s">
        <v>112</v>
      </c>
      <c r="B518" s="16" t="s">
        <v>112</v>
      </c>
      <c r="H518" s="16"/>
      <c r="I518" s="205"/>
      <c r="P518" s="227"/>
      <c r="Q518" s="227"/>
      <c r="R518" s="227"/>
      <c r="S518" s="227"/>
      <c r="T518" s="227"/>
      <c r="U518" s="227"/>
      <c r="V518" s="227"/>
      <c r="W518" s="227"/>
      <c r="X518" s="227"/>
      <c r="Y518" s="227"/>
    </row>
    <row r="519" spans="1:29" ht="37">
      <c r="A519" s="16" t="s">
        <v>112</v>
      </c>
      <c r="B519" s="16" t="s">
        <v>112</v>
      </c>
      <c r="E519" s="258" t="s">
        <v>499</v>
      </c>
      <c r="F519" s="256"/>
      <c r="G519" s="257"/>
      <c r="H519" s="16"/>
      <c r="I519" s="205"/>
      <c r="P519" s="227"/>
      <c r="Q519" s="227"/>
      <c r="R519" s="227"/>
      <c r="S519" s="227"/>
      <c r="T519" s="227"/>
      <c r="U519" s="227"/>
      <c r="V519" s="227"/>
      <c r="W519" s="227"/>
      <c r="X519" s="227"/>
      <c r="Y519" s="227"/>
    </row>
    <row r="520" spans="1:29" ht="19">
      <c r="A520" s="16" t="s">
        <v>112</v>
      </c>
      <c r="B520" s="16" t="s">
        <v>112</v>
      </c>
      <c r="E520" s="255" t="s">
        <v>1931</v>
      </c>
      <c r="F520" s="256"/>
      <c r="G520" s="257"/>
      <c r="H520" s="16"/>
      <c r="I520" s="205"/>
      <c r="P520" s="227"/>
      <c r="Q520" s="227"/>
      <c r="R520" s="227"/>
      <c r="S520" s="227"/>
      <c r="T520" s="227"/>
      <c r="U520" s="227"/>
      <c r="V520" s="227"/>
      <c r="W520" s="227"/>
      <c r="X520" s="227"/>
      <c r="Y520" s="227"/>
    </row>
    <row r="521" spans="1:29">
      <c r="A521" s="16">
        <v>2336</v>
      </c>
      <c r="B521" s="16" t="s">
        <v>1932</v>
      </c>
      <c r="C521" s="16">
        <v>504</v>
      </c>
      <c r="D521" s="83"/>
      <c r="E521" s="208" t="s">
        <v>1933</v>
      </c>
      <c r="F521" s="84" t="s">
        <v>1934</v>
      </c>
      <c r="G521" s="84" t="s">
        <v>1935</v>
      </c>
      <c r="H521" s="16"/>
      <c r="I521" s="210" t="s">
        <v>1936</v>
      </c>
      <c r="J521" s="16"/>
      <c r="K521" s="16"/>
      <c r="L521" s="16"/>
      <c r="M521" s="209" t="s">
        <v>1937</v>
      </c>
      <c r="N521" s="83"/>
      <c r="O521" s="83"/>
      <c r="P521" s="229">
        <v>1</v>
      </c>
      <c r="Q521" s="230" t="s">
        <v>1938</v>
      </c>
      <c r="R521" s="230" t="s">
        <v>479</v>
      </c>
      <c r="S521" s="231">
        <v>1</v>
      </c>
      <c r="T521" s="232"/>
      <c r="U521" s="229"/>
      <c r="V521" s="230"/>
      <c r="W521" s="230"/>
      <c r="X521" s="231"/>
      <c r="Y521" s="232"/>
      <c r="Z521" s="211">
        <f t="shared" ref="Z521:Z541" si="50">IF(U521&lt;&gt;"",U521,IF(P521&lt;&gt;"",P521,IF(N521&lt;&gt;"",N521,"")))</f>
        <v>1</v>
      </c>
      <c r="AA521" s="212">
        <f t="shared" ref="AA521:AA541" si="51">IF(X521&lt;&gt;"",X521,IF(S521&lt;&gt;"",S521,IF(O521&lt;&gt;"",O521,"")))</f>
        <v>1</v>
      </c>
      <c r="AC521" s="16"/>
    </row>
    <row r="522" spans="1:29">
      <c r="A522" s="16">
        <v>2337</v>
      </c>
      <c r="B522" s="16" t="s">
        <v>1939</v>
      </c>
      <c r="C522" s="16">
        <v>506</v>
      </c>
      <c r="D522" s="83"/>
      <c r="E522" s="208" t="s">
        <v>1940</v>
      </c>
      <c r="F522" s="84" t="s">
        <v>1941</v>
      </c>
      <c r="G522" s="84" t="s">
        <v>1942</v>
      </c>
      <c r="H522" s="16"/>
      <c r="I522" s="210" t="s">
        <v>1943</v>
      </c>
      <c r="J522" s="16"/>
      <c r="K522" s="16"/>
      <c r="L522" s="16"/>
      <c r="M522" s="16"/>
      <c r="N522" s="83"/>
      <c r="O522" s="83"/>
      <c r="P522" s="229">
        <v>3</v>
      </c>
      <c r="Q522" s="230" t="s">
        <v>1944</v>
      </c>
      <c r="R522" s="230" t="s">
        <v>479</v>
      </c>
      <c r="S522" s="231">
        <v>2.5</v>
      </c>
      <c r="T522" s="232"/>
      <c r="U522" s="229"/>
      <c r="V522" s="230"/>
      <c r="W522" s="230"/>
      <c r="X522" s="231"/>
      <c r="Y522" s="232"/>
      <c r="Z522" s="211">
        <f t="shared" si="50"/>
        <v>3</v>
      </c>
      <c r="AA522" s="212">
        <f t="shared" si="51"/>
        <v>2.5</v>
      </c>
      <c r="AC522" s="16"/>
    </row>
    <row r="523" spans="1:29">
      <c r="A523" s="16">
        <v>2338</v>
      </c>
      <c r="B523" s="16"/>
      <c r="C523" s="16" t="s">
        <v>1455</v>
      </c>
      <c r="D523" s="83"/>
      <c r="E523" s="213" t="s">
        <v>1945</v>
      </c>
      <c r="F523" s="84" t="s">
        <v>1946</v>
      </c>
      <c r="G523" s="84" t="s">
        <v>1947</v>
      </c>
      <c r="H523" s="16"/>
      <c r="I523" s="206"/>
      <c r="J523" s="16"/>
      <c r="K523" s="16"/>
      <c r="L523" s="16"/>
      <c r="M523" s="16"/>
      <c r="N523" s="83"/>
      <c r="O523" s="83"/>
      <c r="P523" s="229">
        <v>4</v>
      </c>
      <c r="Q523" s="230" t="s">
        <v>1948</v>
      </c>
      <c r="R523" s="230" t="s">
        <v>479</v>
      </c>
      <c r="S523" s="231">
        <v>2</v>
      </c>
      <c r="T523" s="232"/>
      <c r="U523" s="229"/>
      <c r="V523" s="230"/>
      <c r="W523" s="230"/>
      <c r="X523" s="231"/>
      <c r="Y523" s="232"/>
      <c r="Z523" s="211">
        <f t="shared" si="50"/>
        <v>4</v>
      </c>
      <c r="AA523" s="212">
        <f t="shared" si="51"/>
        <v>2</v>
      </c>
      <c r="AC523" s="16"/>
    </row>
    <row r="524" spans="1:29">
      <c r="A524" s="16">
        <v>2339</v>
      </c>
      <c r="B524" s="16" t="s">
        <v>1949</v>
      </c>
      <c r="C524" s="16">
        <v>510</v>
      </c>
      <c r="D524" s="83"/>
      <c r="E524" s="208" t="s">
        <v>1950</v>
      </c>
      <c r="F524" s="84" t="s">
        <v>1951</v>
      </c>
      <c r="G524" s="84" t="s">
        <v>1952</v>
      </c>
      <c r="H524" s="16"/>
      <c r="I524" s="210" t="s">
        <v>1953</v>
      </c>
      <c r="J524" s="16"/>
      <c r="K524" s="16"/>
      <c r="L524" s="16"/>
      <c r="M524" s="16"/>
      <c r="N524" s="83"/>
      <c r="O524" s="83"/>
      <c r="P524" s="229">
        <v>0</v>
      </c>
      <c r="Q524" s="230" t="s">
        <v>383</v>
      </c>
      <c r="R524" s="230"/>
      <c r="S524" s="231">
        <v>0</v>
      </c>
      <c r="T524" s="232"/>
      <c r="U524" s="229"/>
      <c r="V524" s="230"/>
      <c r="W524" s="230"/>
      <c r="X524" s="231"/>
      <c r="Y524" s="232"/>
      <c r="Z524" s="211">
        <f t="shared" si="50"/>
        <v>0</v>
      </c>
      <c r="AA524" s="212">
        <f t="shared" si="51"/>
        <v>0</v>
      </c>
      <c r="AC524" s="16"/>
    </row>
    <row r="525" spans="1:29">
      <c r="A525" s="16">
        <v>2340</v>
      </c>
      <c r="B525" s="16" t="s">
        <v>1954</v>
      </c>
      <c r="C525" s="16">
        <v>516</v>
      </c>
      <c r="D525" s="83"/>
      <c r="E525" s="208" t="s">
        <v>1955</v>
      </c>
      <c r="F525" s="84" t="s">
        <v>1956</v>
      </c>
      <c r="G525" s="84" t="s">
        <v>1957</v>
      </c>
      <c r="H525" s="16"/>
      <c r="I525" s="210" t="s">
        <v>1958</v>
      </c>
      <c r="J525" s="16"/>
      <c r="K525" s="16"/>
      <c r="L525" s="16"/>
      <c r="M525" s="209" t="s">
        <v>1958</v>
      </c>
      <c r="N525" s="83"/>
      <c r="O525" s="83"/>
      <c r="P525" s="229">
        <v>1</v>
      </c>
      <c r="Q525" s="230" t="s">
        <v>1959</v>
      </c>
      <c r="R525" s="230"/>
      <c r="S525" s="231">
        <v>1</v>
      </c>
      <c r="T525" s="232"/>
      <c r="U525" s="229"/>
      <c r="V525" s="230"/>
      <c r="W525" s="230"/>
      <c r="X525" s="231"/>
      <c r="Y525" s="232"/>
      <c r="Z525" s="211">
        <f t="shared" si="50"/>
        <v>1</v>
      </c>
      <c r="AA525" s="212">
        <f t="shared" si="51"/>
        <v>1</v>
      </c>
      <c r="AC525" s="16"/>
    </row>
    <row r="526" spans="1:29">
      <c r="A526" s="16">
        <v>2341</v>
      </c>
      <c r="B526" s="16" t="s">
        <v>1960</v>
      </c>
      <c r="C526" s="16">
        <v>518</v>
      </c>
      <c r="D526" s="83"/>
      <c r="E526" s="208" t="s">
        <v>1961</v>
      </c>
      <c r="F526" s="84" t="s">
        <v>1962</v>
      </c>
      <c r="G526" s="84" t="s">
        <v>1963</v>
      </c>
      <c r="H526" s="16"/>
      <c r="I526" s="210" t="s">
        <v>1964</v>
      </c>
      <c r="J526" s="16"/>
      <c r="K526" s="16"/>
      <c r="L526" s="16"/>
      <c r="M526" s="16"/>
      <c r="N526" s="83"/>
      <c r="O526" s="83"/>
      <c r="P526" s="229">
        <v>2</v>
      </c>
      <c r="Q526" s="230" t="s">
        <v>1965</v>
      </c>
      <c r="R526" s="230"/>
      <c r="S526" s="231">
        <v>2</v>
      </c>
      <c r="T526" s="232"/>
      <c r="U526" s="229"/>
      <c r="V526" s="230"/>
      <c r="W526" s="230"/>
      <c r="X526" s="231"/>
      <c r="Y526" s="232"/>
      <c r="Z526" s="211">
        <f t="shared" si="50"/>
        <v>2</v>
      </c>
      <c r="AA526" s="212">
        <f t="shared" si="51"/>
        <v>2</v>
      </c>
      <c r="AC526" s="16"/>
    </row>
    <row r="527" spans="1:29">
      <c r="A527" s="16">
        <v>2342</v>
      </c>
      <c r="B527" s="16" t="s">
        <v>1966</v>
      </c>
      <c r="C527" s="16">
        <v>519</v>
      </c>
      <c r="D527" s="83"/>
      <c r="E527" s="208" t="s">
        <v>1967</v>
      </c>
      <c r="F527" s="84" t="s">
        <v>1968</v>
      </c>
      <c r="G527" s="84" t="s">
        <v>1969</v>
      </c>
      <c r="H527" s="16"/>
      <c r="I527" s="210" t="s">
        <v>1970</v>
      </c>
      <c r="J527" s="16"/>
      <c r="K527" s="16"/>
      <c r="L527" s="16"/>
      <c r="M527" s="209" t="s">
        <v>1970</v>
      </c>
      <c r="N527" s="83"/>
      <c r="O527" s="83"/>
      <c r="P527" s="229">
        <v>2</v>
      </c>
      <c r="Q527" s="230" t="s">
        <v>1971</v>
      </c>
      <c r="R527" s="230"/>
      <c r="S527" s="231">
        <v>2</v>
      </c>
      <c r="T527" s="232"/>
      <c r="U527" s="229"/>
      <c r="V527" s="230"/>
      <c r="W527" s="230"/>
      <c r="X527" s="231"/>
      <c r="Y527" s="232"/>
      <c r="Z527" s="211">
        <f t="shared" si="50"/>
        <v>2</v>
      </c>
      <c r="AA527" s="212">
        <f t="shared" si="51"/>
        <v>2</v>
      </c>
      <c r="AC527" s="16"/>
    </row>
    <row r="528" spans="1:29">
      <c r="A528" s="16">
        <v>2343</v>
      </c>
      <c r="B528" s="16" t="s">
        <v>1972</v>
      </c>
      <c r="C528" s="16">
        <v>522</v>
      </c>
      <c r="D528" s="83"/>
      <c r="E528" s="208" t="s">
        <v>1973</v>
      </c>
      <c r="F528" s="84" t="s">
        <v>1974</v>
      </c>
      <c r="G528" s="84" t="s">
        <v>1975</v>
      </c>
      <c r="H528" s="16"/>
      <c r="I528" s="210" t="s">
        <v>1976</v>
      </c>
      <c r="J528" s="16"/>
      <c r="K528" s="16"/>
      <c r="L528" s="16"/>
      <c r="M528" s="16"/>
      <c r="N528" s="83"/>
      <c r="O528" s="83"/>
      <c r="P528" s="229"/>
      <c r="Q528" s="230" t="s">
        <v>1977</v>
      </c>
      <c r="R528" s="230" t="s">
        <v>1978</v>
      </c>
      <c r="S528" s="231">
        <v>1</v>
      </c>
      <c r="T528" s="232"/>
      <c r="U528" s="229"/>
      <c r="V528" s="230"/>
      <c r="W528" s="230"/>
      <c r="X528" s="231"/>
      <c r="Y528" s="232"/>
      <c r="Z528" s="211" t="str">
        <f t="shared" si="50"/>
        <v/>
      </c>
      <c r="AA528" s="212">
        <f t="shared" si="51"/>
        <v>1</v>
      </c>
      <c r="AC528" s="16"/>
    </row>
    <row r="529" spans="1:29">
      <c r="A529" s="16">
        <v>2344</v>
      </c>
      <c r="B529" s="16" t="s">
        <v>1979</v>
      </c>
      <c r="C529" s="16">
        <v>524</v>
      </c>
      <c r="D529" s="83"/>
      <c r="E529" s="208" t="s">
        <v>1980</v>
      </c>
      <c r="F529" s="84" t="s">
        <v>1981</v>
      </c>
      <c r="G529" s="84" t="s">
        <v>1982</v>
      </c>
      <c r="H529" s="16"/>
      <c r="I529" s="210" t="s">
        <v>1983</v>
      </c>
      <c r="J529" s="16"/>
      <c r="K529" s="16"/>
      <c r="L529" s="16"/>
      <c r="M529" s="16"/>
      <c r="N529" s="83"/>
      <c r="O529" s="83"/>
      <c r="P529" s="229">
        <v>1</v>
      </c>
      <c r="Q529" s="230" t="s">
        <v>1984</v>
      </c>
      <c r="R529" s="230"/>
      <c r="S529" s="231">
        <v>1</v>
      </c>
      <c r="T529" s="232"/>
      <c r="U529" s="229"/>
      <c r="V529" s="230"/>
      <c r="W529" s="230"/>
      <c r="X529" s="231"/>
      <c r="Y529" s="232"/>
      <c r="Z529" s="211">
        <f t="shared" si="50"/>
        <v>1</v>
      </c>
      <c r="AA529" s="212">
        <f t="shared" si="51"/>
        <v>1</v>
      </c>
      <c r="AC529" s="16"/>
    </row>
    <row r="530" spans="1:29">
      <c r="A530" s="16">
        <v>2345</v>
      </c>
      <c r="B530" s="16"/>
      <c r="C530" s="16" t="s">
        <v>1455</v>
      </c>
      <c r="D530" s="83"/>
      <c r="E530" s="213" t="s">
        <v>505</v>
      </c>
      <c r="F530" s="84" t="s">
        <v>1985</v>
      </c>
      <c r="G530" s="84" t="s">
        <v>1986</v>
      </c>
      <c r="H530" s="16"/>
      <c r="I530" s="206"/>
      <c r="J530" s="16"/>
      <c r="K530" s="16"/>
      <c r="L530" s="16"/>
      <c r="M530" s="16"/>
      <c r="N530" s="83"/>
      <c r="O530" s="83"/>
      <c r="P530" s="229">
        <v>2</v>
      </c>
      <c r="Q530" s="230" t="s">
        <v>1987</v>
      </c>
      <c r="R530" s="230"/>
      <c r="S530" s="231">
        <v>2</v>
      </c>
      <c r="T530" s="232"/>
      <c r="U530" s="229"/>
      <c r="V530" s="230"/>
      <c r="W530" s="230"/>
      <c r="X530" s="231"/>
      <c r="Y530" s="232"/>
      <c r="Z530" s="211">
        <f t="shared" si="50"/>
        <v>2</v>
      </c>
      <c r="AA530" s="212">
        <f t="shared" si="51"/>
        <v>2</v>
      </c>
      <c r="AC530" s="16"/>
    </row>
    <row r="531" spans="1:29">
      <c r="A531" s="16">
        <v>2346</v>
      </c>
      <c r="B531" s="16" t="s">
        <v>1988</v>
      </c>
      <c r="C531" s="16">
        <v>495</v>
      </c>
      <c r="D531" s="83"/>
      <c r="E531" s="208" t="s">
        <v>1989</v>
      </c>
      <c r="F531" s="84" t="s">
        <v>1990</v>
      </c>
      <c r="G531" s="84" t="s">
        <v>1991</v>
      </c>
      <c r="H531" s="16"/>
      <c r="I531" s="210" t="s">
        <v>1992</v>
      </c>
      <c r="J531" s="16"/>
      <c r="K531" s="16"/>
      <c r="L531" s="16"/>
      <c r="M531" s="16"/>
      <c r="N531" s="83"/>
      <c r="O531" s="83"/>
      <c r="P531" s="229">
        <v>2</v>
      </c>
      <c r="Q531" s="230" t="s">
        <v>1992</v>
      </c>
      <c r="R531" s="230"/>
      <c r="S531" s="231">
        <v>2</v>
      </c>
      <c r="T531" s="232"/>
      <c r="U531" s="229"/>
      <c r="V531" s="230"/>
      <c r="W531" s="230"/>
      <c r="X531" s="231"/>
      <c r="Y531" s="232"/>
      <c r="Z531" s="211">
        <f t="shared" si="50"/>
        <v>2</v>
      </c>
      <c r="AA531" s="212">
        <f t="shared" si="51"/>
        <v>2</v>
      </c>
      <c r="AC531" s="16"/>
    </row>
    <row r="532" spans="1:29">
      <c r="A532" s="16">
        <v>2347</v>
      </c>
      <c r="B532" s="16" t="s">
        <v>1993</v>
      </c>
      <c r="C532" s="16">
        <v>496</v>
      </c>
      <c r="D532" s="83"/>
      <c r="E532" s="208" t="s">
        <v>1994</v>
      </c>
      <c r="F532" s="84" t="s">
        <v>1995</v>
      </c>
      <c r="G532" s="84" t="s">
        <v>1996</v>
      </c>
      <c r="H532" s="16"/>
      <c r="I532" s="210" t="s">
        <v>1997</v>
      </c>
      <c r="J532" s="16"/>
      <c r="K532" s="16"/>
      <c r="L532" s="16"/>
      <c r="M532" s="16"/>
      <c r="N532" s="83"/>
      <c r="O532" s="83"/>
      <c r="P532" s="229">
        <v>2</v>
      </c>
      <c r="Q532" s="230" t="s">
        <v>1997</v>
      </c>
      <c r="R532" s="230"/>
      <c r="S532" s="231">
        <v>2</v>
      </c>
      <c r="T532" s="232"/>
      <c r="U532" s="229"/>
      <c r="V532" s="230"/>
      <c r="W532" s="230"/>
      <c r="X532" s="231"/>
      <c r="Y532" s="232"/>
      <c r="Z532" s="211">
        <f t="shared" si="50"/>
        <v>2</v>
      </c>
      <c r="AA532" s="212">
        <f t="shared" si="51"/>
        <v>2</v>
      </c>
      <c r="AC532" s="16"/>
    </row>
    <row r="533" spans="1:29">
      <c r="A533" s="16">
        <v>2348</v>
      </c>
      <c r="B533" s="16" t="s">
        <v>1998</v>
      </c>
      <c r="C533" s="16">
        <v>542</v>
      </c>
      <c r="D533" s="83"/>
      <c r="E533" s="208" t="s">
        <v>1999</v>
      </c>
      <c r="F533" s="84" t="s">
        <v>2000</v>
      </c>
      <c r="G533" s="84" t="s">
        <v>2001</v>
      </c>
      <c r="H533" s="16"/>
      <c r="I533" s="210" t="s">
        <v>2002</v>
      </c>
      <c r="J533" s="16"/>
      <c r="K533" s="16"/>
      <c r="L533" s="16"/>
      <c r="M533" s="16"/>
      <c r="N533" s="83"/>
      <c r="O533" s="83"/>
      <c r="P533" s="229">
        <v>1</v>
      </c>
      <c r="Q533" s="230" t="s">
        <v>2002</v>
      </c>
      <c r="R533" s="230"/>
      <c r="S533" s="231">
        <v>1</v>
      </c>
      <c r="T533" s="232"/>
      <c r="U533" s="229"/>
      <c r="V533" s="230"/>
      <c r="W533" s="230"/>
      <c r="X533" s="231"/>
      <c r="Y533" s="232"/>
      <c r="Z533" s="211">
        <f t="shared" si="50"/>
        <v>1</v>
      </c>
      <c r="AA533" s="212">
        <f t="shared" si="51"/>
        <v>1</v>
      </c>
      <c r="AC533" s="16"/>
    </row>
    <row r="534" spans="1:29">
      <c r="A534" s="16">
        <v>2349</v>
      </c>
      <c r="B534" s="16"/>
      <c r="C534" s="16" t="s">
        <v>1455</v>
      </c>
      <c r="D534" s="83"/>
      <c r="E534" s="213" t="s">
        <v>2003</v>
      </c>
      <c r="F534" s="84" t="s">
        <v>2004</v>
      </c>
      <c r="G534" s="84" t="s">
        <v>2005</v>
      </c>
      <c r="H534" s="16"/>
      <c r="I534" s="206"/>
      <c r="J534" s="16"/>
      <c r="K534" s="16"/>
      <c r="L534" s="16"/>
      <c r="M534" s="16"/>
      <c r="N534" s="83"/>
      <c r="O534" s="83"/>
      <c r="P534" s="229">
        <v>0</v>
      </c>
      <c r="Q534" s="230" t="s">
        <v>2006</v>
      </c>
      <c r="R534" s="230"/>
      <c r="S534" s="231">
        <v>0</v>
      </c>
      <c r="T534" s="232"/>
      <c r="U534" s="229"/>
      <c r="V534" s="230"/>
      <c r="W534" s="230"/>
      <c r="X534" s="231"/>
      <c r="Y534" s="232"/>
      <c r="Z534" s="211">
        <f t="shared" si="50"/>
        <v>0</v>
      </c>
      <c r="AA534" s="212">
        <f t="shared" si="51"/>
        <v>0</v>
      </c>
      <c r="AC534" s="16"/>
    </row>
    <row r="535" spans="1:29">
      <c r="A535" s="16">
        <v>2350</v>
      </c>
      <c r="B535" s="16" t="s">
        <v>2007</v>
      </c>
      <c r="C535" s="16">
        <v>581</v>
      </c>
      <c r="D535" s="83"/>
      <c r="E535" s="208" t="s">
        <v>2008</v>
      </c>
      <c r="F535" s="84" t="s">
        <v>2009</v>
      </c>
      <c r="G535" s="84" t="s">
        <v>2010</v>
      </c>
      <c r="H535" s="16"/>
      <c r="I535" s="210" t="s">
        <v>2011</v>
      </c>
      <c r="J535" s="16"/>
      <c r="K535" s="16"/>
      <c r="L535" s="16"/>
      <c r="M535" s="16"/>
      <c r="N535" s="83"/>
      <c r="O535" s="83"/>
      <c r="P535" s="229">
        <v>3</v>
      </c>
      <c r="Q535" s="230" t="s">
        <v>2012</v>
      </c>
      <c r="R535" s="230" t="s">
        <v>673</v>
      </c>
      <c r="S535" s="231">
        <v>3</v>
      </c>
      <c r="T535" s="232"/>
      <c r="U535" s="229"/>
      <c r="V535" s="230"/>
      <c r="W535" s="230"/>
      <c r="X535" s="231"/>
      <c r="Y535" s="232"/>
      <c r="Z535" s="211">
        <f t="shared" si="50"/>
        <v>3</v>
      </c>
      <c r="AA535" s="212">
        <f t="shared" si="51"/>
        <v>3</v>
      </c>
      <c r="AC535" s="16"/>
    </row>
    <row r="536" spans="1:29">
      <c r="A536" s="16">
        <v>2351</v>
      </c>
      <c r="B536" s="16" t="s">
        <v>2013</v>
      </c>
      <c r="C536" s="16">
        <v>584</v>
      </c>
      <c r="D536" s="83"/>
      <c r="E536" s="208" t="s">
        <v>2014</v>
      </c>
      <c r="F536" s="84" t="s">
        <v>2015</v>
      </c>
      <c r="G536" s="84" t="s">
        <v>2016</v>
      </c>
      <c r="H536" s="16"/>
      <c r="I536" s="210" t="s">
        <v>2017</v>
      </c>
      <c r="J536" s="16"/>
      <c r="K536" s="16"/>
      <c r="L536" s="16"/>
      <c r="M536" s="16"/>
      <c r="N536" s="83"/>
      <c r="O536" s="83"/>
      <c r="P536" s="229">
        <v>0</v>
      </c>
      <c r="Q536" s="230" t="s">
        <v>383</v>
      </c>
      <c r="R536" s="230"/>
      <c r="S536" s="231">
        <v>0</v>
      </c>
      <c r="T536" s="232"/>
      <c r="U536" s="229"/>
      <c r="V536" s="230"/>
      <c r="W536" s="230"/>
      <c r="X536" s="231"/>
      <c r="Y536" s="232"/>
      <c r="Z536" s="211">
        <f t="shared" si="50"/>
        <v>0</v>
      </c>
      <c r="AA536" s="212">
        <f t="shared" si="51"/>
        <v>0</v>
      </c>
      <c r="AC536" s="16"/>
    </row>
    <row r="537" spans="1:29">
      <c r="A537" s="16">
        <v>2352</v>
      </c>
      <c r="B537" s="16" t="s">
        <v>2018</v>
      </c>
      <c r="C537" s="16">
        <v>585</v>
      </c>
      <c r="D537" s="83"/>
      <c r="E537" s="208" t="s">
        <v>2019</v>
      </c>
      <c r="F537" s="84" t="s">
        <v>2020</v>
      </c>
      <c r="G537" s="84" t="s">
        <v>2021</v>
      </c>
      <c r="H537" s="16"/>
      <c r="I537" s="210" t="s">
        <v>2022</v>
      </c>
      <c r="J537" s="16"/>
      <c r="K537" s="16"/>
      <c r="L537" s="16"/>
      <c r="M537" s="16"/>
      <c r="N537" s="83"/>
      <c r="O537" s="83"/>
      <c r="P537" s="229">
        <v>0</v>
      </c>
      <c r="Q537" s="230" t="s">
        <v>383</v>
      </c>
      <c r="R537" s="230"/>
      <c r="S537" s="231">
        <v>0</v>
      </c>
      <c r="T537" s="232"/>
      <c r="U537" s="229"/>
      <c r="V537" s="230"/>
      <c r="W537" s="230"/>
      <c r="X537" s="231"/>
      <c r="Y537" s="232"/>
      <c r="Z537" s="211">
        <f t="shared" si="50"/>
        <v>0</v>
      </c>
      <c r="AA537" s="212">
        <f t="shared" si="51"/>
        <v>0</v>
      </c>
      <c r="AC537" s="16"/>
    </row>
    <row r="538" spans="1:29">
      <c r="A538" s="16">
        <v>2353</v>
      </c>
      <c r="B538" s="16" t="s">
        <v>2023</v>
      </c>
      <c r="C538" s="16">
        <v>583</v>
      </c>
      <c r="D538" s="83"/>
      <c r="E538" s="208" t="s">
        <v>2024</v>
      </c>
      <c r="F538" s="84" t="s">
        <v>2025</v>
      </c>
      <c r="G538" s="84" t="s">
        <v>2026</v>
      </c>
      <c r="H538" s="16"/>
      <c r="I538" s="210" t="s">
        <v>2027</v>
      </c>
      <c r="J538" s="16"/>
      <c r="K538" s="16"/>
      <c r="L538" s="16"/>
      <c r="M538" s="16"/>
      <c r="N538" s="83"/>
      <c r="O538" s="83"/>
      <c r="P538" s="229">
        <v>2</v>
      </c>
      <c r="Q538" s="230" t="s">
        <v>2028</v>
      </c>
      <c r="R538" s="230" t="s">
        <v>2029</v>
      </c>
      <c r="S538" s="231">
        <v>2</v>
      </c>
      <c r="T538" s="232"/>
      <c r="U538" s="229"/>
      <c r="V538" s="230"/>
      <c r="W538" s="230"/>
      <c r="X538" s="231"/>
      <c r="Y538" s="232"/>
      <c r="Z538" s="211">
        <f t="shared" si="50"/>
        <v>2</v>
      </c>
      <c r="AA538" s="212">
        <f t="shared" si="51"/>
        <v>2</v>
      </c>
      <c r="AC538" s="16"/>
    </row>
    <row r="539" spans="1:29">
      <c r="A539" s="16">
        <v>2354</v>
      </c>
      <c r="B539" s="16"/>
      <c r="C539" s="16" t="s">
        <v>1455</v>
      </c>
      <c r="D539" s="83"/>
      <c r="E539" s="213" t="s">
        <v>2030</v>
      </c>
      <c r="F539" s="84" t="s">
        <v>2031</v>
      </c>
      <c r="G539" s="84" t="s">
        <v>2032</v>
      </c>
      <c r="H539" s="16"/>
      <c r="I539" s="206"/>
      <c r="J539" s="16"/>
      <c r="K539" s="16"/>
      <c r="L539" s="16"/>
      <c r="M539" s="16"/>
      <c r="N539" s="83"/>
      <c r="O539" s="83"/>
      <c r="P539" s="229">
        <v>2</v>
      </c>
      <c r="Q539" s="230" t="s">
        <v>2033</v>
      </c>
      <c r="R539" s="230"/>
      <c r="S539" s="231">
        <v>2</v>
      </c>
      <c r="T539" s="232"/>
      <c r="U539" s="229"/>
      <c r="V539" s="230"/>
      <c r="W539" s="230"/>
      <c r="X539" s="231"/>
      <c r="Y539" s="232"/>
      <c r="Z539" s="211">
        <f t="shared" si="50"/>
        <v>2</v>
      </c>
      <c r="AA539" s="212">
        <f t="shared" si="51"/>
        <v>2</v>
      </c>
      <c r="AC539" s="16"/>
    </row>
    <row r="540" spans="1:29">
      <c r="A540" s="16">
        <v>2355</v>
      </c>
      <c r="B540" s="16"/>
      <c r="C540" s="16" t="s">
        <v>1455</v>
      </c>
      <c r="D540" s="83"/>
      <c r="E540" s="213" t="s">
        <v>2034</v>
      </c>
      <c r="F540" s="84" t="s">
        <v>2035</v>
      </c>
      <c r="G540" s="84" t="s">
        <v>2036</v>
      </c>
      <c r="H540" s="16"/>
      <c r="I540" s="206"/>
      <c r="J540" s="16"/>
      <c r="K540" s="16"/>
      <c r="L540" s="16"/>
      <c r="M540" s="16"/>
      <c r="N540" s="83"/>
      <c r="O540" s="83"/>
      <c r="P540" s="229">
        <v>2</v>
      </c>
      <c r="Q540" s="230" t="s">
        <v>2038</v>
      </c>
      <c r="R540" s="230"/>
      <c r="S540" s="231">
        <v>2</v>
      </c>
      <c r="T540" s="232"/>
      <c r="U540" s="229"/>
      <c r="V540" s="230"/>
      <c r="W540" s="230"/>
      <c r="X540" s="231"/>
      <c r="Y540" s="232"/>
      <c r="Z540" s="211">
        <f t="shared" si="50"/>
        <v>2</v>
      </c>
      <c r="AA540" s="212">
        <f t="shared" si="51"/>
        <v>2</v>
      </c>
      <c r="AC540" s="16"/>
    </row>
    <row r="541" spans="1:29">
      <c r="A541" s="16">
        <v>2356</v>
      </c>
      <c r="B541" s="16"/>
      <c r="C541" s="16" t="s">
        <v>1455</v>
      </c>
      <c r="D541" s="83"/>
      <c r="E541" s="213" t="s">
        <v>2039</v>
      </c>
      <c r="F541" s="84" t="s">
        <v>2040</v>
      </c>
      <c r="G541" s="84" t="s">
        <v>1534</v>
      </c>
      <c r="H541" s="16"/>
      <c r="I541" s="206"/>
      <c r="J541" s="16"/>
      <c r="K541" s="16"/>
      <c r="L541" s="16"/>
      <c r="M541" s="16"/>
      <c r="N541" s="83"/>
      <c r="O541" s="83"/>
      <c r="P541" s="229">
        <v>5</v>
      </c>
      <c r="Q541" s="230" t="s">
        <v>2041</v>
      </c>
      <c r="R541" s="230"/>
      <c r="S541" s="231">
        <v>3</v>
      </c>
      <c r="T541" s="232" t="s">
        <v>5011</v>
      </c>
      <c r="U541" s="229"/>
      <c r="V541" s="230"/>
      <c r="W541" s="230"/>
      <c r="X541" s="231"/>
      <c r="Y541" s="232"/>
      <c r="Z541" s="211">
        <f t="shared" si="50"/>
        <v>5</v>
      </c>
      <c r="AA541" s="212">
        <f t="shared" si="51"/>
        <v>3</v>
      </c>
      <c r="AC541" s="16"/>
    </row>
    <row r="542" spans="1:29">
      <c r="A542" s="16" t="s">
        <v>112</v>
      </c>
      <c r="B542" s="16" t="s">
        <v>112</v>
      </c>
      <c r="H542" s="16"/>
      <c r="I542" s="205"/>
      <c r="P542" s="227"/>
      <c r="Q542" s="227"/>
      <c r="R542" s="227"/>
      <c r="S542" s="227"/>
      <c r="T542" s="227"/>
      <c r="U542" s="227"/>
      <c r="V542" s="227"/>
      <c r="W542" s="227"/>
      <c r="X542" s="227"/>
      <c r="Y542" s="227"/>
    </row>
    <row r="543" spans="1:29">
      <c r="A543" s="16" t="s">
        <v>112</v>
      </c>
      <c r="B543" s="16" t="s">
        <v>112</v>
      </c>
      <c r="H543" s="16"/>
      <c r="I543" s="205"/>
      <c r="P543" s="227"/>
      <c r="Q543" s="227"/>
      <c r="R543" s="227"/>
      <c r="S543" s="227"/>
      <c r="T543" s="227"/>
      <c r="U543" s="227"/>
      <c r="V543" s="227"/>
      <c r="W543" s="227"/>
      <c r="X543" s="227"/>
      <c r="Y543" s="227"/>
    </row>
    <row r="544" spans="1:29" ht="19">
      <c r="A544" s="16" t="s">
        <v>112</v>
      </c>
      <c r="B544" s="16" t="s">
        <v>112</v>
      </c>
      <c r="E544" s="255" t="s">
        <v>499</v>
      </c>
      <c r="F544" s="256"/>
      <c r="G544" s="257"/>
      <c r="H544" s="16"/>
      <c r="I544" s="205"/>
      <c r="P544" s="227"/>
      <c r="Q544" s="227"/>
      <c r="R544" s="227"/>
      <c r="S544" s="227"/>
      <c r="T544" s="227"/>
      <c r="U544" s="227"/>
      <c r="V544" s="227"/>
      <c r="W544" s="227"/>
      <c r="X544" s="227"/>
      <c r="Y544" s="227"/>
    </row>
    <row r="545" spans="1:29">
      <c r="A545" s="16" t="s">
        <v>112</v>
      </c>
      <c r="B545" s="16" t="s">
        <v>112</v>
      </c>
      <c r="E545" s="207" t="s">
        <v>2044</v>
      </c>
      <c r="F545" s="84" t="s">
        <v>2045</v>
      </c>
      <c r="H545" s="16"/>
      <c r="I545" s="205"/>
      <c r="P545" s="227"/>
      <c r="Q545" s="227"/>
      <c r="R545" s="227"/>
      <c r="S545" s="227"/>
      <c r="T545" s="227"/>
      <c r="U545" s="227"/>
      <c r="V545" s="227"/>
      <c r="W545" s="227"/>
      <c r="X545" s="227"/>
      <c r="Y545" s="227"/>
    </row>
    <row r="546" spans="1:29">
      <c r="A546" s="16">
        <v>2357</v>
      </c>
      <c r="B546" s="16" t="s">
        <v>2046</v>
      </c>
      <c r="C546" s="16">
        <v>539</v>
      </c>
      <c r="D546" s="83"/>
      <c r="E546" s="208" t="s">
        <v>2047</v>
      </c>
      <c r="F546" s="84" t="s">
        <v>2048</v>
      </c>
      <c r="G546" s="84" t="s">
        <v>2049</v>
      </c>
      <c r="H546" s="16"/>
      <c r="I546" s="210" t="s">
        <v>2050</v>
      </c>
      <c r="J546" s="16"/>
      <c r="K546" s="16"/>
      <c r="L546" s="16"/>
      <c r="M546" s="16"/>
      <c r="N546" s="83"/>
      <c r="O546" s="83"/>
      <c r="P546" s="229">
        <v>0</v>
      </c>
      <c r="Q546" s="230" t="s">
        <v>327</v>
      </c>
      <c r="R546" s="230"/>
      <c r="S546" s="231">
        <v>0</v>
      </c>
      <c r="T546" s="232"/>
      <c r="U546" s="229"/>
      <c r="V546" s="230"/>
      <c r="W546" s="230"/>
      <c r="X546" s="231"/>
      <c r="Y546" s="232"/>
      <c r="Z546" s="211">
        <f>IF(U546&lt;&gt;"",U546,IF(P546&lt;&gt;"",P546,IF(N546&lt;&gt;"",N546,"")))</f>
        <v>0</v>
      </c>
      <c r="AA546" s="212">
        <f>IF(X546&lt;&gt;"",X546,IF(S546&lt;&gt;"",S546,IF(O546&lt;&gt;"",O546,"")))</f>
        <v>0</v>
      </c>
      <c r="AC546" s="16"/>
    </row>
    <row r="547" spans="1:29">
      <c r="A547" s="16">
        <v>2358</v>
      </c>
      <c r="B547" s="16"/>
      <c r="C547" s="16" t="s">
        <v>1455</v>
      </c>
      <c r="D547" s="83"/>
      <c r="E547" s="213" t="s">
        <v>2052</v>
      </c>
      <c r="F547" s="84" t="s">
        <v>2053</v>
      </c>
      <c r="G547" s="84" t="s">
        <v>2055</v>
      </c>
      <c r="H547" s="16"/>
      <c r="I547" s="206"/>
      <c r="J547" s="16"/>
      <c r="K547" s="16"/>
      <c r="L547" s="16"/>
      <c r="M547" s="16"/>
      <c r="N547" s="83"/>
      <c r="O547" s="83"/>
      <c r="P547" s="229">
        <v>0</v>
      </c>
      <c r="Q547" s="230" t="s">
        <v>327</v>
      </c>
      <c r="R547" s="230"/>
      <c r="S547" s="231">
        <v>0</v>
      </c>
      <c r="T547" s="232"/>
      <c r="U547" s="229"/>
      <c r="V547" s="230"/>
      <c r="W547" s="230"/>
      <c r="X547" s="231"/>
      <c r="Y547" s="232"/>
      <c r="Z547" s="211">
        <f>IF(U547&lt;&gt;"",U547,IF(P547&lt;&gt;"",P547,IF(N547&lt;&gt;"",N547,"")))</f>
        <v>0</v>
      </c>
      <c r="AA547" s="212">
        <f>IF(X547&lt;&gt;"",X547,IF(S547&lt;&gt;"",S547,IF(O547&lt;&gt;"",O547,"")))</f>
        <v>0</v>
      </c>
      <c r="AC547" s="16"/>
    </row>
    <row r="548" spans="1:29">
      <c r="A548" s="16">
        <v>2359</v>
      </c>
      <c r="B548" s="16" t="s">
        <v>2056</v>
      </c>
      <c r="C548" s="16">
        <v>540</v>
      </c>
      <c r="D548" s="83"/>
      <c r="E548" s="208" t="s">
        <v>2057</v>
      </c>
      <c r="F548" s="84" t="s">
        <v>2058</v>
      </c>
      <c r="G548" s="84" t="s">
        <v>2059</v>
      </c>
      <c r="H548" s="16"/>
      <c r="I548" s="210" t="s">
        <v>2060</v>
      </c>
      <c r="J548" s="16"/>
      <c r="K548" s="16"/>
      <c r="L548" s="16"/>
      <c r="M548" s="16"/>
      <c r="N548" s="83"/>
      <c r="O548" s="83"/>
      <c r="P548" s="229">
        <v>0</v>
      </c>
      <c r="Q548" s="230" t="s">
        <v>327</v>
      </c>
      <c r="R548" s="230"/>
      <c r="S548" s="231">
        <v>0</v>
      </c>
      <c r="T548" s="232"/>
      <c r="U548" s="229"/>
      <c r="V548" s="230"/>
      <c r="W548" s="230"/>
      <c r="X548" s="231"/>
      <c r="Y548" s="232"/>
      <c r="Z548" s="211">
        <f>IF(U548&lt;&gt;"",U548,IF(P548&lt;&gt;"",P548,IF(N548&lt;&gt;"",N548,"")))</f>
        <v>0</v>
      </c>
      <c r="AA548" s="212">
        <f>IF(X548&lt;&gt;"",X548,IF(S548&lt;&gt;"",S548,IF(O548&lt;&gt;"",O548,"")))</f>
        <v>0</v>
      </c>
      <c r="AC548" s="16"/>
    </row>
    <row r="549" spans="1:29">
      <c r="A549" s="16">
        <v>2360</v>
      </c>
      <c r="B549" s="16" t="s">
        <v>2061</v>
      </c>
      <c r="C549" s="16">
        <v>541</v>
      </c>
      <c r="D549" s="83"/>
      <c r="E549" s="208" t="s">
        <v>2062</v>
      </c>
      <c r="F549" s="84" t="s">
        <v>2063</v>
      </c>
      <c r="G549" s="84" t="s">
        <v>2064</v>
      </c>
      <c r="H549" s="16"/>
      <c r="I549" s="210" t="s">
        <v>2065</v>
      </c>
      <c r="J549" s="16"/>
      <c r="K549" s="16"/>
      <c r="L549" s="16"/>
      <c r="M549" s="16"/>
      <c r="N549" s="83"/>
      <c r="O549" s="83"/>
      <c r="P549" s="229">
        <v>0</v>
      </c>
      <c r="Q549" s="230" t="s">
        <v>327</v>
      </c>
      <c r="R549" s="230"/>
      <c r="S549" s="231">
        <v>0</v>
      </c>
      <c r="T549" s="232"/>
      <c r="U549" s="229"/>
      <c r="V549" s="230"/>
      <c r="W549" s="230"/>
      <c r="X549" s="231"/>
      <c r="Y549" s="232"/>
      <c r="Z549" s="211">
        <f>IF(U549&lt;&gt;"",U549,IF(P549&lt;&gt;"",P549,IF(N549&lt;&gt;"",N549,"")))</f>
        <v>0</v>
      </c>
      <c r="AA549" s="212">
        <f>IF(X549&lt;&gt;"",X549,IF(S549&lt;&gt;"",S549,IF(O549&lt;&gt;"",O549,"")))</f>
        <v>0</v>
      </c>
      <c r="AC549" s="16"/>
    </row>
    <row r="550" spans="1:29">
      <c r="A550" s="16">
        <v>2361</v>
      </c>
      <c r="B550" s="16"/>
      <c r="C550" s="16" t="s">
        <v>1455</v>
      </c>
      <c r="D550" s="83"/>
      <c r="E550" s="213" t="s">
        <v>2067</v>
      </c>
      <c r="F550" s="84" t="s">
        <v>2068</v>
      </c>
      <c r="G550" s="84" t="s">
        <v>1491</v>
      </c>
      <c r="H550" s="16"/>
      <c r="I550" s="206"/>
      <c r="J550" s="16"/>
      <c r="K550" s="16"/>
      <c r="L550" s="16"/>
      <c r="M550" s="16"/>
      <c r="N550" s="83"/>
      <c r="O550" s="83"/>
      <c r="P550" s="229">
        <v>3</v>
      </c>
      <c r="Q550" s="230" t="s">
        <v>2070</v>
      </c>
      <c r="R550" s="230"/>
      <c r="S550" s="231">
        <v>3</v>
      </c>
      <c r="T550" s="232" t="s">
        <v>5015</v>
      </c>
      <c r="U550" s="229"/>
      <c r="V550" s="230"/>
      <c r="W550" s="230"/>
      <c r="X550" s="231"/>
      <c r="Y550" s="232"/>
      <c r="Z550" s="211">
        <f>IF(U550&lt;&gt;"",U550,IF(P550&lt;&gt;"",P550,IF(N550&lt;&gt;"",N550,"")))</f>
        <v>3</v>
      </c>
      <c r="AA550" s="212">
        <f>IF(X550&lt;&gt;"",X550,IF(S550&lt;&gt;"",S550,IF(O550&lt;&gt;"",O550,"")))</f>
        <v>3</v>
      </c>
      <c r="AC550" s="16"/>
    </row>
    <row r="551" spans="1:29">
      <c r="A551" s="16" t="s">
        <v>112</v>
      </c>
      <c r="B551" s="16" t="s">
        <v>112</v>
      </c>
      <c r="G551" s="191" t="s">
        <v>112</v>
      </c>
      <c r="H551" s="16"/>
      <c r="I551" s="205"/>
      <c r="P551" s="227"/>
      <c r="Q551" s="227"/>
      <c r="R551" s="227"/>
      <c r="S551" s="227"/>
      <c r="T551" s="227"/>
      <c r="U551" s="227"/>
      <c r="V551" s="227"/>
      <c r="W551" s="227"/>
      <c r="X551" s="227"/>
      <c r="Y551" s="227"/>
    </row>
    <row r="552" spans="1:29">
      <c r="A552" s="16" t="s">
        <v>112</v>
      </c>
      <c r="B552" s="16" t="s">
        <v>112</v>
      </c>
      <c r="G552" s="191" t="s">
        <v>112</v>
      </c>
      <c r="H552" s="16"/>
      <c r="I552" s="205"/>
      <c r="P552" s="227"/>
      <c r="Q552" s="227"/>
      <c r="R552" s="227"/>
      <c r="S552" s="227"/>
      <c r="T552" s="227"/>
      <c r="U552" s="227"/>
      <c r="V552" s="227"/>
      <c r="W552" s="227"/>
      <c r="X552" s="227"/>
      <c r="Y552" s="227"/>
    </row>
    <row r="553" spans="1:29">
      <c r="A553" s="16" t="s">
        <v>112</v>
      </c>
      <c r="B553" s="16" t="s">
        <v>112</v>
      </c>
      <c r="E553" s="207" t="s">
        <v>2073</v>
      </c>
      <c r="F553" s="84" t="s">
        <v>2074</v>
      </c>
      <c r="G553" s="191" t="s">
        <v>112</v>
      </c>
      <c r="H553" s="16"/>
      <c r="I553" s="205"/>
      <c r="P553" s="227"/>
      <c r="Q553" s="227"/>
      <c r="R553" s="227"/>
      <c r="S553" s="227"/>
      <c r="T553" s="227"/>
      <c r="U553" s="227"/>
      <c r="V553" s="227"/>
      <c r="W553" s="227"/>
      <c r="X553" s="227"/>
      <c r="Y553" s="227"/>
    </row>
    <row r="554" spans="1:29">
      <c r="A554" s="16">
        <v>2362</v>
      </c>
      <c r="B554" s="16" t="s">
        <v>2075</v>
      </c>
      <c r="C554" s="16">
        <v>552</v>
      </c>
      <c r="D554" s="83"/>
      <c r="E554" s="208" t="s">
        <v>2076</v>
      </c>
      <c r="F554" s="84" t="s">
        <v>2077</v>
      </c>
      <c r="G554" s="84" t="s">
        <v>2079</v>
      </c>
      <c r="H554" s="16"/>
      <c r="I554" s="210" t="s">
        <v>2080</v>
      </c>
      <c r="J554" s="16"/>
      <c r="K554" s="16"/>
      <c r="L554" s="16"/>
      <c r="M554" s="209" t="s">
        <v>2081</v>
      </c>
      <c r="N554" s="83"/>
      <c r="O554" s="83"/>
      <c r="P554" s="229">
        <v>1</v>
      </c>
      <c r="Q554" s="230" t="s">
        <v>2082</v>
      </c>
      <c r="R554" s="230"/>
      <c r="S554" s="231">
        <v>1</v>
      </c>
      <c r="T554" s="232"/>
      <c r="U554" s="229"/>
      <c r="V554" s="230"/>
      <c r="W554" s="230"/>
      <c r="X554" s="231"/>
      <c r="Y554" s="232"/>
      <c r="Z554" s="211">
        <f>IF(U554&lt;&gt;"",U554,IF(P554&lt;&gt;"",P554,IF(N554&lt;&gt;"",N554,"")))</f>
        <v>1</v>
      </c>
      <c r="AA554" s="212">
        <f>IF(X554&lt;&gt;"",X554,IF(S554&lt;&gt;"",S554,IF(O554&lt;&gt;"",O554,"")))</f>
        <v>1</v>
      </c>
      <c r="AC554" s="16"/>
    </row>
    <row r="555" spans="1:29">
      <c r="A555" s="16">
        <v>2363</v>
      </c>
      <c r="B555" s="16" t="s">
        <v>2083</v>
      </c>
      <c r="C555" s="16">
        <v>553</v>
      </c>
      <c r="D555" s="83"/>
      <c r="E555" s="208" t="s">
        <v>2084</v>
      </c>
      <c r="F555" s="84" t="s">
        <v>2085</v>
      </c>
      <c r="G555" s="84" t="s">
        <v>2086</v>
      </c>
      <c r="H555" s="16"/>
      <c r="I555" s="210" t="s">
        <v>2087</v>
      </c>
      <c r="J555" s="16"/>
      <c r="K555" s="16"/>
      <c r="L555" s="16"/>
      <c r="M555" s="209" t="s">
        <v>2088</v>
      </c>
      <c r="N555" s="83"/>
      <c r="O555" s="83"/>
      <c r="P555" s="229">
        <v>0</v>
      </c>
      <c r="Q555" s="230" t="s">
        <v>327</v>
      </c>
      <c r="R555" s="230"/>
      <c r="S555" s="231">
        <v>0</v>
      </c>
      <c r="T555" s="232"/>
      <c r="U555" s="229"/>
      <c r="V555" s="230"/>
      <c r="W555" s="230"/>
      <c r="X555" s="231"/>
      <c r="Y555" s="232"/>
      <c r="Z555" s="211">
        <f>IF(U555&lt;&gt;"",U555,IF(P555&lt;&gt;"",P555,IF(N555&lt;&gt;"",N555,"")))</f>
        <v>0</v>
      </c>
      <c r="AA555" s="212">
        <f>IF(X555&lt;&gt;"",X555,IF(S555&lt;&gt;"",S555,IF(O555&lt;&gt;"",O555,"")))</f>
        <v>0</v>
      </c>
      <c r="AC555" s="16"/>
    </row>
    <row r="556" spans="1:29">
      <c r="A556" s="16">
        <v>2364</v>
      </c>
      <c r="B556" s="16" t="s">
        <v>2089</v>
      </c>
      <c r="C556" s="16">
        <v>554</v>
      </c>
      <c r="D556" s="83"/>
      <c r="E556" s="208" t="s">
        <v>2090</v>
      </c>
      <c r="F556" s="84" t="s">
        <v>2091</v>
      </c>
      <c r="G556" s="84" t="s">
        <v>2092</v>
      </c>
      <c r="H556" s="16"/>
      <c r="I556" s="210" t="s">
        <v>2093</v>
      </c>
      <c r="J556" s="16"/>
      <c r="K556" s="16"/>
      <c r="L556" s="16"/>
      <c r="M556" s="16"/>
      <c r="N556" s="83"/>
      <c r="O556" s="83"/>
      <c r="P556" s="229">
        <v>0</v>
      </c>
      <c r="Q556" s="230" t="s">
        <v>327</v>
      </c>
      <c r="R556" s="230"/>
      <c r="S556" s="231">
        <v>0</v>
      </c>
      <c r="T556" s="232"/>
      <c r="U556" s="229"/>
      <c r="V556" s="230"/>
      <c r="W556" s="230"/>
      <c r="X556" s="231"/>
      <c r="Y556" s="232"/>
      <c r="Z556" s="211">
        <f>IF(U556&lt;&gt;"",U556,IF(P556&lt;&gt;"",P556,IF(N556&lt;&gt;"",N556,"")))</f>
        <v>0</v>
      </c>
      <c r="AA556" s="212">
        <f>IF(X556&lt;&gt;"",X556,IF(S556&lt;&gt;"",S556,IF(O556&lt;&gt;"",O556,"")))</f>
        <v>0</v>
      </c>
      <c r="AC556" s="16"/>
    </row>
    <row r="557" spans="1:29">
      <c r="A557" s="16">
        <v>2365</v>
      </c>
      <c r="B557" s="16" t="s">
        <v>2095</v>
      </c>
      <c r="C557" s="16">
        <v>555</v>
      </c>
      <c r="D557" s="83"/>
      <c r="E557" s="208" t="s">
        <v>2096</v>
      </c>
      <c r="F557" s="84" t="s">
        <v>2097</v>
      </c>
      <c r="G557" s="84" t="s">
        <v>2098</v>
      </c>
      <c r="H557" s="16"/>
      <c r="I557" s="210" t="s">
        <v>2099</v>
      </c>
      <c r="J557" s="16"/>
      <c r="K557" s="16"/>
      <c r="L557" s="16"/>
      <c r="M557" s="16"/>
      <c r="N557" s="83"/>
      <c r="O557" s="83"/>
      <c r="P557" s="229">
        <v>1</v>
      </c>
      <c r="Q557" s="230" t="s">
        <v>2100</v>
      </c>
      <c r="R557" s="230"/>
      <c r="S557" s="231">
        <v>1</v>
      </c>
      <c r="T557" s="232"/>
      <c r="U557" s="229"/>
      <c r="V557" s="230"/>
      <c r="W557" s="230"/>
      <c r="X557" s="231"/>
      <c r="Y557" s="232"/>
      <c r="Z557" s="211">
        <f>IF(U557&lt;&gt;"",U557,IF(P557&lt;&gt;"",P557,IF(N557&lt;&gt;"",N557,"")))</f>
        <v>1</v>
      </c>
      <c r="AA557" s="212">
        <f>IF(X557&lt;&gt;"",X557,IF(S557&lt;&gt;"",S557,IF(O557&lt;&gt;"",O557,"")))</f>
        <v>1</v>
      </c>
      <c r="AC557" s="16"/>
    </row>
    <row r="558" spans="1:29">
      <c r="A558" s="16">
        <v>2366</v>
      </c>
      <c r="B558" s="16"/>
      <c r="C558" s="16" t="s">
        <v>1455</v>
      </c>
      <c r="D558" s="83"/>
      <c r="E558" s="213" t="s">
        <v>2102</v>
      </c>
      <c r="F558" s="84" t="s">
        <v>2103</v>
      </c>
      <c r="G558" s="84" t="s">
        <v>1534</v>
      </c>
      <c r="H558" s="16"/>
      <c r="I558" s="206"/>
      <c r="J558" s="16"/>
      <c r="K558" s="16"/>
      <c r="L558" s="16"/>
      <c r="M558" s="16"/>
      <c r="N558" s="83"/>
      <c r="O558" s="83"/>
      <c r="P558" s="229">
        <v>5</v>
      </c>
      <c r="Q558" s="230" t="s">
        <v>2104</v>
      </c>
      <c r="R558" s="230"/>
      <c r="S558" s="231">
        <v>3</v>
      </c>
      <c r="T558" s="232" t="s">
        <v>5011</v>
      </c>
      <c r="U558" s="229"/>
      <c r="V558" s="230"/>
      <c r="W558" s="230"/>
      <c r="X558" s="231"/>
      <c r="Y558" s="232"/>
      <c r="Z558" s="211">
        <f>IF(U558&lt;&gt;"",U558,IF(P558&lt;&gt;"",P558,IF(N558&lt;&gt;"",N558,"")))</f>
        <v>5</v>
      </c>
      <c r="AA558" s="212">
        <f>IF(X558&lt;&gt;"",X558,IF(S558&lt;&gt;"",S558,IF(O558&lt;&gt;"",O558,"")))</f>
        <v>3</v>
      </c>
      <c r="AC558" s="16"/>
    </row>
    <row r="559" spans="1:29">
      <c r="A559" s="16" t="s">
        <v>112</v>
      </c>
      <c r="B559" s="16" t="s">
        <v>112</v>
      </c>
      <c r="G559" s="191" t="s">
        <v>112</v>
      </c>
      <c r="H559" s="16"/>
      <c r="I559" s="205"/>
      <c r="P559" s="227"/>
      <c r="Q559" s="227"/>
      <c r="R559" s="227"/>
      <c r="S559" s="227"/>
      <c r="T559" s="227"/>
      <c r="U559" s="227"/>
      <c r="V559" s="227"/>
      <c r="W559" s="227"/>
      <c r="X559" s="227"/>
      <c r="Y559" s="227"/>
    </row>
    <row r="560" spans="1:29">
      <c r="A560" s="16" t="s">
        <v>112</v>
      </c>
      <c r="B560" s="16" t="s">
        <v>112</v>
      </c>
      <c r="G560" s="191" t="s">
        <v>112</v>
      </c>
      <c r="H560" s="16"/>
      <c r="I560" s="205"/>
      <c r="P560" s="227"/>
      <c r="Q560" s="227"/>
      <c r="R560" s="227"/>
      <c r="S560" s="227"/>
      <c r="T560" s="227"/>
      <c r="U560" s="227"/>
      <c r="V560" s="227"/>
      <c r="W560" s="227"/>
      <c r="X560" s="227"/>
      <c r="Y560" s="227"/>
    </row>
    <row r="561" spans="1:29">
      <c r="A561" s="16" t="s">
        <v>112</v>
      </c>
      <c r="B561" s="16" t="s">
        <v>112</v>
      </c>
      <c r="E561" s="207" t="s">
        <v>2107</v>
      </c>
      <c r="F561" s="84" t="s">
        <v>2108</v>
      </c>
      <c r="G561" s="191" t="s">
        <v>112</v>
      </c>
      <c r="H561" s="16"/>
      <c r="I561" s="205"/>
      <c r="P561" s="227"/>
      <c r="Q561" s="227"/>
      <c r="R561" s="227"/>
      <c r="S561" s="227"/>
      <c r="T561" s="227"/>
      <c r="U561" s="227"/>
      <c r="V561" s="227"/>
      <c r="W561" s="227"/>
      <c r="X561" s="227"/>
      <c r="Y561" s="227"/>
    </row>
    <row r="562" spans="1:29">
      <c r="A562" s="16">
        <v>2367</v>
      </c>
      <c r="B562" s="16" t="s">
        <v>2109</v>
      </c>
      <c r="C562" s="16">
        <v>558</v>
      </c>
      <c r="D562" s="83"/>
      <c r="E562" s="208" t="s">
        <v>2110</v>
      </c>
      <c r="F562" s="84" t="s">
        <v>1883</v>
      </c>
      <c r="G562" s="84" t="s">
        <v>2111</v>
      </c>
      <c r="H562" s="16"/>
      <c r="I562" s="210" t="s">
        <v>2112</v>
      </c>
      <c r="J562" s="16"/>
      <c r="K562" s="16"/>
      <c r="L562" s="16"/>
      <c r="M562" s="209" t="s">
        <v>2114</v>
      </c>
      <c r="N562" s="83"/>
      <c r="O562" s="83"/>
      <c r="P562" s="229">
        <v>4</v>
      </c>
      <c r="Q562" s="230" t="s">
        <v>2114</v>
      </c>
      <c r="R562" s="230" t="s">
        <v>248</v>
      </c>
      <c r="S562" s="231">
        <v>3</v>
      </c>
      <c r="T562" s="232" t="s">
        <v>5011</v>
      </c>
      <c r="U562" s="229"/>
      <c r="V562" s="230"/>
      <c r="W562" s="230"/>
      <c r="X562" s="231"/>
      <c r="Y562" s="232"/>
      <c r="Z562" s="211">
        <f>IF(U562&lt;&gt;"",U562,IF(P562&lt;&gt;"",P562,IF(N562&lt;&gt;"",N562,"")))</f>
        <v>4</v>
      </c>
      <c r="AA562" s="212">
        <f>IF(X562&lt;&gt;"",X562,IF(S562&lt;&gt;"",S562,IF(O562&lt;&gt;"",O562,"")))</f>
        <v>3</v>
      </c>
      <c r="AC562" s="16"/>
    </row>
    <row r="563" spans="1:29">
      <c r="A563" s="16">
        <v>2368</v>
      </c>
      <c r="B563" s="16" t="s">
        <v>2115</v>
      </c>
      <c r="C563" s="16">
        <v>559</v>
      </c>
      <c r="D563" s="83"/>
      <c r="E563" s="208" t="s">
        <v>2116</v>
      </c>
      <c r="F563" s="84" t="s">
        <v>2117</v>
      </c>
      <c r="G563" s="84" t="s">
        <v>2111</v>
      </c>
      <c r="H563" s="16"/>
      <c r="I563" s="210" t="s">
        <v>2118</v>
      </c>
      <c r="J563" s="16"/>
      <c r="K563" s="16"/>
      <c r="L563" s="16"/>
      <c r="M563" s="16"/>
      <c r="N563" s="83"/>
      <c r="O563" s="83"/>
      <c r="P563" s="229">
        <v>1</v>
      </c>
      <c r="Q563" s="230" t="s">
        <v>2119</v>
      </c>
      <c r="R563" s="230" t="s">
        <v>475</v>
      </c>
      <c r="S563" s="231">
        <v>1</v>
      </c>
      <c r="T563" s="232" t="s">
        <v>5011</v>
      </c>
      <c r="U563" s="229"/>
      <c r="V563" s="230"/>
      <c r="W563" s="230"/>
      <c r="X563" s="231"/>
      <c r="Y563" s="232"/>
      <c r="Z563" s="211">
        <f>IF(U563&lt;&gt;"",U563,IF(P563&lt;&gt;"",P563,IF(N563&lt;&gt;"",N563,"")))</f>
        <v>1</v>
      </c>
      <c r="AA563" s="212">
        <f>IF(X563&lt;&gt;"",X563,IF(S563&lt;&gt;"",S563,IF(O563&lt;&gt;"",O563,"")))</f>
        <v>1</v>
      </c>
      <c r="AC563" s="16"/>
    </row>
    <row r="564" spans="1:29">
      <c r="A564" s="16">
        <v>2369</v>
      </c>
      <c r="B564" s="16" t="s">
        <v>2121</v>
      </c>
      <c r="C564" s="16">
        <v>560</v>
      </c>
      <c r="D564" s="83"/>
      <c r="E564" s="208" t="s">
        <v>2122</v>
      </c>
      <c r="F564" s="84" t="s">
        <v>2123</v>
      </c>
      <c r="G564" s="84" t="s">
        <v>2111</v>
      </c>
      <c r="H564" s="16"/>
      <c r="I564" s="210" t="s">
        <v>2124</v>
      </c>
      <c r="J564" s="16"/>
      <c r="K564" s="16"/>
      <c r="L564" s="16"/>
      <c r="M564" s="16"/>
      <c r="N564" s="83"/>
      <c r="O564" s="83"/>
      <c r="P564" s="229">
        <v>1</v>
      </c>
      <c r="Q564" s="230" t="s">
        <v>2119</v>
      </c>
      <c r="R564" s="230" t="s">
        <v>475</v>
      </c>
      <c r="S564" s="231">
        <v>0</v>
      </c>
      <c r="T564" s="232" t="s">
        <v>5011</v>
      </c>
      <c r="U564" s="229"/>
      <c r="V564" s="230"/>
      <c r="W564" s="230"/>
      <c r="X564" s="231"/>
      <c r="Y564" s="232"/>
      <c r="Z564" s="211">
        <f>IF(U564&lt;&gt;"",U564,IF(P564&lt;&gt;"",P564,IF(N564&lt;&gt;"",N564,"")))</f>
        <v>1</v>
      </c>
      <c r="AA564" s="212">
        <f>IF(X564&lt;&gt;"",X564,IF(S564&lt;&gt;"",S564,IF(O564&lt;&gt;"",O564,"")))</f>
        <v>0</v>
      </c>
      <c r="AC564" s="16"/>
    </row>
    <row r="565" spans="1:29">
      <c r="A565" s="16">
        <v>2370</v>
      </c>
      <c r="B565" s="16" t="s">
        <v>2126</v>
      </c>
      <c r="C565" s="16">
        <v>561</v>
      </c>
      <c r="D565" s="83"/>
      <c r="E565" s="208" t="s">
        <v>2127</v>
      </c>
      <c r="F565" s="84" t="s">
        <v>2128</v>
      </c>
      <c r="G565" s="84" t="s">
        <v>2111</v>
      </c>
      <c r="H565" s="16"/>
      <c r="I565" s="210" t="s">
        <v>2129</v>
      </c>
      <c r="J565" s="16"/>
      <c r="K565" s="16"/>
      <c r="L565" s="16"/>
      <c r="M565" s="209" t="s">
        <v>2130</v>
      </c>
      <c r="N565" s="83"/>
      <c r="O565" s="83"/>
      <c r="P565" s="229"/>
      <c r="Q565" s="230" t="s">
        <v>2119</v>
      </c>
      <c r="R565" s="230" t="s">
        <v>2131</v>
      </c>
      <c r="S565" s="231">
        <v>2</v>
      </c>
      <c r="T565" s="232" t="s">
        <v>5011</v>
      </c>
      <c r="U565" s="229"/>
      <c r="V565" s="230"/>
      <c r="W565" s="230"/>
      <c r="X565" s="231"/>
      <c r="Y565" s="232"/>
      <c r="Z565" s="211" t="str">
        <f>IF(U565&lt;&gt;"",U565,IF(P565&lt;&gt;"",P565,IF(N565&lt;&gt;"",N565,"")))</f>
        <v/>
      </c>
      <c r="AA565" s="212">
        <f>IF(X565&lt;&gt;"",X565,IF(S565&lt;&gt;"",S565,IF(O565&lt;&gt;"",O565,"")))</f>
        <v>2</v>
      </c>
      <c r="AC565" s="16"/>
    </row>
    <row r="566" spans="1:29">
      <c r="A566" s="16" t="s">
        <v>112</v>
      </c>
      <c r="B566" s="16" t="s">
        <v>112</v>
      </c>
      <c r="H566" s="16"/>
      <c r="I566" s="205"/>
      <c r="P566" s="227"/>
      <c r="Q566" s="227"/>
      <c r="R566" s="227"/>
      <c r="S566" s="227"/>
      <c r="T566" s="227"/>
      <c r="U566" s="227"/>
      <c r="V566" s="227"/>
      <c r="W566" s="227"/>
      <c r="X566" s="227"/>
      <c r="Y566" s="227"/>
    </row>
    <row r="567" spans="1:29">
      <c r="A567" s="16" t="s">
        <v>112</v>
      </c>
      <c r="B567" s="16" t="s">
        <v>112</v>
      </c>
      <c r="H567" s="16"/>
      <c r="I567" s="205"/>
      <c r="P567" s="227"/>
      <c r="Q567" s="227"/>
      <c r="R567" s="227"/>
      <c r="S567" s="227"/>
      <c r="T567" s="227"/>
      <c r="U567" s="227"/>
      <c r="V567" s="227"/>
      <c r="W567" s="227"/>
      <c r="X567" s="227"/>
      <c r="Y567" s="227"/>
    </row>
    <row r="568" spans="1:29" ht="37">
      <c r="A568" s="16" t="s">
        <v>112</v>
      </c>
      <c r="B568" s="16" t="s">
        <v>112</v>
      </c>
      <c r="E568" s="258" t="s">
        <v>2134</v>
      </c>
      <c r="F568" s="256"/>
      <c r="G568" s="257"/>
      <c r="H568" s="16"/>
      <c r="I568" s="205"/>
      <c r="P568" s="227"/>
      <c r="Q568" s="227"/>
      <c r="R568" s="227"/>
      <c r="S568" s="227"/>
      <c r="T568" s="227"/>
      <c r="U568" s="227"/>
      <c r="V568" s="227"/>
      <c r="W568" s="227"/>
      <c r="X568" s="227"/>
      <c r="Y568" s="227"/>
    </row>
    <row r="569" spans="1:29" ht="19">
      <c r="A569" s="16" t="s">
        <v>112</v>
      </c>
      <c r="B569" s="16" t="s">
        <v>112</v>
      </c>
      <c r="E569" s="255" t="s">
        <v>2137</v>
      </c>
      <c r="F569" s="256"/>
      <c r="G569" s="257"/>
      <c r="H569" s="16"/>
      <c r="I569" s="205"/>
      <c r="P569" s="227"/>
      <c r="Q569" s="227"/>
      <c r="R569" s="227"/>
      <c r="S569" s="227"/>
      <c r="T569" s="227"/>
      <c r="U569" s="227"/>
      <c r="V569" s="227"/>
      <c r="W569" s="227"/>
      <c r="X569" s="227"/>
      <c r="Y569" s="227"/>
    </row>
    <row r="570" spans="1:29">
      <c r="A570" s="16">
        <v>2371</v>
      </c>
      <c r="B570" s="16" t="s">
        <v>2138</v>
      </c>
      <c r="C570" s="16">
        <v>427</v>
      </c>
      <c r="D570" s="83"/>
      <c r="E570" s="208" t="s">
        <v>2139</v>
      </c>
      <c r="F570" s="84" t="s">
        <v>2140</v>
      </c>
      <c r="G570" s="84" t="s">
        <v>2141</v>
      </c>
      <c r="H570" s="16"/>
      <c r="I570" s="210" t="s">
        <v>2142</v>
      </c>
      <c r="J570" s="16"/>
      <c r="K570" s="16"/>
      <c r="L570" s="16"/>
      <c r="M570" s="16"/>
      <c r="N570" s="83"/>
      <c r="O570" s="83"/>
      <c r="P570" s="229">
        <v>3</v>
      </c>
      <c r="Q570" s="230" t="s">
        <v>2144</v>
      </c>
      <c r="R570" s="230"/>
      <c r="S570" s="231">
        <v>2</v>
      </c>
      <c r="T570" s="232"/>
      <c r="U570" s="229"/>
      <c r="V570" s="230"/>
      <c r="W570" s="230"/>
      <c r="X570" s="231"/>
      <c r="Y570" s="232"/>
      <c r="Z570" s="211">
        <f t="shared" ref="Z570:Z587" si="52">IF(U570&lt;&gt;"",U570,IF(P570&lt;&gt;"",P570,IF(N570&lt;&gt;"",N570,"")))</f>
        <v>3</v>
      </c>
      <c r="AA570" s="212">
        <f t="shared" ref="AA570:AA587" si="53">IF(X570&lt;&gt;"",X570,IF(S570&lt;&gt;"",S570,IF(O570&lt;&gt;"",O570,"")))</f>
        <v>2</v>
      </c>
      <c r="AC570" s="16"/>
    </row>
    <row r="571" spans="1:29">
      <c r="A571" s="16">
        <v>2372</v>
      </c>
      <c r="B571" s="16" t="s">
        <v>2146</v>
      </c>
      <c r="C571" s="16">
        <v>420</v>
      </c>
      <c r="D571" s="83"/>
      <c r="E571" s="208" t="s">
        <v>2147</v>
      </c>
      <c r="F571" s="84" t="s">
        <v>2148</v>
      </c>
      <c r="G571" s="84" t="s">
        <v>2149</v>
      </c>
      <c r="H571" s="16"/>
      <c r="I571" s="210" t="s">
        <v>2150</v>
      </c>
      <c r="J571" s="16"/>
      <c r="K571" s="16"/>
      <c r="L571" s="16"/>
      <c r="M571" s="16"/>
      <c r="N571" s="83"/>
      <c r="O571" s="83"/>
      <c r="P571" s="229">
        <v>1</v>
      </c>
      <c r="Q571" s="230" t="s">
        <v>2151</v>
      </c>
      <c r="R571" s="230"/>
      <c r="S571" s="231">
        <v>1</v>
      </c>
      <c r="T571" s="232"/>
      <c r="U571" s="229"/>
      <c r="V571" s="230"/>
      <c r="W571" s="230"/>
      <c r="X571" s="231"/>
      <c r="Y571" s="232"/>
      <c r="Z571" s="211">
        <f t="shared" si="52"/>
        <v>1</v>
      </c>
      <c r="AA571" s="212">
        <f t="shared" si="53"/>
        <v>1</v>
      </c>
      <c r="AC571" s="16"/>
    </row>
    <row r="572" spans="1:29">
      <c r="A572" s="16">
        <v>2373</v>
      </c>
      <c r="B572" s="16"/>
      <c r="C572" s="16" t="s">
        <v>1455</v>
      </c>
      <c r="D572" s="83"/>
      <c r="E572" s="213" t="s">
        <v>2152</v>
      </c>
      <c r="F572" s="84" t="s">
        <v>2153</v>
      </c>
      <c r="G572" s="84" t="s">
        <v>2154</v>
      </c>
      <c r="H572" s="16"/>
      <c r="I572" s="206"/>
      <c r="J572" s="16"/>
      <c r="K572" s="16"/>
      <c r="L572" s="16"/>
      <c r="M572" s="16"/>
      <c r="N572" s="83"/>
      <c r="O572" s="83"/>
      <c r="P572" s="229">
        <v>0</v>
      </c>
      <c r="Q572" s="230" t="s">
        <v>2155</v>
      </c>
      <c r="R572" s="230"/>
      <c r="S572" s="231">
        <v>0</v>
      </c>
      <c r="T572" s="232"/>
      <c r="U572" s="229"/>
      <c r="V572" s="230"/>
      <c r="W572" s="230"/>
      <c r="X572" s="231"/>
      <c r="Y572" s="232"/>
      <c r="Z572" s="211">
        <f t="shared" si="52"/>
        <v>0</v>
      </c>
      <c r="AA572" s="212">
        <f t="shared" si="53"/>
        <v>0</v>
      </c>
      <c r="AC572" s="16"/>
    </row>
    <row r="573" spans="1:29">
      <c r="A573" s="16">
        <v>2374</v>
      </c>
      <c r="B573" s="16" t="s">
        <v>2157</v>
      </c>
      <c r="C573" s="16">
        <v>416</v>
      </c>
      <c r="D573" s="83"/>
      <c r="E573" s="208" t="s">
        <v>2158</v>
      </c>
      <c r="F573" s="84" t="s">
        <v>2159</v>
      </c>
      <c r="G573" s="84" t="s">
        <v>2161</v>
      </c>
      <c r="H573" s="16"/>
      <c r="I573" s="210" t="s">
        <v>2162</v>
      </c>
      <c r="J573" s="16"/>
      <c r="K573" s="16"/>
      <c r="L573" s="16"/>
      <c r="M573" s="16"/>
      <c r="N573" s="83"/>
      <c r="O573" s="83"/>
      <c r="P573" s="229">
        <v>2</v>
      </c>
      <c r="Q573" s="230" t="s">
        <v>2165</v>
      </c>
      <c r="R573" s="230"/>
      <c r="S573" s="231">
        <v>2</v>
      </c>
      <c r="T573" s="232"/>
      <c r="U573" s="229"/>
      <c r="V573" s="230"/>
      <c r="W573" s="230"/>
      <c r="X573" s="231"/>
      <c r="Y573" s="232"/>
      <c r="Z573" s="211">
        <f t="shared" si="52"/>
        <v>2</v>
      </c>
      <c r="AA573" s="212">
        <f t="shared" si="53"/>
        <v>2</v>
      </c>
      <c r="AC573" s="16"/>
    </row>
    <row r="574" spans="1:29">
      <c r="A574" s="16">
        <v>2375</v>
      </c>
      <c r="B574" s="16" t="s">
        <v>2166</v>
      </c>
      <c r="C574" s="16">
        <v>425</v>
      </c>
      <c r="D574" s="83"/>
      <c r="E574" s="208" t="s">
        <v>2167</v>
      </c>
      <c r="F574" s="84" t="s">
        <v>2168</v>
      </c>
      <c r="G574" s="84" t="s">
        <v>2170</v>
      </c>
      <c r="H574" s="16"/>
      <c r="I574" s="210" t="s">
        <v>2171</v>
      </c>
      <c r="J574" s="16"/>
      <c r="K574" s="16"/>
      <c r="L574" s="16"/>
      <c r="M574" s="16"/>
      <c r="N574" s="83"/>
      <c r="O574" s="83"/>
      <c r="P574" s="229">
        <v>3</v>
      </c>
      <c r="Q574" s="230" t="s">
        <v>2172</v>
      </c>
      <c r="R574" s="230"/>
      <c r="S574" s="231">
        <v>3</v>
      </c>
      <c r="T574" s="232"/>
      <c r="U574" s="229"/>
      <c r="V574" s="230"/>
      <c r="W574" s="230"/>
      <c r="X574" s="231"/>
      <c r="Y574" s="232"/>
      <c r="Z574" s="211">
        <f t="shared" si="52"/>
        <v>3</v>
      </c>
      <c r="AA574" s="212">
        <f t="shared" si="53"/>
        <v>3</v>
      </c>
      <c r="AC574" s="16"/>
    </row>
    <row r="575" spans="1:29">
      <c r="A575" s="16">
        <v>2376</v>
      </c>
      <c r="B575" s="16"/>
      <c r="C575" s="16" t="s">
        <v>1455</v>
      </c>
      <c r="D575" s="83"/>
      <c r="E575" s="213" t="s">
        <v>2173</v>
      </c>
      <c r="F575" s="84" t="s">
        <v>2174</v>
      </c>
      <c r="G575" s="84" t="s">
        <v>2175</v>
      </c>
      <c r="H575" s="16"/>
      <c r="I575" s="206"/>
      <c r="J575" s="16"/>
      <c r="K575" s="16"/>
      <c r="L575" s="16"/>
      <c r="M575" s="16"/>
      <c r="N575" s="83"/>
      <c r="O575" s="83"/>
      <c r="P575" s="229">
        <v>2</v>
      </c>
      <c r="Q575" s="230" t="s">
        <v>2176</v>
      </c>
      <c r="R575" s="230"/>
      <c r="S575" s="231">
        <v>2</v>
      </c>
      <c r="T575" s="232"/>
      <c r="U575" s="229"/>
      <c r="V575" s="230"/>
      <c r="W575" s="230"/>
      <c r="X575" s="231"/>
      <c r="Y575" s="232"/>
      <c r="Z575" s="211">
        <f t="shared" si="52"/>
        <v>2</v>
      </c>
      <c r="AA575" s="212">
        <f t="shared" si="53"/>
        <v>2</v>
      </c>
      <c r="AC575" s="16"/>
    </row>
    <row r="576" spans="1:29">
      <c r="A576" s="16">
        <v>2377</v>
      </c>
      <c r="B576" s="16" t="s">
        <v>2179</v>
      </c>
      <c r="C576" s="16">
        <v>426</v>
      </c>
      <c r="D576" s="83"/>
      <c r="E576" s="208" t="s">
        <v>2180</v>
      </c>
      <c r="F576" s="84" t="s">
        <v>2181</v>
      </c>
      <c r="G576" s="84" t="s">
        <v>2182</v>
      </c>
      <c r="H576" s="16"/>
      <c r="I576" s="210" t="s">
        <v>2183</v>
      </c>
      <c r="J576" s="16"/>
      <c r="K576" s="16"/>
      <c r="L576" s="16"/>
      <c r="M576" s="16"/>
      <c r="N576" s="83"/>
      <c r="O576" s="83"/>
      <c r="P576" s="229">
        <v>2</v>
      </c>
      <c r="Q576" s="230" t="s">
        <v>2184</v>
      </c>
      <c r="R576" s="230"/>
      <c r="S576" s="231">
        <v>2</v>
      </c>
      <c r="T576" s="232"/>
      <c r="U576" s="229"/>
      <c r="V576" s="230"/>
      <c r="W576" s="230"/>
      <c r="X576" s="231"/>
      <c r="Y576" s="232"/>
      <c r="Z576" s="211">
        <f t="shared" si="52"/>
        <v>2</v>
      </c>
      <c r="AA576" s="212">
        <f t="shared" si="53"/>
        <v>2</v>
      </c>
      <c r="AC576" s="16"/>
    </row>
    <row r="577" spans="1:29">
      <c r="A577" s="16">
        <v>2378</v>
      </c>
      <c r="B577" s="16" t="s">
        <v>2185</v>
      </c>
      <c r="C577" s="16">
        <v>429</v>
      </c>
      <c r="D577" s="83"/>
      <c r="E577" s="208" t="s">
        <v>2186</v>
      </c>
      <c r="F577" s="84" t="s">
        <v>2187</v>
      </c>
      <c r="G577" s="84" t="s">
        <v>2188</v>
      </c>
      <c r="H577" s="16"/>
      <c r="I577" s="210" t="s">
        <v>2189</v>
      </c>
      <c r="J577" s="16"/>
      <c r="K577" s="16"/>
      <c r="L577" s="16"/>
      <c r="M577" s="16"/>
      <c r="N577" s="83"/>
      <c r="O577" s="83"/>
      <c r="P577" s="229">
        <v>2</v>
      </c>
      <c r="Q577" s="230" t="s">
        <v>2190</v>
      </c>
      <c r="R577" s="230"/>
      <c r="S577" s="231">
        <v>1</v>
      </c>
      <c r="T577" s="232"/>
      <c r="U577" s="229"/>
      <c r="V577" s="230"/>
      <c r="W577" s="230"/>
      <c r="X577" s="231"/>
      <c r="Y577" s="232"/>
      <c r="Z577" s="211">
        <f t="shared" si="52"/>
        <v>2</v>
      </c>
      <c r="AA577" s="212">
        <f t="shared" si="53"/>
        <v>1</v>
      </c>
      <c r="AC577" s="16"/>
    </row>
    <row r="578" spans="1:29">
      <c r="A578" s="16">
        <v>2379</v>
      </c>
      <c r="B578" s="16"/>
      <c r="C578" s="16" t="s">
        <v>1455</v>
      </c>
      <c r="D578" s="83"/>
      <c r="E578" s="213" t="s">
        <v>2191</v>
      </c>
      <c r="F578" s="84" t="s">
        <v>2192</v>
      </c>
      <c r="G578" s="84" t="s">
        <v>2193</v>
      </c>
      <c r="H578" s="16"/>
      <c r="I578" s="206"/>
      <c r="J578" s="16"/>
      <c r="K578" s="16"/>
      <c r="L578" s="16"/>
      <c r="M578" s="16"/>
      <c r="N578" s="83"/>
      <c r="O578" s="83"/>
      <c r="P578" s="229">
        <v>0</v>
      </c>
      <c r="Q578" s="230" t="s">
        <v>2194</v>
      </c>
      <c r="R578" s="230"/>
      <c r="S578" s="231">
        <v>0</v>
      </c>
      <c r="T578" s="232"/>
      <c r="U578" s="229"/>
      <c r="V578" s="230"/>
      <c r="W578" s="230"/>
      <c r="X578" s="231"/>
      <c r="Y578" s="232"/>
      <c r="Z578" s="211">
        <f t="shared" si="52"/>
        <v>0</v>
      </c>
      <c r="AA578" s="212">
        <f t="shared" si="53"/>
        <v>0</v>
      </c>
      <c r="AC578" s="16"/>
    </row>
    <row r="579" spans="1:29">
      <c r="A579" s="16">
        <v>2380</v>
      </c>
      <c r="B579" s="16" t="s">
        <v>2195</v>
      </c>
      <c r="C579" s="16">
        <v>431</v>
      </c>
      <c r="D579" s="83"/>
      <c r="E579" s="208" t="s">
        <v>2196</v>
      </c>
      <c r="F579" s="84" t="s">
        <v>2197</v>
      </c>
      <c r="G579" s="84" t="s">
        <v>2198</v>
      </c>
      <c r="H579" s="16"/>
      <c r="I579" s="210" t="s">
        <v>2199</v>
      </c>
      <c r="J579" s="16"/>
      <c r="K579" s="16"/>
      <c r="L579" s="16"/>
      <c r="M579" s="16"/>
      <c r="N579" s="83"/>
      <c r="O579" s="83"/>
      <c r="P579" s="229">
        <v>2</v>
      </c>
      <c r="Q579" s="230" t="s">
        <v>2200</v>
      </c>
      <c r="R579" s="230"/>
      <c r="S579" s="231">
        <v>2</v>
      </c>
      <c r="T579" s="232"/>
      <c r="U579" s="229"/>
      <c r="V579" s="230"/>
      <c r="W579" s="230"/>
      <c r="X579" s="231"/>
      <c r="Y579" s="232"/>
      <c r="Z579" s="211">
        <f t="shared" si="52"/>
        <v>2</v>
      </c>
      <c r="AA579" s="212">
        <f t="shared" si="53"/>
        <v>2</v>
      </c>
      <c r="AC579" s="16"/>
    </row>
    <row r="580" spans="1:29">
      <c r="A580" s="16">
        <v>2381</v>
      </c>
      <c r="B580" s="16"/>
      <c r="C580" s="16" t="s">
        <v>1455</v>
      </c>
      <c r="D580" s="83"/>
      <c r="E580" s="213" t="s">
        <v>2201</v>
      </c>
      <c r="F580" s="84" t="s">
        <v>2203</v>
      </c>
      <c r="G580" s="84" t="s">
        <v>2204</v>
      </c>
      <c r="H580" s="16"/>
      <c r="I580" s="206"/>
      <c r="J580" s="16"/>
      <c r="K580" s="16"/>
      <c r="L580" s="16"/>
      <c r="M580" s="16"/>
      <c r="N580" s="83"/>
      <c r="O580" s="83"/>
      <c r="P580" s="229">
        <v>1</v>
      </c>
      <c r="Q580" s="230" t="s">
        <v>2207</v>
      </c>
      <c r="R580" s="230"/>
      <c r="S580" s="231">
        <v>1</v>
      </c>
      <c r="T580" s="232"/>
      <c r="U580" s="229"/>
      <c r="V580" s="230"/>
      <c r="W580" s="230"/>
      <c r="X580" s="231"/>
      <c r="Y580" s="232"/>
      <c r="Z580" s="211">
        <f t="shared" si="52"/>
        <v>1</v>
      </c>
      <c r="AA580" s="212">
        <f t="shared" si="53"/>
        <v>1</v>
      </c>
      <c r="AC580" s="16"/>
    </row>
    <row r="581" spans="1:29">
      <c r="A581" s="16">
        <v>2382</v>
      </c>
      <c r="B581" s="16" t="s">
        <v>2208</v>
      </c>
      <c r="C581" s="16">
        <v>428</v>
      </c>
      <c r="D581" s="83"/>
      <c r="E581" s="208" t="s">
        <v>2209</v>
      </c>
      <c r="F581" s="84" t="s">
        <v>2210</v>
      </c>
      <c r="G581" s="84" t="s">
        <v>2211</v>
      </c>
      <c r="H581" s="16"/>
      <c r="I581" s="210" t="s">
        <v>2212</v>
      </c>
      <c r="J581" s="16"/>
      <c r="K581" s="16"/>
      <c r="L581" s="16"/>
      <c r="M581" s="16"/>
      <c r="N581" s="83"/>
      <c r="O581" s="83"/>
      <c r="P581" s="229">
        <v>1</v>
      </c>
      <c r="Q581" s="230" t="s">
        <v>2213</v>
      </c>
      <c r="R581" s="230"/>
      <c r="S581" s="231">
        <v>1</v>
      </c>
      <c r="T581" s="232"/>
      <c r="U581" s="229"/>
      <c r="V581" s="230"/>
      <c r="W581" s="230"/>
      <c r="X581" s="231"/>
      <c r="Y581" s="232"/>
      <c r="Z581" s="211">
        <f t="shared" si="52"/>
        <v>1</v>
      </c>
      <c r="AA581" s="212">
        <f t="shared" si="53"/>
        <v>1</v>
      </c>
      <c r="AC581" s="16"/>
    </row>
    <row r="582" spans="1:29">
      <c r="A582" s="16">
        <v>2383</v>
      </c>
      <c r="B582" s="16" t="s">
        <v>2216</v>
      </c>
      <c r="C582" s="16">
        <v>413</v>
      </c>
      <c r="D582" s="83"/>
      <c r="E582" s="208" t="s">
        <v>2217</v>
      </c>
      <c r="F582" s="84" t="s">
        <v>2218</v>
      </c>
      <c r="G582" s="84" t="s">
        <v>2219</v>
      </c>
      <c r="H582" s="16"/>
      <c r="I582" s="210" t="s">
        <v>2220</v>
      </c>
      <c r="J582" s="16"/>
      <c r="K582" s="16"/>
      <c r="L582" s="16"/>
      <c r="M582" s="16"/>
      <c r="N582" s="83"/>
      <c r="O582" s="83"/>
      <c r="P582" s="229">
        <v>2</v>
      </c>
      <c r="Q582" s="230" t="s">
        <v>2221</v>
      </c>
      <c r="R582" s="230"/>
      <c r="S582" s="231">
        <v>2</v>
      </c>
      <c r="T582" s="232"/>
      <c r="U582" s="229"/>
      <c r="V582" s="230"/>
      <c r="W582" s="230"/>
      <c r="X582" s="231"/>
      <c r="Y582" s="232"/>
      <c r="Z582" s="211">
        <f t="shared" si="52"/>
        <v>2</v>
      </c>
      <c r="AA582" s="212">
        <f t="shared" si="53"/>
        <v>2</v>
      </c>
      <c r="AC582" s="16"/>
    </row>
    <row r="583" spans="1:29">
      <c r="A583" s="16">
        <v>2384</v>
      </c>
      <c r="B583" s="16" t="s">
        <v>2222</v>
      </c>
      <c r="C583" s="16">
        <v>438</v>
      </c>
      <c r="D583" s="83"/>
      <c r="E583" s="208" t="s">
        <v>2223</v>
      </c>
      <c r="F583" s="84" t="s">
        <v>2224</v>
      </c>
      <c r="G583" s="84" t="s">
        <v>2225</v>
      </c>
      <c r="H583" s="16"/>
      <c r="I583" s="210" t="s">
        <v>2226</v>
      </c>
      <c r="J583" s="16"/>
      <c r="K583" s="16"/>
      <c r="L583" s="16"/>
      <c r="M583" s="16"/>
      <c r="N583" s="83"/>
      <c r="O583" s="83"/>
      <c r="P583" s="229">
        <v>3</v>
      </c>
      <c r="Q583" s="230" t="s">
        <v>2229</v>
      </c>
      <c r="R583" s="230"/>
      <c r="S583" s="231">
        <v>3</v>
      </c>
      <c r="T583" s="232"/>
      <c r="U583" s="229"/>
      <c r="V583" s="230"/>
      <c r="W583" s="230"/>
      <c r="X583" s="231"/>
      <c r="Y583" s="232"/>
      <c r="Z583" s="211">
        <f t="shared" si="52"/>
        <v>3</v>
      </c>
      <c r="AA583" s="212">
        <f t="shared" si="53"/>
        <v>3</v>
      </c>
      <c r="AC583" s="16"/>
    </row>
    <row r="584" spans="1:29">
      <c r="A584" s="16">
        <v>2385</v>
      </c>
      <c r="B584" s="16" t="s">
        <v>2230</v>
      </c>
      <c r="C584" s="16">
        <v>433</v>
      </c>
      <c r="D584" s="83"/>
      <c r="E584" s="208" t="s">
        <v>2233</v>
      </c>
      <c r="F584" s="84" t="s">
        <v>2234</v>
      </c>
      <c r="G584" s="84" t="s">
        <v>2235</v>
      </c>
      <c r="H584" s="16"/>
      <c r="I584" s="210" t="s">
        <v>2236</v>
      </c>
      <c r="J584" s="16"/>
      <c r="K584" s="16"/>
      <c r="L584" s="16"/>
      <c r="M584" s="16"/>
      <c r="N584" s="83"/>
      <c r="O584" s="83"/>
      <c r="P584" s="229">
        <v>1</v>
      </c>
      <c r="Q584" s="230" t="s">
        <v>2237</v>
      </c>
      <c r="R584" s="230"/>
      <c r="S584" s="231">
        <v>1</v>
      </c>
      <c r="T584" s="232"/>
      <c r="U584" s="229"/>
      <c r="V584" s="230"/>
      <c r="W584" s="230"/>
      <c r="X584" s="231"/>
      <c r="Y584" s="232"/>
      <c r="Z584" s="211">
        <f t="shared" si="52"/>
        <v>1</v>
      </c>
      <c r="AA584" s="212">
        <f t="shared" si="53"/>
        <v>1</v>
      </c>
      <c r="AC584" s="16"/>
    </row>
    <row r="585" spans="1:29">
      <c r="A585" s="16">
        <v>2386</v>
      </c>
      <c r="B585" s="16" t="s">
        <v>2239</v>
      </c>
      <c r="C585" s="16">
        <v>434</v>
      </c>
      <c r="D585" s="83"/>
      <c r="E585" s="208" t="s">
        <v>2240</v>
      </c>
      <c r="F585" s="84" t="s">
        <v>2241</v>
      </c>
      <c r="G585" s="84" t="s">
        <v>2242</v>
      </c>
      <c r="H585" s="16"/>
      <c r="I585" s="210" t="s">
        <v>2243</v>
      </c>
      <c r="J585" s="16"/>
      <c r="K585" s="16"/>
      <c r="L585" s="16"/>
      <c r="M585" s="16"/>
      <c r="N585" s="83"/>
      <c r="O585" s="83"/>
      <c r="P585" s="229">
        <v>1</v>
      </c>
      <c r="Q585" s="230" t="s">
        <v>2246</v>
      </c>
      <c r="R585" s="230"/>
      <c r="S585" s="231">
        <v>1.5</v>
      </c>
      <c r="T585" s="232"/>
      <c r="U585" s="229"/>
      <c r="V585" s="230"/>
      <c r="W585" s="230"/>
      <c r="X585" s="231"/>
      <c r="Y585" s="232"/>
      <c r="Z585" s="211">
        <f t="shared" si="52"/>
        <v>1</v>
      </c>
      <c r="AA585" s="212">
        <f t="shared" si="53"/>
        <v>1.5</v>
      </c>
      <c r="AC585" s="16"/>
    </row>
    <row r="586" spans="1:29">
      <c r="A586" s="16">
        <v>2387</v>
      </c>
      <c r="B586" s="16" t="s">
        <v>2247</v>
      </c>
      <c r="C586" s="16">
        <v>435</v>
      </c>
      <c r="D586" s="83"/>
      <c r="E586" s="208" t="s">
        <v>2248</v>
      </c>
      <c r="F586" s="84" t="s">
        <v>2249</v>
      </c>
      <c r="G586" s="84" t="s">
        <v>2250</v>
      </c>
      <c r="H586" s="16"/>
      <c r="I586" s="210" t="s">
        <v>2251</v>
      </c>
      <c r="J586" s="16"/>
      <c r="K586" s="16"/>
      <c r="L586" s="16"/>
      <c r="M586" s="16"/>
      <c r="N586" s="83"/>
      <c r="O586" s="83"/>
      <c r="P586" s="229">
        <v>2</v>
      </c>
      <c r="Q586" s="230" t="s">
        <v>2253</v>
      </c>
      <c r="R586" s="230"/>
      <c r="S586" s="231">
        <v>2</v>
      </c>
      <c r="T586" s="232"/>
      <c r="U586" s="229"/>
      <c r="V586" s="230"/>
      <c r="W586" s="230"/>
      <c r="X586" s="231"/>
      <c r="Y586" s="232"/>
      <c r="Z586" s="211">
        <f t="shared" si="52"/>
        <v>2</v>
      </c>
      <c r="AA586" s="212">
        <f t="shared" si="53"/>
        <v>2</v>
      </c>
      <c r="AC586" s="16"/>
    </row>
    <row r="587" spans="1:29">
      <c r="A587" s="16">
        <v>2388</v>
      </c>
      <c r="B587" s="16" t="s">
        <v>2255</v>
      </c>
      <c r="C587" s="16">
        <v>437</v>
      </c>
      <c r="D587" s="83"/>
      <c r="E587" s="208" t="s">
        <v>2256</v>
      </c>
      <c r="F587" s="84" t="s">
        <v>2257</v>
      </c>
      <c r="G587" s="84" t="s">
        <v>2258</v>
      </c>
      <c r="H587" s="16"/>
      <c r="I587" s="210" t="s">
        <v>2259</v>
      </c>
      <c r="J587" s="16"/>
      <c r="K587" s="16"/>
      <c r="L587" s="16"/>
      <c r="M587" s="16"/>
      <c r="N587" s="83"/>
      <c r="O587" s="83"/>
      <c r="P587" s="229">
        <v>3</v>
      </c>
      <c r="Q587" s="230" t="s">
        <v>2260</v>
      </c>
      <c r="R587" s="230"/>
      <c r="S587" s="231">
        <v>3</v>
      </c>
      <c r="T587" s="232"/>
      <c r="U587" s="229"/>
      <c r="V587" s="230"/>
      <c r="W587" s="230"/>
      <c r="X587" s="231"/>
      <c r="Y587" s="232"/>
      <c r="Z587" s="211">
        <f t="shared" si="52"/>
        <v>3</v>
      </c>
      <c r="AA587" s="212">
        <f t="shared" si="53"/>
        <v>3</v>
      </c>
      <c r="AC587" s="16"/>
    </row>
    <row r="588" spans="1:29">
      <c r="A588" s="16" t="s">
        <v>112</v>
      </c>
      <c r="B588" s="16" t="s">
        <v>112</v>
      </c>
      <c r="H588" s="16"/>
      <c r="I588" s="205"/>
      <c r="P588" s="227"/>
      <c r="Q588" s="227"/>
      <c r="R588" s="227"/>
      <c r="S588" s="227"/>
      <c r="T588" s="227"/>
      <c r="U588" s="227"/>
      <c r="V588" s="227"/>
      <c r="W588" s="227"/>
      <c r="X588" s="227"/>
      <c r="Y588" s="227"/>
    </row>
    <row r="589" spans="1:29">
      <c r="A589" s="16" t="s">
        <v>112</v>
      </c>
      <c r="B589" s="16" t="s">
        <v>112</v>
      </c>
      <c r="H589" s="16"/>
      <c r="I589" s="205"/>
      <c r="P589" s="227"/>
      <c r="Q589" s="227"/>
      <c r="R589" s="227"/>
      <c r="S589" s="227"/>
      <c r="T589" s="227"/>
      <c r="U589" s="227"/>
      <c r="V589" s="227"/>
      <c r="W589" s="227"/>
      <c r="X589" s="227"/>
      <c r="Y589" s="227"/>
    </row>
    <row r="590" spans="1:29" ht="19">
      <c r="A590" s="16" t="s">
        <v>112</v>
      </c>
      <c r="B590" s="16" t="s">
        <v>112</v>
      </c>
      <c r="E590" s="255" t="s">
        <v>2264</v>
      </c>
      <c r="F590" s="256"/>
      <c r="G590" s="257"/>
      <c r="H590" s="16"/>
      <c r="I590" s="205"/>
      <c r="P590" s="227"/>
      <c r="Q590" s="227"/>
      <c r="R590" s="227"/>
      <c r="S590" s="227"/>
      <c r="T590" s="227"/>
      <c r="U590" s="227"/>
      <c r="V590" s="227"/>
      <c r="W590" s="227"/>
      <c r="X590" s="227"/>
      <c r="Y590" s="227"/>
    </row>
    <row r="591" spans="1:29">
      <c r="A591" s="16" t="s">
        <v>112</v>
      </c>
      <c r="B591" s="16" t="s">
        <v>112</v>
      </c>
      <c r="E591" s="216" t="s">
        <v>2267</v>
      </c>
      <c r="F591" s="217" t="s">
        <v>2268</v>
      </c>
      <c r="G591" s="218" t="str">
        <f>HYPERLINK("http://sourcinginnovation.com/wordpress/2017/04/26/are-we-about-to-enter-the-age-of-permissive-analytics/","Are we about to enter the age of permissive analytics")</f>
        <v>Are we about to enter the age of permissive analytics</v>
      </c>
      <c r="H591" s="16"/>
      <c r="I591" s="205"/>
      <c r="P591" s="227"/>
      <c r="Q591" s="227"/>
      <c r="R591" s="227"/>
      <c r="S591" s="227"/>
      <c r="T591" s="227"/>
      <c r="U591" s="227"/>
      <c r="V591" s="227"/>
      <c r="W591" s="227"/>
      <c r="X591" s="227"/>
      <c r="Y591" s="227"/>
    </row>
    <row r="592" spans="1:29">
      <c r="A592" s="16" t="s">
        <v>112</v>
      </c>
      <c r="B592" s="16" t="s">
        <v>112</v>
      </c>
      <c r="C592" s="16"/>
      <c r="D592" s="83"/>
      <c r="G592" s="218" t="str">
        <f>HYPERLINK("http://sourcinginnovation.com/wordpress/2017/04/27/when-selecting-your-prescriptive-and-future-permissive-analytics-system/","When Selecting Your Future Permissive Analytics System")</f>
        <v>When Selecting Your Future Permissive Analytics System</v>
      </c>
      <c r="H592" s="16"/>
      <c r="I592" s="205"/>
      <c r="P592" s="227"/>
      <c r="Q592" s="227"/>
      <c r="R592" s="227"/>
      <c r="S592" s="227"/>
      <c r="T592" s="227"/>
      <c r="U592" s="227"/>
      <c r="V592" s="227"/>
      <c r="W592" s="227"/>
      <c r="X592" s="227"/>
      <c r="Y592" s="227"/>
    </row>
    <row r="593" spans="1:29">
      <c r="A593" s="16">
        <v>2389</v>
      </c>
      <c r="B593" s="16" t="s">
        <v>2273</v>
      </c>
      <c r="C593" s="16">
        <v>445</v>
      </c>
      <c r="D593" s="83"/>
      <c r="E593" s="208" t="s">
        <v>2274</v>
      </c>
      <c r="F593" s="84" t="s">
        <v>2275</v>
      </c>
      <c r="G593" s="84" t="s">
        <v>2111</v>
      </c>
      <c r="H593" s="16"/>
      <c r="I593" s="210" t="s">
        <v>2277</v>
      </c>
      <c r="J593" s="16"/>
      <c r="K593" s="16"/>
      <c r="L593" s="16"/>
      <c r="M593" s="16"/>
      <c r="N593" s="83"/>
      <c r="O593" s="83"/>
      <c r="P593" s="229">
        <v>0</v>
      </c>
      <c r="Q593" s="230" t="s">
        <v>2278</v>
      </c>
      <c r="R593" s="230"/>
      <c r="S593" s="231"/>
      <c r="T593" s="232"/>
      <c r="U593" s="229"/>
      <c r="V593" s="230"/>
      <c r="W593" s="230"/>
      <c r="X593" s="231"/>
      <c r="Y593" s="232"/>
      <c r="Z593" s="211">
        <f t="shared" ref="Z593:Z600" si="54">IF(U593&lt;&gt;"",U593,IF(P593&lt;&gt;"",P593,IF(N593&lt;&gt;"",N593,"")))</f>
        <v>0</v>
      </c>
      <c r="AA593" s="212" t="str">
        <f t="shared" ref="AA593:AA600" si="55">IF(X593&lt;&gt;"",X593,IF(S593&lt;&gt;"",S593,IF(O593&lt;&gt;"",O593,"")))</f>
        <v/>
      </c>
      <c r="AC593" s="16"/>
    </row>
    <row r="594" spans="1:29">
      <c r="A594" s="16">
        <v>2390</v>
      </c>
      <c r="B594" s="16"/>
      <c r="C594" s="16" t="s">
        <v>1455</v>
      </c>
      <c r="D594" s="83"/>
      <c r="E594" s="213" t="s">
        <v>2281</v>
      </c>
      <c r="F594" s="84" t="s">
        <v>2282</v>
      </c>
      <c r="G594" s="84" t="s">
        <v>2111</v>
      </c>
      <c r="H594" s="16"/>
      <c r="I594" s="206"/>
      <c r="J594" s="16"/>
      <c r="K594" s="16"/>
      <c r="L594" s="16"/>
      <c r="M594" s="16"/>
      <c r="N594" s="83"/>
      <c r="O594" s="83"/>
      <c r="P594" s="229">
        <v>0</v>
      </c>
      <c r="Q594" s="230"/>
      <c r="R594" s="230"/>
      <c r="S594" s="231"/>
      <c r="T594" s="232"/>
      <c r="U594" s="229"/>
      <c r="V594" s="230"/>
      <c r="W594" s="230"/>
      <c r="X594" s="231"/>
      <c r="Y594" s="232"/>
      <c r="Z594" s="211">
        <f t="shared" si="54"/>
        <v>0</v>
      </c>
      <c r="AA594" s="212" t="str">
        <f t="shared" si="55"/>
        <v/>
      </c>
      <c r="AC594" s="16"/>
    </row>
    <row r="595" spans="1:29">
      <c r="A595" s="16">
        <v>2391</v>
      </c>
      <c r="B595" s="16" t="s">
        <v>2285</v>
      </c>
      <c r="C595" s="16">
        <v>446</v>
      </c>
      <c r="D595" s="83"/>
      <c r="E595" s="208" t="s">
        <v>2286</v>
      </c>
      <c r="F595" s="84" t="s">
        <v>1462</v>
      </c>
      <c r="G595" s="84" t="s">
        <v>2111</v>
      </c>
      <c r="H595" s="16"/>
      <c r="I595" s="210" t="s">
        <v>2287</v>
      </c>
      <c r="J595" s="16"/>
      <c r="K595" s="16"/>
      <c r="L595" s="16"/>
      <c r="M595" s="16"/>
      <c r="N595" s="83"/>
      <c r="O595" s="83"/>
      <c r="P595" s="229">
        <v>0</v>
      </c>
      <c r="Q595" s="230" t="s">
        <v>2278</v>
      </c>
      <c r="R595" s="230"/>
      <c r="S595" s="231"/>
      <c r="T595" s="232"/>
      <c r="U595" s="229"/>
      <c r="V595" s="230"/>
      <c r="W595" s="230"/>
      <c r="X595" s="231"/>
      <c r="Y595" s="232"/>
      <c r="Z595" s="211">
        <f t="shared" si="54"/>
        <v>0</v>
      </c>
      <c r="AA595" s="212" t="str">
        <f t="shared" si="55"/>
        <v/>
      </c>
      <c r="AC595" s="16"/>
    </row>
    <row r="596" spans="1:29">
      <c r="A596" s="16">
        <v>2392</v>
      </c>
      <c r="B596" s="16" t="s">
        <v>2290</v>
      </c>
      <c r="C596" s="16">
        <v>447</v>
      </c>
      <c r="D596" s="83"/>
      <c r="E596" s="208" t="s">
        <v>2291</v>
      </c>
      <c r="F596" s="84" t="s">
        <v>2292</v>
      </c>
      <c r="G596" s="84" t="s">
        <v>2111</v>
      </c>
      <c r="H596" s="16"/>
      <c r="I596" s="210" t="s">
        <v>2293</v>
      </c>
      <c r="J596" s="16"/>
      <c r="K596" s="16"/>
      <c r="L596" s="16"/>
      <c r="M596" s="16"/>
      <c r="N596" s="83"/>
      <c r="O596" s="83"/>
      <c r="P596" s="229">
        <v>0</v>
      </c>
      <c r="Q596" s="230" t="s">
        <v>2278</v>
      </c>
      <c r="R596" s="230"/>
      <c r="S596" s="231"/>
      <c r="T596" s="232"/>
      <c r="U596" s="229"/>
      <c r="V596" s="230"/>
      <c r="W596" s="230"/>
      <c r="X596" s="231"/>
      <c r="Y596" s="232"/>
      <c r="Z596" s="211">
        <f t="shared" si="54"/>
        <v>0</v>
      </c>
      <c r="AA596" s="212" t="str">
        <f t="shared" si="55"/>
        <v/>
      </c>
      <c r="AC596" s="16"/>
    </row>
    <row r="597" spans="1:29">
      <c r="A597" s="16">
        <v>2393</v>
      </c>
      <c r="B597" s="16" t="s">
        <v>2295</v>
      </c>
      <c r="C597" s="16">
        <v>449</v>
      </c>
      <c r="D597" s="83"/>
      <c r="E597" s="208" t="s">
        <v>530</v>
      </c>
      <c r="F597" s="84" t="s">
        <v>2297</v>
      </c>
      <c r="G597" s="84" t="s">
        <v>2298</v>
      </c>
      <c r="H597" s="16"/>
      <c r="I597" s="210" t="s">
        <v>2299</v>
      </c>
      <c r="J597" s="16"/>
      <c r="K597" s="16"/>
      <c r="L597" s="16"/>
      <c r="M597" s="16"/>
      <c r="N597" s="83"/>
      <c r="O597" s="83"/>
      <c r="P597" s="229">
        <v>2</v>
      </c>
      <c r="Q597" s="230" t="s">
        <v>2300</v>
      </c>
      <c r="R597" s="230"/>
      <c r="S597" s="231">
        <v>2</v>
      </c>
      <c r="T597" s="232"/>
      <c r="U597" s="229"/>
      <c r="V597" s="230"/>
      <c r="W597" s="230"/>
      <c r="X597" s="231"/>
      <c r="Y597" s="232"/>
      <c r="Z597" s="211">
        <f t="shared" si="54"/>
        <v>2</v>
      </c>
      <c r="AA597" s="212">
        <f t="shared" si="55"/>
        <v>2</v>
      </c>
      <c r="AC597" s="16"/>
    </row>
    <row r="598" spans="1:29">
      <c r="A598" s="16">
        <v>2394</v>
      </c>
      <c r="B598" s="16" t="s">
        <v>2303</v>
      </c>
      <c r="C598" s="16">
        <v>452</v>
      </c>
      <c r="D598" s="83"/>
      <c r="E598" s="208" t="s">
        <v>2304</v>
      </c>
      <c r="F598" s="84" t="s">
        <v>2305</v>
      </c>
      <c r="G598" s="84" t="s">
        <v>2306</v>
      </c>
      <c r="H598" s="16"/>
      <c r="I598" s="210" t="s">
        <v>2307</v>
      </c>
      <c r="J598" s="16"/>
      <c r="K598" s="16"/>
      <c r="L598" s="16"/>
      <c r="M598" s="16"/>
      <c r="N598" s="83"/>
      <c r="O598" s="83"/>
      <c r="P598" s="229">
        <v>2</v>
      </c>
      <c r="Q598" s="230" t="s">
        <v>2308</v>
      </c>
      <c r="R598" s="230"/>
      <c r="S598" s="231">
        <v>2</v>
      </c>
      <c r="T598" s="232"/>
      <c r="U598" s="229"/>
      <c r="V598" s="230"/>
      <c r="W598" s="230"/>
      <c r="X598" s="231"/>
      <c r="Y598" s="232"/>
      <c r="Z598" s="211">
        <f t="shared" si="54"/>
        <v>2</v>
      </c>
      <c r="AA598" s="212">
        <f t="shared" si="55"/>
        <v>2</v>
      </c>
      <c r="AC598" s="16"/>
    </row>
    <row r="599" spans="1:29">
      <c r="A599" s="16">
        <v>2395</v>
      </c>
      <c r="B599" s="16" t="s">
        <v>2311</v>
      </c>
      <c r="C599" s="16">
        <v>481</v>
      </c>
      <c r="D599" s="83"/>
      <c r="E599" s="208" t="s">
        <v>2312</v>
      </c>
      <c r="F599" s="84" t="s">
        <v>2313</v>
      </c>
      <c r="G599" s="84" t="s">
        <v>2314</v>
      </c>
      <c r="H599" s="16"/>
      <c r="I599" s="210" t="s">
        <v>2315</v>
      </c>
      <c r="J599" s="16"/>
      <c r="K599" s="16"/>
      <c r="L599" s="16"/>
      <c r="M599" s="16"/>
      <c r="N599" s="83"/>
      <c r="O599" s="83"/>
      <c r="P599" s="229">
        <v>3</v>
      </c>
      <c r="Q599" s="230" t="s">
        <v>2316</v>
      </c>
      <c r="R599" s="230"/>
      <c r="S599" s="231">
        <v>3</v>
      </c>
      <c r="T599" s="232"/>
      <c r="U599" s="229"/>
      <c r="V599" s="230"/>
      <c r="W599" s="230"/>
      <c r="X599" s="231"/>
      <c r="Y599" s="232"/>
      <c r="Z599" s="211">
        <f t="shared" si="54"/>
        <v>3</v>
      </c>
      <c r="AA599" s="212">
        <f t="shared" si="55"/>
        <v>3</v>
      </c>
      <c r="AC599" s="16"/>
    </row>
    <row r="600" spans="1:29">
      <c r="A600" s="16">
        <v>2396</v>
      </c>
      <c r="B600" s="16" t="s">
        <v>2319</v>
      </c>
      <c r="C600" s="16">
        <v>455</v>
      </c>
      <c r="D600" s="83"/>
      <c r="E600" s="208" t="s">
        <v>2320</v>
      </c>
      <c r="F600" s="84" t="s">
        <v>2321</v>
      </c>
      <c r="G600" s="84" t="s">
        <v>2322</v>
      </c>
      <c r="H600" s="16"/>
      <c r="I600" s="210" t="s">
        <v>2323</v>
      </c>
      <c r="J600" s="16"/>
      <c r="K600" s="16"/>
      <c r="L600" s="16"/>
      <c r="M600" s="16"/>
      <c r="N600" s="83"/>
      <c r="O600" s="83"/>
      <c r="P600" s="229">
        <v>1</v>
      </c>
      <c r="Q600" s="230" t="s">
        <v>2324</v>
      </c>
      <c r="R600" s="230"/>
      <c r="S600" s="231">
        <v>1</v>
      </c>
      <c r="T600" s="232"/>
      <c r="U600" s="229"/>
      <c r="V600" s="230"/>
      <c r="W600" s="230"/>
      <c r="X600" s="231"/>
      <c r="Y600" s="232"/>
      <c r="Z600" s="211">
        <f t="shared" si="54"/>
        <v>1</v>
      </c>
      <c r="AA600" s="212">
        <f t="shared" si="55"/>
        <v>1</v>
      </c>
      <c r="AC600" s="16"/>
    </row>
    <row r="601" spans="1:29">
      <c r="A601" s="16" t="s">
        <v>112</v>
      </c>
      <c r="G601" s="191" t="s">
        <v>112</v>
      </c>
      <c r="H601" s="16"/>
      <c r="I601" s="205"/>
      <c r="P601" s="227"/>
      <c r="Q601" s="227"/>
      <c r="R601" s="227"/>
      <c r="S601" s="227"/>
      <c r="T601" s="227"/>
      <c r="U601" s="227"/>
      <c r="V601" s="227"/>
      <c r="W601" s="227"/>
      <c r="X601" s="227"/>
      <c r="Y601" s="227"/>
    </row>
    <row r="602" spans="1:29">
      <c r="A602" s="16" t="s">
        <v>112</v>
      </c>
      <c r="G602" s="191" t="s">
        <v>112</v>
      </c>
      <c r="H602" s="16"/>
      <c r="I602" s="205"/>
      <c r="P602" s="227"/>
      <c r="Q602" s="227"/>
      <c r="R602" s="227"/>
      <c r="S602" s="227"/>
      <c r="T602" s="227"/>
      <c r="U602" s="227"/>
      <c r="V602" s="227"/>
      <c r="W602" s="227"/>
      <c r="X602" s="227"/>
      <c r="Y602" s="227"/>
    </row>
    <row r="603" spans="1:29">
      <c r="A603" s="16" t="s">
        <v>112</v>
      </c>
      <c r="B603" s="16" t="s">
        <v>112</v>
      </c>
      <c r="C603" s="16"/>
      <c r="D603" s="83"/>
      <c r="E603" s="219" t="s">
        <v>2327</v>
      </c>
      <c r="G603" s="191" t="s">
        <v>112</v>
      </c>
      <c r="H603" s="16"/>
      <c r="I603" s="205"/>
      <c r="P603" s="227"/>
      <c r="Q603" s="227"/>
      <c r="R603" s="227"/>
      <c r="S603" s="227"/>
      <c r="T603" s="227"/>
      <c r="U603" s="227"/>
      <c r="V603" s="227"/>
      <c r="W603" s="227"/>
      <c r="X603" s="227"/>
      <c r="Y603" s="227"/>
      <c r="AC603" s="16"/>
    </row>
    <row r="604" spans="1:29">
      <c r="A604" s="16">
        <v>2397</v>
      </c>
      <c r="B604" s="16" t="s">
        <v>2328</v>
      </c>
      <c r="C604" s="16">
        <v>456</v>
      </c>
      <c r="D604" s="83"/>
      <c r="E604" s="208" t="s">
        <v>2329</v>
      </c>
      <c r="F604" s="84" t="s">
        <v>2330</v>
      </c>
      <c r="G604" s="84" t="s">
        <v>2331</v>
      </c>
      <c r="H604" s="16"/>
      <c r="I604" s="210" t="s">
        <v>2332</v>
      </c>
      <c r="J604" s="16"/>
      <c r="K604" s="16"/>
      <c r="L604" s="16"/>
      <c r="M604" s="16"/>
      <c r="N604" s="83"/>
      <c r="O604" s="83"/>
      <c r="P604" s="229">
        <v>2</v>
      </c>
      <c r="Q604" s="230" t="s">
        <v>2333</v>
      </c>
      <c r="R604" s="230"/>
      <c r="S604" s="231">
        <v>2</v>
      </c>
      <c r="T604" s="232"/>
      <c r="U604" s="229"/>
      <c r="V604" s="230"/>
      <c r="W604" s="230"/>
      <c r="X604" s="231"/>
      <c r="Y604" s="232"/>
      <c r="Z604" s="211">
        <f t="shared" ref="Z604:Z614" si="56">IF(U604&lt;&gt;"",U604,IF(P604&lt;&gt;"",P604,IF(N604&lt;&gt;"",N604,"")))</f>
        <v>2</v>
      </c>
      <c r="AA604" s="212">
        <f t="shared" ref="AA604:AA614" si="57">IF(X604&lt;&gt;"",X604,IF(S604&lt;&gt;"",S604,IF(O604&lt;&gt;"",O604,"")))</f>
        <v>2</v>
      </c>
      <c r="AC604" s="16"/>
    </row>
    <row r="605" spans="1:29">
      <c r="A605" s="16">
        <v>2398</v>
      </c>
      <c r="B605" s="16" t="s">
        <v>2334</v>
      </c>
      <c r="C605" s="16">
        <v>457</v>
      </c>
      <c r="D605" s="83"/>
      <c r="E605" s="208" t="s">
        <v>2335</v>
      </c>
      <c r="F605" s="84" t="s">
        <v>2336</v>
      </c>
      <c r="G605" s="84" t="s">
        <v>2337</v>
      </c>
      <c r="H605" s="16"/>
      <c r="I605" s="210" t="s">
        <v>2338</v>
      </c>
      <c r="J605" s="16"/>
      <c r="K605" s="16"/>
      <c r="L605" s="16"/>
      <c r="M605" s="16"/>
      <c r="N605" s="83"/>
      <c r="O605" s="83"/>
      <c r="P605" s="229">
        <v>2</v>
      </c>
      <c r="Q605" s="230" t="s">
        <v>2338</v>
      </c>
      <c r="R605" s="230"/>
      <c r="S605" s="231">
        <v>2</v>
      </c>
      <c r="T605" s="232"/>
      <c r="U605" s="229"/>
      <c r="V605" s="230"/>
      <c r="W605" s="230"/>
      <c r="X605" s="231"/>
      <c r="Y605" s="232"/>
      <c r="Z605" s="211">
        <f t="shared" si="56"/>
        <v>2</v>
      </c>
      <c r="AA605" s="212">
        <f t="shared" si="57"/>
        <v>2</v>
      </c>
      <c r="AC605" s="16"/>
    </row>
    <row r="606" spans="1:29">
      <c r="A606" s="16">
        <v>2399</v>
      </c>
      <c r="B606" s="16" t="s">
        <v>2339</v>
      </c>
      <c r="C606" s="16">
        <v>458</v>
      </c>
      <c r="D606" s="83"/>
      <c r="E606" s="208" t="s">
        <v>2340</v>
      </c>
      <c r="F606" s="84" t="s">
        <v>2341</v>
      </c>
      <c r="G606" s="84" t="s">
        <v>2342</v>
      </c>
      <c r="H606" s="16"/>
      <c r="I606" s="210" t="s">
        <v>2343</v>
      </c>
      <c r="J606" s="16"/>
      <c r="K606" s="16"/>
      <c r="L606" s="16"/>
      <c r="M606" s="16"/>
      <c r="N606" s="83"/>
      <c r="O606" s="83"/>
      <c r="P606" s="229">
        <v>2</v>
      </c>
      <c r="Q606" s="230" t="s">
        <v>2344</v>
      </c>
      <c r="R606" s="230"/>
      <c r="S606" s="231">
        <v>2</v>
      </c>
      <c r="T606" s="232"/>
      <c r="U606" s="229"/>
      <c r="V606" s="230"/>
      <c r="W606" s="230"/>
      <c r="X606" s="231"/>
      <c r="Y606" s="232"/>
      <c r="Z606" s="211">
        <f t="shared" si="56"/>
        <v>2</v>
      </c>
      <c r="AA606" s="212">
        <f t="shared" si="57"/>
        <v>2</v>
      </c>
      <c r="AC606" s="16"/>
    </row>
    <row r="607" spans="1:29">
      <c r="A607" s="16">
        <v>2400</v>
      </c>
      <c r="B607" s="16" t="s">
        <v>2347</v>
      </c>
      <c r="C607" s="16">
        <v>459</v>
      </c>
      <c r="D607" s="83"/>
      <c r="E607" s="208" t="s">
        <v>2348</v>
      </c>
      <c r="F607" s="84" t="s">
        <v>2349</v>
      </c>
      <c r="G607" s="84" t="s">
        <v>2350</v>
      </c>
      <c r="H607" s="16"/>
      <c r="I607" s="210" t="s">
        <v>2351</v>
      </c>
      <c r="J607" s="16"/>
      <c r="K607" s="16"/>
      <c r="L607" s="16"/>
      <c r="M607" s="16"/>
      <c r="N607" s="83"/>
      <c r="O607" s="83"/>
      <c r="P607" s="229">
        <v>0</v>
      </c>
      <c r="Q607" s="230" t="s">
        <v>2352</v>
      </c>
      <c r="R607" s="230"/>
      <c r="S607" s="231">
        <v>1</v>
      </c>
      <c r="T607" s="232"/>
      <c r="U607" s="229"/>
      <c r="V607" s="230"/>
      <c r="W607" s="230"/>
      <c r="X607" s="231"/>
      <c r="Y607" s="232"/>
      <c r="Z607" s="211">
        <f t="shared" si="56"/>
        <v>0</v>
      </c>
      <c r="AA607" s="212">
        <f t="shared" si="57"/>
        <v>1</v>
      </c>
      <c r="AC607" s="16"/>
    </row>
    <row r="608" spans="1:29">
      <c r="A608" s="16">
        <v>2401</v>
      </c>
      <c r="B608" s="16" t="s">
        <v>2353</v>
      </c>
      <c r="C608" s="16">
        <v>460</v>
      </c>
      <c r="D608" s="83"/>
      <c r="E608" s="208" t="s">
        <v>2354</v>
      </c>
      <c r="F608" s="84" t="s">
        <v>2355</v>
      </c>
      <c r="G608" s="84" t="s">
        <v>2356</v>
      </c>
      <c r="H608" s="16"/>
      <c r="I608" s="210" t="s">
        <v>2357</v>
      </c>
      <c r="J608" s="16"/>
      <c r="K608" s="16"/>
      <c r="L608" s="16"/>
      <c r="M608" s="16"/>
      <c r="N608" s="83"/>
      <c r="O608" s="83"/>
      <c r="P608" s="229">
        <v>0</v>
      </c>
      <c r="Q608" s="230" t="s">
        <v>2352</v>
      </c>
      <c r="R608" s="230"/>
      <c r="S608" s="231">
        <v>0</v>
      </c>
      <c r="T608" s="232"/>
      <c r="U608" s="229"/>
      <c r="V608" s="230"/>
      <c r="W608" s="230"/>
      <c r="X608" s="231"/>
      <c r="Y608" s="232"/>
      <c r="Z608" s="211">
        <f t="shared" si="56"/>
        <v>0</v>
      </c>
      <c r="AA608" s="212">
        <f t="shared" si="57"/>
        <v>0</v>
      </c>
      <c r="AC608" s="16"/>
    </row>
    <row r="609" spans="1:29">
      <c r="A609" s="16">
        <v>2402</v>
      </c>
      <c r="B609" s="16" t="s">
        <v>2359</v>
      </c>
      <c r="C609" s="16">
        <v>461</v>
      </c>
      <c r="D609" s="83"/>
      <c r="E609" s="208" t="s">
        <v>2360</v>
      </c>
      <c r="F609" s="84" t="s">
        <v>2361</v>
      </c>
      <c r="G609" s="84" t="s">
        <v>2362</v>
      </c>
      <c r="H609" s="16"/>
      <c r="I609" s="210" t="s">
        <v>2363</v>
      </c>
      <c r="J609" s="16"/>
      <c r="K609" s="16"/>
      <c r="L609" s="16"/>
      <c r="M609" s="16"/>
      <c r="N609" s="83"/>
      <c r="O609" s="83"/>
      <c r="P609" s="229">
        <v>0</v>
      </c>
      <c r="Q609" s="230" t="s">
        <v>2352</v>
      </c>
      <c r="R609" s="230"/>
      <c r="S609" s="231">
        <v>0</v>
      </c>
      <c r="T609" s="232"/>
      <c r="U609" s="229"/>
      <c r="V609" s="230"/>
      <c r="W609" s="230"/>
      <c r="X609" s="231"/>
      <c r="Y609" s="232"/>
      <c r="Z609" s="211">
        <f t="shared" si="56"/>
        <v>0</v>
      </c>
      <c r="AA609" s="212">
        <f t="shared" si="57"/>
        <v>0</v>
      </c>
      <c r="AC609" s="16"/>
    </row>
    <row r="610" spans="1:29">
      <c r="A610" s="16">
        <v>2403</v>
      </c>
      <c r="B610" s="16" t="s">
        <v>2364</v>
      </c>
      <c r="C610" s="16">
        <v>462</v>
      </c>
      <c r="D610" s="83"/>
      <c r="E610" s="208" t="s">
        <v>2366</v>
      </c>
      <c r="F610" s="84" t="s">
        <v>2368</v>
      </c>
      <c r="G610" s="84" t="s">
        <v>2369</v>
      </c>
      <c r="H610" s="16"/>
      <c r="I610" s="210" t="s">
        <v>2370</v>
      </c>
      <c r="J610" s="16"/>
      <c r="K610" s="16"/>
      <c r="L610" s="16"/>
      <c r="M610" s="16"/>
      <c r="N610" s="83"/>
      <c r="O610" s="83"/>
      <c r="P610" s="229">
        <v>0</v>
      </c>
      <c r="Q610" s="230" t="s">
        <v>2352</v>
      </c>
      <c r="R610" s="230"/>
      <c r="S610" s="231">
        <v>0</v>
      </c>
      <c r="T610" s="232"/>
      <c r="U610" s="229"/>
      <c r="V610" s="230"/>
      <c r="W610" s="230"/>
      <c r="X610" s="231"/>
      <c r="Y610" s="232"/>
      <c r="Z610" s="211">
        <f t="shared" si="56"/>
        <v>0</v>
      </c>
      <c r="AA610" s="212">
        <f t="shared" si="57"/>
        <v>0</v>
      </c>
      <c r="AC610" s="16"/>
    </row>
    <row r="611" spans="1:29">
      <c r="A611" s="16">
        <v>2404</v>
      </c>
      <c r="B611" s="16" t="s">
        <v>2371</v>
      </c>
      <c r="C611" s="16">
        <v>463</v>
      </c>
      <c r="D611" s="83"/>
      <c r="E611" s="208" t="s">
        <v>2372</v>
      </c>
      <c r="F611" s="84" t="s">
        <v>2373</v>
      </c>
      <c r="G611" s="84" t="s">
        <v>2374</v>
      </c>
      <c r="H611" s="16"/>
      <c r="I611" s="210" t="s">
        <v>2375</v>
      </c>
      <c r="J611" s="16"/>
      <c r="K611" s="16"/>
      <c r="L611" s="16"/>
      <c r="M611" s="16"/>
      <c r="N611" s="83"/>
      <c r="O611" s="83"/>
      <c r="P611" s="229">
        <v>0</v>
      </c>
      <c r="Q611" s="230" t="s">
        <v>2352</v>
      </c>
      <c r="R611" s="230"/>
      <c r="S611" s="231">
        <v>0</v>
      </c>
      <c r="T611" s="232"/>
      <c r="U611" s="229"/>
      <c r="V611" s="230"/>
      <c r="W611" s="230"/>
      <c r="X611" s="231"/>
      <c r="Y611" s="232"/>
      <c r="Z611" s="211">
        <f t="shared" si="56"/>
        <v>0</v>
      </c>
      <c r="AA611" s="212">
        <f t="shared" si="57"/>
        <v>0</v>
      </c>
      <c r="AC611" s="16"/>
    </row>
    <row r="612" spans="1:29">
      <c r="A612" s="16">
        <v>2405</v>
      </c>
      <c r="B612" s="16" t="s">
        <v>2376</v>
      </c>
      <c r="C612" s="16">
        <v>464</v>
      </c>
      <c r="D612" s="83"/>
      <c r="E612" s="208" t="s">
        <v>2377</v>
      </c>
      <c r="F612" s="84" t="s">
        <v>2378</v>
      </c>
      <c r="G612" s="84" t="s">
        <v>2379</v>
      </c>
      <c r="H612" s="16"/>
      <c r="I612" s="210" t="s">
        <v>2380</v>
      </c>
      <c r="J612" s="16"/>
      <c r="K612" s="16"/>
      <c r="L612" s="16"/>
      <c r="M612" s="16"/>
      <c r="N612" s="83"/>
      <c r="O612" s="83"/>
      <c r="P612" s="229">
        <v>0</v>
      </c>
      <c r="Q612" s="230" t="s">
        <v>2352</v>
      </c>
      <c r="R612" s="230"/>
      <c r="S612" s="231">
        <v>0</v>
      </c>
      <c r="T612" s="232"/>
      <c r="U612" s="229"/>
      <c r="V612" s="230"/>
      <c r="W612" s="230"/>
      <c r="X612" s="231"/>
      <c r="Y612" s="232"/>
      <c r="Z612" s="211">
        <f t="shared" si="56"/>
        <v>0</v>
      </c>
      <c r="AA612" s="212">
        <f t="shared" si="57"/>
        <v>0</v>
      </c>
      <c r="AC612" s="16"/>
    </row>
    <row r="613" spans="1:29">
      <c r="A613" s="16">
        <v>2406</v>
      </c>
      <c r="B613" s="16" t="s">
        <v>2383</v>
      </c>
      <c r="C613" s="16">
        <v>465</v>
      </c>
      <c r="D613" s="83"/>
      <c r="E613" s="208" t="s">
        <v>2384</v>
      </c>
      <c r="F613" s="84" t="s">
        <v>2385</v>
      </c>
      <c r="G613" s="84" t="s">
        <v>2386</v>
      </c>
      <c r="H613" s="16"/>
      <c r="I613" s="210" t="s">
        <v>2387</v>
      </c>
      <c r="J613" s="16"/>
      <c r="K613" s="16"/>
      <c r="L613" s="16"/>
      <c r="M613" s="16"/>
      <c r="N613" s="83"/>
      <c r="O613" s="83"/>
      <c r="P613" s="229">
        <v>2</v>
      </c>
      <c r="Q613" s="230" t="s">
        <v>2388</v>
      </c>
      <c r="R613" s="230"/>
      <c r="S613" s="231">
        <v>2</v>
      </c>
      <c r="T613" s="232"/>
      <c r="U613" s="229"/>
      <c r="V613" s="230"/>
      <c r="W613" s="230"/>
      <c r="X613" s="231"/>
      <c r="Y613" s="232"/>
      <c r="Z613" s="211">
        <f t="shared" si="56"/>
        <v>2</v>
      </c>
      <c r="AA613" s="212">
        <f t="shared" si="57"/>
        <v>2</v>
      </c>
      <c r="AC613" s="16"/>
    </row>
    <row r="614" spans="1:29">
      <c r="A614" s="16">
        <v>2407</v>
      </c>
      <c r="B614" s="16" t="s">
        <v>2389</v>
      </c>
      <c r="C614" s="16">
        <v>466</v>
      </c>
      <c r="D614" s="83"/>
      <c r="E614" s="208" t="s">
        <v>2390</v>
      </c>
      <c r="F614" s="84" t="s">
        <v>2391</v>
      </c>
      <c r="G614" s="84" t="s">
        <v>2392</v>
      </c>
      <c r="H614" s="16"/>
      <c r="I614" s="210" t="s">
        <v>2393</v>
      </c>
      <c r="J614" s="16"/>
      <c r="K614" s="16"/>
      <c r="L614" s="16"/>
      <c r="M614" s="16"/>
      <c r="N614" s="83"/>
      <c r="O614" s="83"/>
      <c r="P614" s="229">
        <v>0</v>
      </c>
      <c r="Q614" s="230" t="s">
        <v>2352</v>
      </c>
      <c r="R614" s="230"/>
      <c r="S614" s="231">
        <v>1</v>
      </c>
      <c r="T614" s="232"/>
      <c r="U614" s="229"/>
      <c r="V614" s="230"/>
      <c r="W614" s="230"/>
      <c r="X614" s="231"/>
      <c r="Y614" s="232"/>
      <c r="Z614" s="211">
        <f t="shared" si="56"/>
        <v>0</v>
      </c>
      <c r="AA614" s="212">
        <f t="shared" si="57"/>
        <v>1</v>
      </c>
      <c r="AC614" s="16"/>
    </row>
    <row r="615" spans="1:29">
      <c r="A615" s="16" t="s">
        <v>112</v>
      </c>
      <c r="H615" s="16"/>
      <c r="I615" s="205"/>
      <c r="P615" s="227"/>
      <c r="Q615" s="227"/>
      <c r="R615" s="227"/>
      <c r="S615" s="227"/>
      <c r="T615" s="227"/>
      <c r="U615" s="227"/>
      <c r="V615" s="227"/>
      <c r="W615" s="227"/>
      <c r="X615" s="227"/>
      <c r="Y615" s="227"/>
    </row>
    <row r="616" spans="1:29">
      <c r="A616" s="16" t="s">
        <v>112</v>
      </c>
      <c r="H616" s="16"/>
      <c r="I616" s="205"/>
      <c r="P616" s="227"/>
      <c r="Q616" s="227"/>
      <c r="R616" s="227"/>
      <c r="S616" s="227"/>
      <c r="T616" s="227"/>
      <c r="U616" s="227"/>
      <c r="V616" s="227"/>
      <c r="W616" s="227"/>
      <c r="X616" s="227"/>
      <c r="Y616" s="227"/>
    </row>
    <row r="617" spans="1:29" ht="37">
      <c r="A617" s="16" t="s">
        <v>112</v>
      </c>
      <c r="E617" s="258" t="s">
        <v>2398</v>
      </c>
      <c r="F617" s="256"/>
      <c r="G617" s="257"/>
      <c r="H617" s="16"/>
      <c r="I617" s="205"/>
      <c r="P617" s="227"/>
      <c r="Q617" s="227"/>
      <c r="R617" s="227"/>
      <c r="S617" s="227"/>
      <c r="T617" s="227"/>
      <c r="U617" s="227"/>
      <c r="V617" s="227"/>
      <c r="W617" s="227"/>
      <c r="X617" s="227"/>
      <c r="Y617" s="227"/>
    </row>
    <row r="618" spans="1:29" ht="19">
      <c r="A618" s="16" t="s">
        <v>112</v>
      </c>
      <c r="E618" s="255" t="s">
        <v>2401</v>
      </c>
      <c r="F618" s="256"/>
      <c r="G618" s="257"/>
      <c r="H618" s="16"/>
      <c r="I618" s="205"/>
      <c r="P618" s="227"/>
      <c r="Q618" s="227"/>
      <c r="R618" s="227"/>
      <c r="S618" s="227"/>
      <c r="T618" s="227"/>
      <c r="U618" s="227"/>
      <c r="V618" s="227"/>
      <c r="W618" s="227"/>
      <c r="X618" s="227"/>
      <c r="Y618" s="227"/>
    </row>
    <row r="619" spans="1:29">
      <c r="A619" s="16" t="s">
        <v>112</v>
      </c>
      <c r="B619" s="16" t="s">
        <v>112</v>
      </c>
      <c r="E619" s="207" t="s">
        <v>2404</v>
      </c>
      <c r="H619" s="16"/>
      <c r="I619" s="205"/>
      <c r="P619" s="227"/>
      <c r="Q619" s="227"/>
      <c r="R619" s="227"/>
      <c r="S619" s="227"/>
      <c r="T619" s="227"/>
      <c r="U619" s="227"/>
      <c r="V619" s="227"/>
      <c r="W619" s="227"/>
      <c r="X619" s="227"/>
      <c r="Y619" s="227"/>
    </row>
    <row r="620" spans="1:29">
      <c r="A620" s="16">
        <v>2408</v>
      </c>
      <c r="B620" s="16" t="s">
        <v>2406</v>
      </c>
      <c r="C620" s="16">
        <v>595</v>
      </c>
      <c r="D620" s="83" t="s">
        <v>2398</v>
      </c>
      <c r="E620" s="84" t="s">
        <v>2407</v>
      </c>
      <c r="F620" s="84" t="s">
        <v>2408</v>
      </c>
      <c r="G620" s="84" t="s">
        <v>2409</v>
      </c>
      <c r="H620" s="16"/>
      <c r="I620" s="210" t="s">
        <v>2411</v>
      </c>
      <c r="J620" s="16"/>
      <c r="K620" s="16"/>
      <c r="L620" s="209" t="s">
        <v>2413</v>
      </c>
      <c r="M620" s="16"/>
      <c r="N620" s="215">
        <v>4</v>
      </c>
      <c r="O620" s="215">
        <v>4</v>
      </c>
      <c r="P620" s="229">
        <v>4</v>
      </c>
      <c r="Q620" s="230" t="s">
        <v>1867</v>
      </c>
      <c r="R620" s="230"/>
      <c r="S620" s="231">
        <v>4</v>
      </c>
      <c r="T620" s="232"/>
      <c r="U620" s="229"/>
      <c r="V620" s="230"/>
      <c r="W620" s="230"/>
      <c r="X620" s="231"/>
      <c r="Y620" s="232"/>
      <c r="Z620" s="211">
        <f>IF(U620&lt;&gt;"",U620,IF(P620&lt;&gt;"",P620,IF(N620&lt;&gt;"",N620,"")))</f>
        <v>4</v>
      </c>
      <c r="AA620" s="212">
        <f>IF(X620&lt;&gt;"",X620,IF(S620&lt;&gt;"",S620,IF(O620&lt;&gt;"",O620,"")))</f>
        <v>4</v>
      </c>
      <c r="AC620" s="16"/>
    </row>
    <row r="621" spans="1:29">
      <c r="A621" s="16">
        <v>2409</v>
      </c>
      <c r="B621" s="16" t="s">
        <v>2416</v>
      </c>
      <c r="C621" s="16">
        <v>596</v>
      </c>
      <c r="D621" s="83" t="s">
        <v>2398</v>
      </c>
      <c r="E621" s="84" t="s">
        <v>2417</v>
      </c>
      <c r="F621" s="84" t="s">
        <v>2418</v>
      </c>
      <c r="G621" s="84" t="s">
        <v>2419</v>
      </c>
      <c r="H621" s="16"/>
      <c r="I621" s="210" t="s">
        <v>2421</v>
      </c>
      <c r="J621" s="16"/>
      <c r="K621" s="16"/>
      <c r="L621" s="16"/>
      <c r="M621" s="16"/>
      <c r="N621" s="215">
        <v>4</v>
      </c>
      <c r="O621" s="215">
        <v>3.5</v>
      </c>
      <c r="P621" s="229">
        <v>4</v>
      </c>
      <c r="Q621" s="230" t="s">
        <v>1867</v>
      </c>
      <c r="R621" s="230"/>
      <c r="S621" s="231">
        <v>3.5</v>
      </c>
      <c r="T621" s="232"/>
      <c r="U621" s="229"/>
      <c r="V621" s="230"/>
      <c r="W621" s="230"/>
      <c r="X621" s="231"/>
      <c r="Y621" s="232"/>
      <c r="Z621" s="211">
        <f>IF(U621&lt;&gt;"",U621,IF(P621&lt;&gt;"",P621,IF(N621&lt;&gt;"",N621,"")))</f>
        <v>4</v>
      </c>
      <c r="AA621" s="212">
        <f>IF(X621&lt;&gt;"",X621,IF(S621&lt;&gt;"",S621,IF(O621&lt;&gt;"",O621,"")))</f>
        <v>3.5</v>
      </c>
      <c r="AC621" s="16"/>
    </row>
    <row r="622" spans="1:29">
      <c r="A622" s="16" t="s">
        <v>112</v>
      </c>
      <c r="H622" s="16"/>
      <c r="I622" s="205"/>
      <c r="P622" s="227"/>
      <c r="Q622" s="227"/>
      <c r="R622" s="227"/>
      <c r="S622" s="227"/>
      <c r="T622" s="227"/>
      <c r="U622" s="227"/>
      <c r="V622" s="227"/>
      <c r="W622" s="227"/>
      <c r="X622" s="227"/>
      <c r="Y622" s="227"/>
    </row>
    <row r="623" spans="1:29">
      <c r="A623" s="16">
        <v>2410</v>
      </c>
      <c r="B623" s="16" t="s">
        <v>2424</v>
      </c>
      <c r="C623" s="16">
        <v>597</v>
      </c>
      <c r="D623" s="83"/>
      <c r="E623" s="208" t="s">
        <v>2425</v>
      </c>
      <c r="F623" s="84" t="s">
        <v>2426</v>
      </c>
      <c r="G623" s="84" t="s">
        <v>2428</v>
      </c>
      <c r="H623" s="16"/>
      <c r="I623" s="210" t="s">
        <v>2430</v>
      </c>
      <c r="J623" s="16"/>
      <c r="K623" s="16"/>
      <c r="L623" s="209" t="s">
        <v>534</v>
      </c>
      <c r="M623" s="16"/>
      <c r="N623" s="83"/>
      <c r="O623" s="83"/>
      <c r="P623" s="229">
        <v>3</v>
      </c>
      <c r="Q623" s="230" t="s">
        <v>2431</v>
      </c>
      <c r="R623" s="230" t="s">
        <v>2432</v>
      </c>
      <c r="S623" s="231">
        <v>3</v>
      </c>
      <c r="T623" s="232"/>
      <c r="U623" s="229"/>
      <c r="V623" s="230"/>
      <c r="W623" s="230"/>
      <c r="X623" s="231"/>
      <c r="Y623" s="232"/>
      <c r="Z623" s="211">
        <f>IF(U623&lt;&gt;"",U623,IF(P623&lt;&gt;"",P623,IF(N623&lt;&gt;"",N623,"")))</f>
        <v>3</v>
      </c>
      <c r="AA623" s="212">
        <f>IF(X623&lt;&gt;"",X623,IF(S623&lt;&gt;"",S623,IF(O623&lt;&gt;"",O623,"")))</f>
        <v>3</v>
      </c>
      <c r="AC623" s="16"/>
    </row>
    <row r="624" spans="1:29">
      <c r="A624" s="16">
        <v>2411</v>
      </c>
      <c r="B624" s="16" t="s">
        <v>2434</v>
      </c>
      <c r="C624" s="16">
        <v>598</v>
      </c>
      <c r="D624" s="83"/>
      <c r="E624" s="208" t="s">
        <v>2435</v>
      </c>
      <c r="F624" s="84" t="s">
        <v>2436</v>
      </c>
      <c r="G624" s="84" t="s">
        <v>2438</v>
      </c>
      <c r="H624" s="16"/>
      <c r="I624" s="210" t="s">
        <v>2440</v>
      </c>
      <c r="J624" s="16"/>
      <c r="K624" s="16"/>
      <c r="L624" s="16"/>
      <c r="M624" s="16"/>
      <c r="N624" s="83"/>
      <c r="O624" s="83"/>
      <c r="P624" s="229">
        <v>3</v>
      </c>
      <c r="Q624" s="230" t="s">
        <v>2441</v>
      </c>
      <c r="R624" s="230" t="s">
        <v>2432</v>
      </c>
      <c r="S624" s="231">
        <v>3</v>
      </c>
      <c r="T624" s="232"/>
      <c r="U624" s="229"/>
      <c r="V624" s="230"/>
      <c r="W624" s="230"/>
      <c r="X624" s="231"/>
      <c r="Y624" s="232"/>
      <c r="Z624" s="211">
        <f>IF(U624&lt;&gt;"",U624,IF(P624&lt;&gt;"",P624,IF(N624&lt;&gt;"",N624,"")))</f>
        <v>3</v>
      </c>
      <c r="AA624" s="212">
        <f>IF(X624&lt;&gt;"",X624,IF(S624&lt;&gt;"",S624,IF(O624&lt;&gt;"",O624,"")))</f>
        <v>3</v>
      </c>
      <c r="AC624" s="16"/>
    </row>
    <row r="625" spans="1:29">
      <c r="A625" s="16" t="s">
        <v>112</v>
      </c>
      <c r="H625" s="16"/>
      <c r="I625" s="205"/>
      <c r="P625" s="227"/>
      <c r="Q625" s="227"/>
      <c r="R625" s="227"/>
      <c r="S625" s="227"/>
      <c r="T625" s="227"/>
      <c r="U625" s="227"/>
      <c r="V625" s="227"/>
      <c r="W625" s="227"/>
      <c r="X625" s="227"/>
      <c r="Y625" s="227"/>
    </row>
    <row r="626" spans="1:29">
      <c r="A626" s="16">
        <v>2412</v>
      </c>
      <c r="B626" s="16" t="s">
        <v>2447</v>
      </c>
      <c r="C626" s="16">
        <v>599</v>
      </c>
      <c r="D626" s="83"/>
      <c r="E626" s="208" t="s">
        <v>2449</v>
      </c>
      <c r="F626" s="84" t="s">
        <v>2450</v>
      </c>
      <c r="G626" s="84" t="s">
        <v>2451</v>
      </c>
      <c r="H626" s="16"/>
      <c r="I626" s="210" t="s">
        <v>2452</v>
      </c>
      <c r="J626" s="16"/>
      <c r="K626" s="16"/>
      <c r="L626" s="209" t="s">
        <v>2453</v>
      </c>
      <c r="M626" s="16"/>
      <c r="N626" s="83"/>
      <c r="O626" s="83"/>
      <c r="P626" s="229">
        <v>2</v>
      </c>
      <c r="Q626" s="230" t="s">
        <v>2456</v>
      </c>
      <c r="R626" s="230"/>
      <c r="S626" s="231">
        <v>2</v>
      </c>
      <c r="T626" s="232"/>
      <c r="U626" s="229"/>
      <c r="V626" s="230"/>
      <c r="W626" s="230"/>
      <c r="X626" s="231"/>
      <c r="Y626" s="232"/>
      <c r="Z626" s="211">
        <f>IF(U626&lt;&gt;"",U626,IF(P626&lt;&gt;"",P626,IF(N626&lt;&gt;"",N626,"")))</f>
        <v>2</v>
      </c>
      <c r="AA626" s="212">
        <f>IF(X626&lt;&gt;"",X626,IF(S626&lt;&gt;"",S626,IF(O626&lt;&gt;"",O626,"")))</f>
        <v>2</v>
      </c>
      <c r="AC626" s="16"/>
    </row>
    <row r="627" spans="1:29">
      <c r="A627" s="16">
        <v>2413</v>
      </c>
      <c r="B627" s="16" t="s">
        <v>2460</v>
      </c>
      <c r="C627" s="16">
        <v>600</v>
      </c>
      <c r="D627" s="83"/>
      <c r="E627" s="208" t="s">
        <v>2461</v>
      </c>
      <c r="F627" s="84" t="s">
        <v>2462</v>
      </c>
      <c r="G627" s="84" t="s">
        <v>2463</v>
      </c>
      <c r="H627" s="16"/>
      <c r="I627" s="210" t="s">
        <v>2464</v>
      </c>
      <c r="J627" s="16"/>
      <c r="K627" s="16"/>
      <c r="L627" s="16"/>
      <c r="M627" s="16"/>
      <c r="N627" s="83"/>
      <c r="O627" s="83"/>
      <c r="P627" s="229">
        <v>2</v>
      </c>
      <c r="Q627" s="230" t="s">
        <v>2466</v>
      </c>
      <c r="R627" s="230"/>
      <c r="S627" s="231">
        <v>2</v>
      </c>
      <c r="T627" s="232"/>
      <c r="U627" s="229"/>
      <c r="V627" s="230"/>
      <c r="W627" s="230"/>
      <c r="X627" s="231"/>
      <c r="Y627" s="232"/>
      <c r="Z627" s="211">
        <f>IF(U627&lt;&gt;"",U627,IF(P627&lt;&gt;"",P627,IF(N627&lt;&gt;"",N627,"")))</f>
        <v>2</v>
      </c>
      <c r="AA627" s="212">
        <f>IF(X627&lt;&gt;"",X627,IF(S627&lt;&gt;"",S627,IF(O627&lt;&gt;"",O627,"")))</f>
        <v>2</v>
      </c>
      <c r="AC627" s="16"/>
    </row>
    <row r="628" spans="1:29">
      <c r="A628" s="16">
        <v>2414</v>
      </c>
      <c r="B628" s="16" t="s">
        <v>2470</v>
      </c>
      <c r="C628" s="16">
        <v>601</v>
      </c>
      <c r="D628" s="83"/>
      <c r="E628" s="208" t="s">
        <v>2471</v>
      </c>
      <c r="F628" s="84" t="s">
        <v>2472</v>
      </c>
      <c r="G628" s="84" t="s">
        <v>2473</v>
      </c>
      <c r="H628" s="16"/>
      <c r="I628" s="210" t="s">
        <v>2474</v>
      </c>
      <c r="J628" s="16"/>
      <c r="K628" s="16"/>
      <c r="L628" s="209" t="s">
        <v>563</v>
      </c>
      <c r="M628" s="16"/>
      <c r="N628" s="83"/>
      <c r="O628" s="83"/>
      <c r="P628" s="229">
        <v>2</v>
      </c>
      <c r="Q628" s="230" t="s">
        <v>2476</v>
      </c>
      <c r="R628" s="230"/>
      <c r="S628" s="231">
        <v>2</v>
      </c>
      <c r="T628" s="232"/>
      <c r="U628" s="229"/>
      <c r="V628" s="230"/>
      <c r="W628" s="230"/>
      <c r="X628" s="231"/>
      <c r="Y628" s="232"/>
      <c r="Z628" s="211">
        <f>IF(U628&lt;&gt;"",U628,IF(P628&lt;&gt;"",P628,IF(N628&lt;&gt;"",N628,"")))</f>
        <v>2</v>
      </c>
      <c r="AA628" s="212">
        <f>IF(X628&lt;&gt;"",X628,IF(S628&lt;&gt;"",S628,IF(O628&lt;&gt;"",O628,"")))</f>
        <v>2</v>
      </c>
      <c r="AC628" s="16"/>
    </row>
    <row r="629" spans="1:29">
      <c r="A629" s="16">
        <v>2415</v>
      </c>
      <c r="B629" s="16" t="s">
        <v>2477</v>
      </c>
      <c r="C629" s="16">
        <v>602</v>
      </c>
      <c r="D629" s="83"/>
      <c r="E629" s="208" t="s">
        <v>2480</v>
      </c>
      <c r="F629" s="84" t="s">
        <v>2481</v>
      </c>
      <c r="G629" s="84" t="s">
        <v>2482</v>
      </c>
      <c r="H629" s="16"/>
      <c r="I629" s="210" t="s">
        <v>2483</v>
      </c>
      <c r="J629" s="16"/>
      <c r="K629" s="16"/>
      <c r="L629" s="16"/>
      <c r="M629" s="16"/>
      <c r="N629" s="83"/>
      <c r="O629" s="83"/>
      <c r="P629" s="229">
        <v>0</v>
      </c>
      <c r="Q629" s="230" t="s">
        <v>383</v>
      </c>
      <c r="R629" s="230"/>
      <c r="S629" s="231">
        <v>1</v>
      </c>
      <c r="T629" s="232"/>
      <c r="U629" s="229"/>
      <c r="V629" s="230"/>
      <c r="W629" s="230"/>
      <c r="X629" s="231"/>
      <c r="Y629" s="232"/>
      <c r="Z629" s="211">
        <f>IF(U629&lt;&gt;"",U629,IF(P629&lt;&gt;"",P629,IF(N629&lt;&gt;"",N629,"")))</f>
        <v>0</v>
      </c>
      <c r="AA629" s="212">
        <f>IF(X629&lt;&gt;"",X629,IF(S629&lt;&gt;"",S629,IF(O629&lt;&gt;"",O629,"")))</f>
        <v>1</v>
      </c>
      <c r="AC629" s="16"/>
    </row>
    <row r="630" spans="1:29">
      <c r="A630" s="16">
        <v>2416</v>
      </c>
      <c r="B630" s="16" t="s">
        <v>2484</v>
      </c>
      <c r="C630" s="16">
        <v>605</v>
      </c>
      <c r="D630" s="83"/>
      <c r="E630" s="213" t="s">
        <v>2486</v>
      </c>
      <c r="F630" s="84" t="s">
        <v>2487</v>
      </c>
      <c r="G630" s="84" t="s">
        <v>2488</v>
      </c>
      <c r="H630" s="16"/>
      <c r="I630" s="206"/>
      <c r="J630" s="16"/>
      <c r="K630" s="16"/>
      <c r="L630" s="16"/>
      <c r="M630" s="16"/>
      <c r="N630" s="83"/>
      <c r="O630" s="83"/>
      <c r="P630" s="229">
        <v>3</v>
      </c>
      <c r="Q630" s="230" t="s">
        <v>2489</v>
      </c>
      <c r="R630" s="230"/>
      <c r="S630" s="231">
        <v>3</v>
      </c>
      <c r="T630" s="232"/>
      <c r="U630" s="229"/>
      <c r="V630" s="230"/>
      <c r="W630" s="230"/>
      <c r="X630" s="231"/>
      <c r="Y630" s="232"/>
      <c r="Z630" s="211">
        <f>IF(U630&lt;&gt;"",U630,IF(P630&lt;&gt;"",P630,IF(N630&lt;&gt;"",N630,"")))</f>
        <v>3</v>
      </c>
      <c r="AA630" s="212">
        <f>IF(X630&lt;&gt;"",X630,IF(S630&lt;&gt;"",S630,IF(O630&lt;&gt;"",O630,"")))</f>
        <v>3</v>
      </c>
      <c r="AC630" s="16"/>
    </row>
    <row r="631" spans="1:29">
      <c r="A631" s="16" t="s">
        <v>112</v>
      </c>
      <c r="H631" s="16"/>
      <c r="I631" s="205"/>
      <c r="P631" s="227"/>
      <c r="Q631" s="227"/>
      <c r="R631" s="227"/>
      <c r="S631" s="227"/>
      <c r="T631" s="227"/>
      <c r="U631" s="227"/>
      <c r="V631" s="227"/>
      <c r="W631" s="227"/>
      <c r="X631" s="227"/>
      <c r="Y631" s="227"/>
    </row>
    <row r="632" spans="1:29">
      <c r="A632" s="16" t="s">
        <v>112</v>
      </c>
      <c r="H632" s="16"/>
      <c r="I632" s="205"/>
      <c r="P632" s="227"/>
      <c r="Q632" s="227"/>
      <c r="R632" s="227"/>
      <c r="S632" s="227"/>
      <c r="T632" s="227"/>
      <c r="U632" s="227"/>
      <c r="V632" s="227"/>
      <c r="W632" s="227"/>
      <c r="X632" s="227"/>
      <c r="Y632" s="227"/>
    </row>
    <row r="633" spans="1:29">
      <c r="A633" s="16" t="s">
        <v>112</v>
      </c>
      <c r="B633" s="16" t="s">
        <v>112</v>
      </c>
      <c r="E633" s="220" t="s">
        <v>2493</v>
      </c>
      <c r="H633" s="16"/>
      <c r="I633" s="205"/>
      <c r="P633" s="227"/>
      <c r="Q633" s="227"/>
      <c r="R633" s="227"/>
      <c r="S633" s="227"/>
      <c r="T633" s="227"/>
      <c r="U633" s="227"/>
      <c r="V633" s="227"/>
      <c r="W633" s="227"/>
      <c r="X633" s="227"/>
      <c r="Y633" s="227"/>
      <c r="Z633" s="191" t="str">
        <f t="shared" ref="Z633:Z642" si="58">IF(U633&lt;&gt;"",U633,IF(P633&lt;&gt;"",P633,IF(N633&lt;&gt;"",N633,"")))</f>
        <v/>
      </c>
      <c r="AA633" s="191" t="str">
        <f t="shared" ref="AA633:AA642" si="59">IF(X633&lt;&gt;"",X633,IF(S633&lt;&gt;"",S633,IF(O633&lt;&gt;"",O633,"")))</f>
        <v/>
      </c>
    </row>
    <row r="634" spans="1:29">
      <c r="A634" s="16">
        <v>2417</v>
      </c>
      <c r="B634" s="16" t="s">
        <v>2498</v>
      </c>
      <c r="C634" s="16">
        <v>606</v>
      </c>
      <c r="D634" s="83"/>
      <c r="E634" s="208" t="s">
        <v>2500</v>
      </c>
      <c r="F634" s="84" t="s">
        <v>2501</v>
      </c>
      <c r="G634" s="84" t="s">
        <v>2502</v>
      </c>
      <c r="H634" s="16"/>
      <c r="I634" s="210" t="s">
        <v>2503</v>
      </c>
      <c r="J634" s="16"/>
      <c r="K634" s="16"/>
      <c r="L634" s="16"/>
      <c r="M634" s="16"/>
      <c r="N634" s="83"/>
      <c r="O634" s="83"/>
      <c r="P634" s="229">
        <v>2</v>
      </c>
      <c r="Q634" s="230" t="s">
        <v>2504</v>
      </c>
      <c r="R634" s="230"/>
      <c r="S634" s="231">
        <v>2.5</v>
      </c>
      <c r="T634" s="232"/>
      <c r="U634" s="229"/>
      <c r="V634" s="230"/>
      <c r="W634" s="230"/>
      <c r="X634" s="231"/>
      <c r="Y634" s="232"/>
      <c r="Z634" s="211">
        <f t="shared" si="58"/>
        <v>2</v>
      </c>
      <c r="AA634" s="212">
        <f t="shared" si="59"/>
        <v>2.5</v>
      </c>
      <c r="AC634" s="16"/>
    </row>
    <row r="635" spans="1:29">
      <c r="A635" s="16">
        <v>2418</v>
      </c>
      <c r="B635" s="16" t="s">
        <v>2507</v>
      </c>
      <c r="C635" s="16">
        <v>607</v>
      </c>
      <c r="D635" s="83"/>
      <c r="E635" s="208" t="s">
        <v>2508</v>
      </c>
      <c r="F635" s="84" t="s">
        <v>2509</v>
      </c>
      <c r="G635" s="84" t="s">
        <v>2510</v>
      </c>
      <c r="H635" s="16"/>
      <c r="I635" s="210" t="s">
        <v>2511</v>
      </c>
      <c r="J635" s="16"/>
      <c r="K635" s="16"/>
      <c r="L635" s="209" t="s">
        <v>2512</v>
      </c>
      <c r="M635" s="16"/>
      <c r="N635" s="83"/>
      <c r="O635" s="83"/>
      <c r="P635" s="229">
        <v>2</v>
      </c>
      <c r="Q635" s="230" t="s">
        <v>2513</v>
      </c>
      <c r="R635" s="230"/>
      <c r="S635" s="231">
        <v>2</v>
      </c>
      <c r="T635" s="232"/>
      <c r="U635" s="229"/>
      <c r="V635" s="230"/>
      <c r="W635" s="230"/>
      <c r="X635" s="231"/>
      <c r="Y635" s="232"/>
      <c r="Z635" s="211">
        <f t="shared" si="58"/>
        <v>2</v>
      </c>
      <c r="AA635" s="212">
        <f t="shared" si="59"/>
        <v>2</v>
      </c>
      <c r="AC635" s="16"/>
    </row>
    <row r="636" spans="1:29">
      <c r="A636" s="16">
        <v>2419</v>
      </c>
      <c r="B636" s="16" t="s">
        <v>2514</v>
      </c>
      <c r="C636" s="16">
        <v>608</v>
      </c>
      <c r="D636" s="83"/>
      <c r="E636" s="208" t="s">
        <v>2516</v>
      </c>
      <c r="F636" s="84" t="s">
        <v>2517</v>
      </c>
      <c r="G636" s="84" t="s">
        <v>2518</v>
      </c>
      <c r="H636" s="16"/>
      <c r="I636" s="210" t="s">
        <v>2519</v>
      </c>
      <c r="J636" s="16"/>
      <c r="K636" s="16"/>
      <c r="L636" s="209" t="s">
        <v>2520</v>
      </c>
      <c r="M636" s="16"/>
      <c r="N636" s="83"/>
      <c r="O636" s="83"/>
      <c r="P636" s="229">
        <v>2</v>
      </c>
      <c r="Q636" s="230" t="s">
        <v>2521</v>
      </c>
      <c r="R636" s="230"/>
      <c r="S636" s="231">
        <v>2</v>
      </c>
      <c r="T636" s="232"/>
      <c r="U636" s="229"/>
      <c r="V636" s="230"/>
      <c r="W636" s="230"/>
      <c r="X636" s="231"/>
      <c r="Y636" s="232"/>
      <c r="Z636" s="211">
        <f t="shared" si="58"/>
        <v>2</v>
      </c>
      <c r="AA636" s="212">
        <f t="shared" si="59"/>
        <v>2</v>
      </c>
      <c r="AC636" s="16"/>
    </row>
    <row r="637" spans="1:29">
      <c r="A637" s="16">
        <v>2420</v>
      </c>
      <c r="B637" s="16" t="s">
        <v>2524</v>
      </c>
      <c r="C637" s="16">
        <v>609</v>
      </c>
      <c r="D637" s="83"/>
      <c r="E637" s="208" t="s">
        <v>2525</v>
      </c>
      <c r="F637" s="84" t="s">
        <v>2526</v>
      </c>
      <c r="G637" s="84" t="s">
        <v>2527</v>
      </c>
      <c r="H637" s="16"/>
      <c r="I637" s="210" t="s">
        <v>2528</v>
      </c>
      <c r="J637" s="16"/>
      <c r="K637" s="16"/>
      <c r="L637" s="16"/>
      <c r="M637" s="16"/>
      <c r="N637" s="83"/>
      <c r="O637" s="83"/>
      <c r="P637" s="229">
        <v>3</v>
      </c>
      <c r="Q637" s="230" t="s">
        <v>179</v>
      </c>
      <c r="R637" s="230"/>
      <c r="S637" s="231">
        <v>2</v>
      </c>
      <c r="T637" s="232" t="s">
        <v>5023</v>
      </c>
      <c r="U637" s="229"/>
      <c r="V637" s="230"/>
      <c r="W637" s="230"/>
      <c r="X637" s="231"/>
      <c r="Y637" s="232"/>
      <c r="Z637" s="211">
        <f t="shared" si="58"/>
        <v>3</v>
      </c>
      <c r="AA637" s="212">
        <f t="shared" si="59"/>
        <v>2</v>
      </c>
      <c r="AC637" s="16"/>
    </row>
    <row r="638" spans="1:29">
      <c r="A638" s="16">
        <v>2421</v>
      </c>
      <c r="B638" s="16" t="s">
        <v>2531</v>
      </c>
      <c r="C638" s="16">
        <v>610</v>
      </c>
      <c r="D638" s="83" t="s">
        <v>2398</v>
      </c>
      <c r="E638" s="84" t="s">
        <v>2532</v>
      </c>
      <c r="F638" s="84" t="s">
        <v>2533</v>
      </c>
      <c r="G638" s="84" t="s">
        <v>2534</v>
      </c>
      <c r="H638" s="16"/>
      <c r="I638" s="210" t="s">
        <v>2535</v>
      </c>
      <c r="J638" s="16"/>
      <c r="K638" s="16"/>
      <c r="L638" s="16"/>
      <c r="M638" s="16"/>
      <c r="N638" s="215">
        <v>3</v>
      </c>
      <c r="O638" s="215">
        <v>3</v>
      </c>
      <c r="P638" s="229">
        <v>3</v>
      </c>
      <c r="Q638" s="230" t="s">
        <v>1436</v>
      </c>
      <c r="R638" s="230"/>
      <c r="S638" s="231">
        <v>3</v>
      </c>
      <c r="T638" s="232"/>
      <c r="U638" s="229"/>
      <c r="V638" s="230"/>
      <c r="W638" s="230"/>
      <c r="X638" s="231"/>
      <c r="Y638" s="232"/>
      <c r="Z638" s="211">
        <f t="shared" si="58"/>
        <v>3</v>
      </c>
      <c r="AA638" s="212">
        <f t="shared" si="59"/>
        <v>3</v>
      </c>
      <c r="AC638" s="16"/>
    </row>
    <row r="639" spans="1:29">
      <c r="A639" s="16">
        <v>2422</v>
      </c>
      <c r="B639" s="16" t="s">
        <v>2538</v>
      </c>
      <c r="C639" s="16">
        <v>611</v>
      </c>
      <c r="D639" s="83"/>
      <c r="E639" s="208" t="s">
        <v>2539</v>
      </c>
      <c r="F639" s="84" t="s">
        <v>2540</v>
      </c>
      <c r="G639" s="84" t="s">
        <v>2541</v>
      </c>
      <c r="H639" s="16"/>
      <c r="I639" s="210" t="s">
        <v>2542</v>
      </c>
      <c r="J639" s="16"/>
      <c r="K639" s="16"/>
      <c r="L639" s="209" t="s">
        <v>2542</v>
      </c>
      <c r="M639" s="16"/>
      <c r="N639" s="83"/>
      <c r="O639" s="83"/>
      <c r="P639" s="229">
        <v>1</v>
      </c>
      <c r="Q639" s="230" t="s">
        <v>2544</v>
      </c>
      <c r="R639" s="230"/>
      <c r="S639" s="231">
        <v>1.5</v>
      </c>
      <c r="T639" s="232"/>
      <c r="U639" s="229"/>
      <c r="V639" s="230"/>
      <c r="W639" s="230"/>
      <c r="X639" s="231"/>
      <c r="Y639" s="232"/>
      <c r="Z639" s="211">
        <f t="shared" si="58"/>
        <v>1</v>
      </c>
      <c r="AA639" s="212">
        <f t="shared" si="59"/>
        <v>1.5</v>
      </c>
      <c r="AC639" s="16"/>
    </row>
    <row r="640" spans="1:29">
      <c r="A640" s="16">
        <v>2423</v>
      </c>
      <c r="B640" s="16" t="s">
        <v>2546</v>
      </c>
      <c r="C640" s="16">
        <v>612</v>
      </c>
      <c r="D640" s="83" t="s">
        <v>2398</v>
      </c>
      <c r="E640" s="84" t="s">
        <v>2547</v>
      </c>
      <c r="F640" s="84" t="s">
        <v>2548</v>
      </c>
      <c r="G640" s="84" t="s">
        <v>2549</v>
      </c>
      <c r="H640" s="16"/>
      <c r="I640" s="210" t="s">
        <v>2550</v>
      </c>
      <c r="J640" s="16"/>
      <c r="K640" s="16"/>
      <c r="L640" s="209" t="s">
        <v>2551</v>
      </c>
      <c r="M640" s="16"/>
      <c r="N640" s="215">
        <v>3</v>
      </c>
      <c r="O640" s="215">
        <v>2</v>
      </c>
      <c r="P640" s="229">
        <v>2</v>
      </c>
      <c r="Q640" s="230" t="s">
        <v>1436</v>
      </c>
      <c r="R640" s="230"/>
      <c r="S640" s="231">
        <v>2</v>
      </c>
      <c r="T640" s="232"/>
      <c r="U640" s="229"/>
      <c r="V640" s="230"/>
      <c r="W640" s="230"/>
      <c r="X640" s="231"/>
      <c r="Y640" s="232"/>
      <c r="Z640" s="211">
        <f t="shared" si="58"/>
        <v>2</v>
      </c>
      <c r="AA640" s="212">
        <f t="shared" si="59"/>
        <v>2</v>
      </c>
      <c r="AC640" s="16"/>
    </row>
    <row r="641" spans="1:29">
      <c r="A641" s="16">
        <v>2424</v>
      </c>
      <c r="B641" s="16" t="s">
        <v>2552</v>
      </c>
      <c r="C641" s="16">
        <v>613</v>
      </c>
      <c r="D641" s="83"/>
      <c r="E641" s="208" t="s">
        <v>2555</v>
      </c>
      <c r="F641" s="84" t="s">
        <v>2556</v>
      </c>
      <c r="G641" s="84" t="s">
        <v>2557</v>
      </c>
      <c r="H641" s="16"/>
      <c r="I641" s="210" t="s">
        <v>2558</v>
      </c>
      <c r="J641" s="16"/>
      <c r="K641" s="16"/>
      <c r="L641" s="209" t="s">
        <v>2559</v>
      </c>
      <c r="M641" s="16"/>
      <c r="N641" s="83"/>
      <c r="O641" s="83"/>
      <c r="P641" s="229">
        <v>3</v>
      </c>
      <c r="Q641" s="230"/>
      <c r="R641" s="230" t="s">
        <v>1496</v>
      </c>
      <c r="S641" s="231">
        <v>3</v>
      </c>
      <c r="T641" s="232"/>
      <c r="U641" s="229"/>
      <c r="V641" s="230"/>
      <c r="W641" s="230"/>
      <c r="X641" s="231"/>
      <c r="Y641" s="232"/>
      <c r="Z641" s="211">
        <f t="shared" si="58"/>
        <v>3</v>
      </c>
      <c r="AA641" s="212">
        <f t="shared" si="59"/>
        <v>3</v>
      </c>
      <c r="AC641" s="16"/>
    </row>
    <row r="642" spans="1:29">
      <c r="A642" s="16">
        <v>2425</v>
      </c>
      <c r="B642" s="16" t="s">
        <v>2560</v>
      </c>
      <c r="C642" s="16">
        <v>614</v>
      </c>
      <c r="D642" s="83"/>
      <c r="E642" s="208" t="s">
        <v>2561</v>
      </c>
      <c r="F642" s="84" t="s">
        <v>2562</v>
      </c>
      <c r="G642" s="84" t="s">
        <v>2563</v>
      </c>
      <c r="H642" s="16"/>
      <c r="I642" s="210" t="s">
        <v>2564</v>
      </c>
      <c r="J642" s="16"/>
      <c r="K642" s="16"/>
      <c r="L642" s="16"/>
      <c r="M642" s="16"/>
      <c r="N642" s="83"/>
      <c r="O642" s="83"/>
      <c r="P642" s="229">
        <v>2</v>
      </c>
      <c r="Q642" s="230" t="s">
        <v>2565</v>
      </c>
      <c r="R642" s="230" t="s">
        <v>335</v>
      </c>
      <c r="S642" s="231">
        <v>2</v>
      </c>
      <c r="T642" s="232"/>
      <c r="U642" s="229"/>
      <c r="V642" s="230"/>
      <c r="W642" s="230"/>
      <c r="X642" s="231"/>
      <c r="Y642" s="232"/>
      <c r="Z642" s="211">
        <f t="shared" si="58"/>
        <v>2</v>
      </c>
      <c r="AA642" s="212">
        <f t="shared" si="59"/>
        <v>2</v>
      </c>
      <c r="AC642" s="16"/>
    </row>
    <row r="643" spans="1:29">
      <c r="A643" s="16" t="s">
        <v>112</v>
      </c>
      <c r="H643" s="16"/>
      <c r="I643" s="205"/>
      <c r="P643" s="227"/>
      <c r="Q643" s="227"/>
      <c r="R643" s="227"/>
      <c r="S643" s="227"/>
      <c r="T643" s="227"/>
      <c r="U643" s="227"/>
      <c r="V643" s="227"/>
      <c r="W643" s="227"/>
      <c r="X643" s="227"/>
      <c r="Y643" s="227"/>
    </row>
    <row r="644" spans="1:29">
      <c r="A644" s="16" t="s">
        <v>112</v>
      </c>
      <c r="H644" s="16"/>
      <c r="I644" s="205"/>
      <c r="P644" s="227"/>
      <c r="Q644" s="227"/>
      <c r="R644" s="227"/>
      <c r="S644" s="227"/>
      <c r="T644" s="227"/>
      <c r="U644" s="227"/>
      <c r="V644" s="227"/>
      <c r="W644" s="227"/>
      <c r="X644" s="227"/>
      <c r="Y644" s="227"/>
    </row>
    <row r="645" spans="1:29" ht="19">
      <c r="A645" s="16" t="s">
        <v>112</v>
      </c>
      <c r="B645" s="16" t="s">
        <v>112</v>
      </c>
      <c r="C645" s="16"/>
      <c r="D645" s="83"/>
      <c r="E645" s="255" t="s">
        <v>2568</v>
      </c>
      <c r="F645" s="256"/>
      <c r="G645" s="257"/>
      <c r="H645" s="16"/>
      <c r="I645" s="206"/>
      <c r="J645" s="16"/>
      <c r="K645" s="16"/>
      <c r="L645" s="16"/>
      <c r="M645" s="16"/>
      <c r="N645" s="83"/>
      <c r="O645" s="83"/>
      <c r="P645" s="227"/>
      <c r="Q645" s="227"/>
      <c r="R645" s="227"/>
      <c r="S645" s="227"/>
      <c r="T645" s="227"/>
      <c r="U645" s="227"/>
      <c r="V645" s="227"/>
      <c r="W645" s="227"/>
      <c r="X645" s="227"/>
      <c r="Y645" s="227"/>
      <c r="AC645" s="16"/>
    </row>
    <row r="646" spans="1:29">
      <c r="A646" s="16" t="s">
        <v>112</v>
      </c>
      <c r="B646" s="16" t="s">
        <v>112</v>
      </c>
      <c r="E646" s="220" t="s">
        <v>2569</v>
      </c>
      <c r="H646" s="16"/>
      <c r="I646" s="205"/>
      <c r="P646" s="227"/>
      <c r="Q646" s="227"/>
      <c r="R646" s="227"/>
      <c r="S646" s="227"/>
      <c r="T646" s="227"/>
      <c r="U646" s="227"/>
      <c r="V646" s="227"/>
      <c r="W646" s="227"/>
      <c r="X646" s="227"/>
      <c r="Y646" s="227"/>
      <c r="Z646" s="191" t="str">
        <f>IF(U646&lt;&gt;"",U646,IF(P646&lt;&gt;"",P646,IF(N646&lt;&gt;"",N646,"")))</f>
        <v/>
      </c>
      <c r="AA646" s="191" t="str">
        <f>IF(X646&lt;&gt;"",X646,IF(S646&lt;&gt;"",S646,IF(O646&lt;&gt;"",O646,"")))</f>
        <v/>
      </c>
    </row>
    <row r="647" spans="1:29">
      <c r="A647" s="16">
        <v>2426</v>
      </c>
      <c r="B647" s="16" t="s">
        <v>2571</v>
      </c>
      <c r="C647" s="16">
        <v>615</v>
      </c>
      <c r="D647" s="83"/>
      <c r="E647" s="208" t="s">
        <v>2572</v>
      </c>
      <c r="F647" s="84" t="s">
        <v>2573</v>
      </c>
      <c r="G647" s="84" t="s">
        <v>2574</v>
      </c>
      <c r="H647" s="16"/>
      <c r="I647" s="210" t="s">
        <v>2575</v>
      </c>
      <c r="J647" s="16"/>
      <c r="K647" s="16"/>
      <c r="L647" s="209" t="s">
        <v>2576</v>
      </c>
      <c r="M647" s="16"/>
      <c r="N647" s="83"/>
      <c r="O647" s="83"/>
      <c r="P647" s="229">
        <v>3</v>
      </c>
      <c r="Q647" s="230" t="s">
        <v>2577</v>
      </c>
      <c r="R647" s="230"/>
      <c r="S647" s="231">
        <v>3</v>
      </c>
      <c r="T647" s="232"/>
      <c r="U647" s="229"/>
      <c r="V647" s="230"/>
      <c r="W647" s="230"/>
      <c r="X647" s="231"/>
      <c r="Y647" s="232"/>
      <c r="Z647" s="211">
        <f>IF(U647&lt;&gt;"",U647,IF(P647&lt;&gt;"",P647,IF(N647&lt;&gt;"",N647,"")))</f>
        <v>3</v>
      </c>
      <c r="AA647" s="212">
        <f>IF(X647&lt;&gt;"",X647,IF(S647&lt;&gt;"",S647,IF(O647&lt;&gt;"",O647,"")))</f>
        <v>3</v>
      </c>
      <c r="AC647" s="16"/>
    </row>
    <row r="648" spans="1:29">
      <c r="A648" s="16">
        <v>2427</v>
      </c>
      <c r="B648" s="16" t="s">
        <v>2578</v>
      </c>
      <c r="C648" s="16">
        <v>616</v>
      </c>
      <c r="D648" s="83"/>
      <c r="E648" s="208" t="s">
        <v>2579</v>
      </c>
      <c r="F648" s="84" t="s">
        <v>2580</v>
      </c>
      <c r="G648" s="84" t="s">
        <v>2581</v>
      </c>
      <c r="H648" s="16"/>
      <c r="I648" s="210" t="s">
        <v>2582</v>
      </c>
      <c r="J648" s="16"/>
      <c r="K648" s="16"/>
      <c r="L648" s="209" t="s">
        <v>2583</v>
      </c>
      <c r="M648" s="16"/>
      <c r="N648" s="83"/>
      <c r="O648" s="83"/>
      <c r="P648" s="229">
        <v>2</v>
      </c>
      <c r="Q648" s="230" t="s">
        <v>2583</v>
      </c>
      <c r="R648" s="230"/>
      <c r="S648" s="231">
        <v>2</v>
      </c>
      <c r="T648" s="232"/>
      <c r="U648" s="229"/>
      <c r="V648" s="230"/>
      <c r="W648" s="230"/>
      <c r="X648" s="231"/>
      <c r="Y648" s="232"/>
      <c r="Z648" s="211">
        <f>IF(U648&lt;&gt;"",U648,IF(P648&lt;&gt;"",P648,IF(N648&lt;&gt;"",N648,"")))</f>
        <v>2</v>
      </c>
      <c r="AA648" s="212">
        <f>IF(X648&lt;&gt;"",X648,IF(S648&lt;&gt;"",S648,IF(O648&lt;&gt;"",O648,"")))</f>
        <v>2</v>
      </c>
      <c r="AC648" s="16"/>
    </row>
    <row r="649" spans="1:29">
      <c r="A649" s="16">
        <v>2428</v>
      </c>
      <c r="B649" s="16" t="s">
        <v>2586</v>
      </c>
      <c r="C649" s="16">
        <v>617</v>
      </c>
      <c r="D649" s="83"/>
      <c r="E649" s="208" t="s">
        <v>2587</v>
      </c>
      <c r="F649" s="84" t="s">
        <v>2588</v>
      </c>
      <c r="G649" s="84" t="s">
        <v>2589</v>
      </c>
      <c r="H649" s="16"/>
      <c r="I649" s="210" t="s">
        <v>2590</v>
      </c>
      <c r="J649" s="16"/>
      <c r="K649" s="16"/>
      <c r="L649" s="16"/>
      <c r="M649" s="16"/>
      <c r="N649" s="83"/>
      <c r="O649" s="83"/>
      <c r="P649" s="229">
        <v>2</v>
      </c>
      <c r="Q649" s="230" t="s">
        <v>2591</v>
      </c>
      <c r="R649" s="230"/>
      <c r="S649" s="231">
        <v>2</v>
      </c>
      <c r="T649" s="232"/>
      <c r="U649" s="229"/>
      <c r="V649" s="230"/>
      <c r="W649" s="230"/>
      <c r="X649" s="231"/>
      <c r="Y649" s="232"/>
      <c r="Z649" s="211">
        <f>IF(U649&lt;&gt;"",U649,IF(P649&lt;&gt;"",P649,IF(N649&lt;&gt;"",N649,"")))</f>
        <v>2</v>
      </c>
      <c r="AA649" s="212">
        <f>IF(X649&lt;&gt;"",X649,IF(S649&lt;&gt;"",S649,IF(O649&lt;&gt;"",O649,"")))</f>
        <v>2</v>
      </c>
      <c r="AC649" s="16"/>
    </row>
    <row r="650" spans="1:29">
      <c r="A650" s="16" t="s">
        <v>112</v>
      </c>
      <c r="H650" s="16"/>
      <c r="I650" s="205"/>
      <c r="P650" s="227"/>
      <c r="Q650" s="227"/>
      <c r="R650" s="227"/>
      <c r="S650" s="227"/>
      <c r="T650" s="227"/>
      <c r="U650" s="227"/>
      <c r="V650" s="227"/>
      <c r="W650" s="227"/>
      <c r="X650" s="227"/>
      <c r="Y650" s="227"/>
    </row>
    <row r="651" spans="1:29">
      <c r="A651" s="16" t="s">
        <v>112</v>
      </c>
      <c r="H651" s="16"/>
      <c r="I651" s="205"/>
      <c r="P651" s="227"/>
      <c r="Q651" s="227"/>
      <c r="R651" s="227"/>
      <c r="S651" s="227"/>
      <c r="T651" s="227"/>
      <c r="U651" s="227"/>
      <c r="V651" s="227"/>
      <c r="W651" s="227"/>
      <c r="X651" s="227"/>
      <c r="Y651" s="227"/>
    </row>
    <row r="652" spans="1:29">
      <c r="A652" s="16" t="s">
        <v>112</v>
      </c>
      <c r="B652" s="16" t="s">
        <v>112</v>
      </c>
      <c r="E652" s="220" t="s">
        <v>2594</v>
      </c>
      <c r="H652" s="16"/>
      <c r="I652" s="205"/>
      <c r="P652" s="227"/>
      <c r="Q652" s="227"/>
      <c r="R652" s="227"/>
      <c r="S652" s="227"/>
      <c r="T652" s="227"/>
      <c r="U652" s="227"/>
      <c r="V652" s="227"/>
      <c r="W652" s="227"/>
      <c r="X652" s="227"/>
      <c r="Y652" s="227"/>
      <c r="Z652" s="191" t="str">
        <f>IF(U652&lt;&gt;"",U652,IF(P652&lt;&gt;"",P652,IF(N652&lt;&gt;"",N652,"")))</f>
        <v/>
      </c>
      <c r="AA652" s="191" t="str">
        <f>IF(X652&lt;&gt;"",X652,IF(S652&lt;&gt;"",S652,IF(O652&lt;&gt;"",O652,"")))</f>
        <v/>
      </c>
    </row>
    <row r="653" spans="1:29">
      <c r="A653" s="16">
        <v>2429</v>
      </c>
      <c r="B653" s="16" t="s">
        <v>2598</v>
      </c>
      <c r="C653" s="16">
        <v>618</v>
      </c>
      <c r="D653" s="83"/>
      <c r="E653" s="208" t="s">
        <v>2599</v>
      </c>
      <c r="F653" s="84" t="s">
        <v>2600</v>
      </c>
      <c r="G653" s="84" t="s">
        <v>2601</v>
      </c>
      <c r="H653" s="16"/>
      <c r="I653" s="210" t="s">
        <v>2602</v>
      </c>
      <c r="J653" s="16"/>
      <c r="K653" s="16"/>
      <c r="L653" s="209" t="s">
        <v>2602</v>
      </c>
      <c r="M653" s="16"/>
      <c r="N653" s="83"/>
      <c r="O653" s="83"/>
      <c r="P653" s="229">
        <v>2</v>
      </c>
      <c r="Q653" s="230" t="s">
        <v>2604</v>
      </c>
      <c r="R653" s="230"/>
      <c r="S653" s="231">
        <v>2</v>
      </c>
      <c r="T653" s="232"/>
      <c r="U653" s="229"/>
      <c r="V653" s="230"/>
      <c r="W653" s="230"/>
      <c r="X653" s="231"/>
      <c r="Y653" s="232"/>
      <c r="Z653" s="211">
        <f>IF(U653&lt;&gt;"",U653,IF(P653&lt;&gt;"",P653,IF(N653&lt;&gt;"",N653,"")))</f>
        <v>2</v>
      </c>
      <c r="AA653" s="212">
        <f>IF(X653&lt;&gt;"",X653,IF(S653&lt;&gt;"",S653,IF(O653&lt;&gt;"",O653,"")))</f>
        <v>2</v>
      </c>
      <c r="AC653" s="16"/>
    </row>
    <row r="654" spans="1:29">
      <c r="A654" s="16">
        <v>2430</v>
      </c>
      <c r="B654" s="16" t="s">
        <v>2606</v>
      </c>
      <c r="C654" s="16">
        <v>619</v>
      </c>
      <c r="D654" s="83"/>
      <c r="E654" s="208" t="s">
        <v>2607</v>
      </c>
      <c r="F654" s="84" t="s">
        <v>2608</v>
      </c>
      <c r="G654" s="84" t="s">
        <v>2609</v>
      </c>
      <c r="H654" s="16"/>
      <c r="I654" s="210" t="s">
        <v>2610</v>
      </c>
      <c r="J654" s="16"/>
      <c r="K654" s="16"/>
      <c r="L654" s="209" t="s">
        <v>2610</v>
      </c>
      <c r="M654" s="16"/>
      <c r="N654" s="83"/>
      <c r="O654" s="83"/>
      <c r="P654" s="229">
        <v>2</v>
      </c>
      <c r="Q654" s="230" t="s">
        <v>2611</v>
      </c>
      <c r="R654" s="230"/>
      <c r="S654" s="231">
        <v>2</v>
      </c>
      <c r="T654" s="232"/>
      <c r="U654" s="229"/>
      <c r="V654" s="230"/>
      <c r="W654" s="230"/>
      <c r="X654" s="231"/>
      <c r="Y654" s="232"/>
      <c r="Z654" s="211">
        <f>IF(U654&lt;&gt;"",U654,IF(P654&lt;&gt;"",P654,IF(N654&lt;&gt;"",N654,"")))</f>
        <v>2</v>
      </c>
      <c r="AA654" s="212">
        <f>IF(X654&lt;&gt;"",X654,IF(S654&lt;&gt;"",S654,IF(O654&lt;&gt;"",O654,"")))</f>
        <v>2</v>
      </c>
      <c r="AC654" s="16"/>
    </row>
    <row r="655" spans="1:29">
      <c r="A655" s="16">
        <v>2431</v>
      </c>
      <c r="B655" s="16" t="s">
        <v>2613</v>
      </c>
      <c r="C655" s="16">
        <v>620</v>
      </c>
      <c r="D655" s="83"/>
      <c r="E655" s="208" t="s">
        <v>2614</v>
      </c>
      <c r="F655" s="84" t="s">
        <v>2615</v>
      </c>
      <c r="G655" s="84" t="s">
        <v>2616</v>
      </c>
      <c r="H655" s="16"/>
      <c r="I655" s="210" t="s">
        <v>2617</v>
      </c>
      <c r="J655" s="16"/>
      <c r="K655" s="16"/>
      <c r="L655" s="16"/>
      <c r="M655" s="16"/>
      <c r="N655" s="83"/>
      <c r="O655" s="83"/>
      <c r="P655" s="229">
        <v>0</v>
      </c>
      <c r="Q655" s="230" t="s">
        <v>383</v>
      </c>
      <c r="R655" s="230"/>
      <c r="S655" s="231">
        <v>0</v>
      </c>
      <c r="T655" s="232"/>
      <c r="U655" s="229"/>
      <c r="V655" s="230"/>
      <c r="W655" s="230"/>
      <c r="X655" s="231"/>
      <c r="Y655" s="232"/>
      <c r="Z655" s="211">
        <f>IF(U655&lt;&gt;"",U655,IF(P655&lt;&gt;"",P655,IF(N655&lt;&gt;"",N655,"")))</f>
        <v>0</v>
      </c>
      <c r="AA655" s="212">
        <f>IF(X655&lt;&gt;"",X655,IF(S655&lt;&gt;"",S655,IF(O655&lt;&gt;"",O655,"")))</f>
        <v>0</v>
      </c>
      <c r="AC655" s="16"/>
    </row>
    <row r="656" spans="1:29">
      <c r="A656" s="16" t="s">
        <v>112</v>
      </c>
      <c r="H656" s="16"/>
      <c r="I656" s="205"/>
      <c r="P656" s="227"/>
      <c r="Q656" s="227"/>
      <c r="R656" s="227"/>
      <c r="S656" s="227"/>
      <c r="T656" s="227"/>
      <c r="U656" s="227"/>
      <c r="V656" s="227"/>
      <c r="W656" s="227"/>
      <c r="X656" s="227"/>
      <c r="Y656" s="227"/>
    </row>
    <row r="657" spans="1:29">
      <c r="A657" s="16">
        <v>2432</v>
      </c>
      <c r="B657" s="16" t="s">
        <v>2621</v>
      </c>
      <c r="C657" s="16">
        <v>622</v>
      </c>
      <c r="D657" s="83"/>
      <c r="E657" s="208" t="s">
        <v>2622</v>
      </c>
      <c r="F657" s="84" t="s">
        <v>2623</v>
      </c>
      <c r="G657" s="84" t="s">
        <v>2624</v>
      </c>
      <c r="H657" s="16"/>
      <c r="I657" s="210" t="s">
        <v>2625</v>
      </c>
      <c r="J657" s="16"/>
      <c r="K657" s="16"/>
      <c r="L657" s="16"/>
      <c r="M657" s="16"/>
      <c r="N657" s="83"/>
      <c r="O657" s="83"/>
      <c r="P657" s="229">
        <v>2</v>
      </c>
      <c r="Q657" s="230" t="s">
        <v>2626</v>
      </c>
      <c r="R657" s="230"/>
      <c r="S657" s="231">
        <v>2</v>
      </c>
      <c r="T657" s="232"/>
      <c r="U657" s="229"/>
      <c r="V657" s="230"/>
      <c r="W657" s="230"/>
      <c r="X657" s="231"/>
      <c r="Y657" s="232"/>
      <c r="Z657" s="211">
        <f>IF(U657&lt;&gt;"",U657,IF(P657&lt;&gt;"",P657,IF(N657&lt;&gt;"",N657,"")))</f>
        <v>2</v>
      </c>
      <c r="AA657" s="212">
        <f>IF(X657&lt;&gt;"",X657,IF(S657&lt;&gt;"",S657,IF(O657&lt;&gt;"",O657,"")))</f>
        <v>2</v>
      </c>
      <c r="AC657" s="16"/>
    </row>
    <row r="658" spans="1:29">
      <c r="A658" s="16">
        <v>2433</v>
      </c>
      <c r="B658" s="16" t="s">
        <v>2629</v>
      </c>
      <c r="C658" s="16">
        <v>623</v>
      </c>
      <c r="D658" s="83"/>
      <c r="E658" s="208" t="s">
        <v>2630</v>
      </c>
      <c r="F658" s="84" t="s">
        <v>2631</v>
      </c>
      <c r="G658" s="84" t="s">
        <v>2633</v>
      </c>
      <c r="H658" s="16"/>
      <c r="I658" s="210" t="s">
        <v>2634</v>
      </c>
      <c r="J658" s="16"/>
      <c r="K658" s="16"/>
      <c r="L658" s="16"/>
      <c r="M658" s="16"/>
      <c r="N658" s="83"/>
      <c r="O658" s="83"/>
      <c r="P658" s="229">
        <v>2</v>
      </c>
      <c r="Q658" s="230" t="s">
        <v>2635</v>
      </c>
      <c r="R658" s="230"/>
      <c r="S658" s="231">
        <v>2</v>
      </c>
      <c r="T658" s="232"/>
      <c r="U658" s="229"/>
      <c r="V658" s="230"/>
      <c r="W658" s="230"/>
      <c r="X658" s="231"/>
      <c r="Y658" s="232"/>
      <c r="Z658" s="211">
        <f>IF(U658&lt;&gt;"",U658,IF(P658&lt;&gt;"",P658,IF(N658&lt;&gt;"",N658,"")))</f>
        <v>2</v>
      </c>
      <c r="AA658" s="212">
        <f>IF(X658&lt;&gt;"",X658,IF(S658&lt;&gt;"",S658,IF(O658&lt;&gt;"",O658,"")))</f>
        <v>2</v>
      </c>
      <c r="AC658" s="16"/>
    </row>
    <row r="659" spans="1:29">
      <c r="A659" s="16">
        <v>2434</v>
      </c>
      <c r="B659" s="16" t="s">
        <v>2638</v>
      </c>
      <c r="C659" s="16">
        <v>624</v>
      </c>
      <c r="D659" s="83"/>
      <c r="E659" s="208" t="s">
        <v>2639</v>
      </c>
      <c r="F659" s="84" t="s">
        <v>2640</v>
      </c>
      <c r="G659" s="84" t="s">
        <v>2641</v>
      </c>
      <c r="H659" s="16"/>
      <c r="I659" s="210" t="s">
        <v>2642</v>
      </c>
      <c r="J659" s="16"/>
      <c r="K659" s="16"/>
      <c r="L659" s="16"/>
      <c r="M659" s="16"/>
      <c r="N659" s="83"/>
      <c r="O659" s="83"/>
      <c r="P659" s="229">
        <v>2</v>
      </c>
      <c r="Q659" s="230" t="s">
        <v>2643</v>
      </c>
      <c r="R659" s="230"/>
      <c r="S659" s="231">
        <v>2</v>
      </c>
      <c r="T659" s="232"/>
      <c r="U659" s="229"/>
      <c r="V659" s="230"/>
      <c r="W659" s="230"/>
      <c r="X659" s="231"/>
      <c r="Y659" s="232"/>
      <c r="Z659" s="211">
        <f>IF(U659&lt;&gt;"",U659,IF(P659&lt;&gt;"",P659,IF(N659&lt;&gt;"",N659,"")))</f>
        <v>2</v>
      </c>
      <c r="AA659" s="212">
        <f>IF(X659&lt;&gt;"",X659,IF(S659&lt;&gt;"",S659,IF(O659&lt;&gt;"",O659,"")))</f>
        <v>2</v>
      </c>
      <c r="AC659" s="16"/>
    </row>
    <row r="660" spans="1:29">
      <c r="A660" s="16" t="s">
        <v>112</v>
      </c>
      <c r="H660" s="16"/>
      <c r="I660" s="205"/>
      <c r="P660" s="227"/>
      <c r="Q660" s="227"/>
      <c r="R660" s="227"/>
      <c r="S660" s="227"/>
      <c r="T660" s="227"/>
      <c r="U660" s="227"/>
      <c r="V660" s="227"/>
      <c r="W660" s="227"/>
      <c r="X660" s="227"/>
      <c r="Y660" s="227"/>
    </row>
    <row r="661" spans="1:29">
      <c r="A661" s="16" t="s">
        <v>112</v>
      </c>
      <c r="H661" s="16"/>
      <c r="I661" s="205"/>
      <c r="P661" s="227"/>
      <c r="Q661" s="227"/>
      <c r="R661" s="227"/>
      <c r="S661" s="227"/>
      <c r="T661" s="227"/>
      <c r="U661" s="227"/>
      <c r="V661" s="227"/>
      <c r="W661" s="227"/>
      <c r="X661" s="227"/>
      <c r="Y661" s="227"/>
    </row>
    <row r="662" spans="1:29">
      <c r="A662" s="16" t="s">
        <v>112</v>
      </c>
      <c r="B662" s="16" t="s">
        <v>112</v>
      </c>
      <c r="E662" s="220" t="s">
        <v>2647</v>
      </c>
      <c r="H662" s="16"/>
      <c r="I662" s="205"/>
      <c r="P662" s="227"/>
      <c r="Q662" s="227"/>
      <c r="R662" s="227"/>
      <c r="S662" s="227"/>
      <c r="T662" s="227"/>
      <c r="U662" s="227"/>
      <c r="V662" s="227"/>
      <c r="W662" s="227"/>
      <c r="X662" s="227"/>
      <c r="Y662" s="227"/>
      <c r="Z662" s="191" t="str">
        <f>IF(U662&lt;&gt;"",U662,IF(P662&lt;&gt;"",P662,IF(N662&lt;&gt;"",N662,"")))</f>
        <v/>
      </c>
      <c r="AA662" s="191" t="str">
        <f>IF(X662&lt;&gt;"",X662,IF(S662&lt;&gt;"",S662,IF(O662&lt;&gt;"",O662,"")))</f>
        <v/>
      </c>
    </row>
    <row r="663" spans="1:29">
      <c r="A663" s="16">
        <v>2435</v>
      </c>
      <c r="B663" s="16" t="s">
        <v>2651</v>
      </c>
      <c r="C663" s="16">
        <v>625</v>
      </c>
      <c r="D663" s="83"/>
      <c r="E663" s="208" t="s">
        <v>2652</v>
      </c>
      <c r="F663" s="84" t="s">
        <v>2653</v>
      </c>
      <c r="G663" s="84" t="s">
        <v>2654</v>
      </c>
      <c r="H663" s="16"/>
      <c r="I663" s="210" t="s">
        <v>2655</v>
      </c>
      <c r="J663" s="16"/>
      <c r="K663" s="16"/>
      <c r="L663" s="209" t="s">
        <v>2655</v>
      </c>
      <c r="M663" s="16"/>
      <c r="N663" s="83"/>
      <c r="O663" s="83"/>
      <c r="P663" s="229">
        <v>3</v>
      </c>
      <c r="Q663" s="230" t="s">
        <v>2657</v>
      </c>
      <c r="R663" s="230"/>
      <c r="S663" s="231">
        <v>3</v>
      </c>
      <c r="T663" s="232"/>
      <c r="U663" s="229"/>
      <c r="V663" s="230"/>
      <c r="W663" s="230"/>
      <c r="X663" s="231"/>
      <c r="Y663" s="232"/>
      <c r="Z663" s="211">
        <f>IF(U663&lt;&gt;"",U663,IF(P663&lt;&gt;"",P663,IF(N663&lt;&gt;"",N663,"")))</f>
        <v>3</v>
      </c>
      <c r="AA663" s="212">
        <f>IF(X663&lt;&gt;"",X663,IF(S663&lt;&gt;"",S663,IF(O663&lt;&gt;"",O663,"")))</f>
        <v>3</v>
      </c>
      <c r="AC663" s="16"/>
    </row>
    <row r="664" spans="1:29">
      <c r="A664" s="16">
        <v>2436</v>
      </c>
      <c r="B664" s="16" t="s">
        <v>2659</v>
      </c>
      <c r="C664" s="16">
        <v>629</v>
      </c>
      <c r="D664" s="83" t="s">
        <v>2398</v>
      </c>
      <c r="E664" s="84" t="s">
        <v>2661</v>
      </c>
      <c r="F664" s="84" t="s">
        <v>2662</v>
      </c>
      <c r="G664" s="84" t="s">
        <v>2663</v>
      </c>
      <c r="H664" s="16"/>
      <c r="I664" s="210" t="s">
        <v>2664</v>
      </c>
      <c r="J664" s="16"/>
      <c r="K664" s="16"/>
      <c r="L664" s="16"/>
      <c r="M664" s="16"/>
      <c r="N664" s="215">
        <v>1</v>
      </c>
      <c r="O664" s="215">
        <v>1</v>
      </c>
      <c r="P664" s="229">
        <v>2</v>
      </c>
      <c r="Q664" s="230" t="s">
        <v>2665</v>
      </c>
      <c r="R664" s="230"/>
      <c r="S664" s="231">
        <v>1</v>
      </c>
      <c r="T664" s="232"/>
      <c r="U664" s="229"/>
      <c r="V664" s="230"/>
      <c r="W664" s="230"/>
      <c r="X664" s="231"/>
      <c r="Y664" s="232"/>
      <c r="Z664" s="211">
        <f>IF(U664&lt;&gt;"",U664,IF(P664&lt;&gt;"",P664,IF(N664&lt;&gt;"",N664,"")))</f>
        <v>2</v>
      </c>
      <c r="AA664" s="212">
        <f>IF(X664&lt;&gt;"",X664,IF(S664&lt;&gt;"",S664,IF(O664&lt;&gt;"",O664,"")))</f>
        <v>1</v>
      </c>
      <c r="AC664" s="16"/>
    </row>
    <row r="665" spans="1:29">
      <c r="A665" s="16">
        <v>2437</v>
      </c>
      <c r="B665" s="16" t="s">
        <v>2667</v>
      </c>
      <c r="C665" s="16">
        <v>630</v>
      </c>
      <c r="D665" s="83" t="s">
        <v>2398</v>
      </c>
      <c r="E665" s="84" t="s">
        <v>2669</v>
      </c>
      <c r="F665" s="84" t="s">
        <v>2671</v>
      </c>
      <c r="G665" s="84" t="s">
        <v>2672</v>
      </c>
      <c r="H665" s="16"/>
      <c r="I665" s="210" t="s">
        <v>2673</v>
      </c>
      <c r="J665" s="16"/>
      <c r="K665" s="16"/>
      <c r="L665" s="209" t="s">
        <v>2674</v>
      </c>
      <c r="M665" s="16"/>
      <c r="N665" s="215">
        <v>3</v>
      </c>
      <c r="O665" s="215">
        <v>3</v>
      </c>
      <c r="P665" s="229">
        <v>2</v>
      </c>
      <c r="Q665" s="230" t="s">
        <v>2675</v>
      </c>
      <c r="R665" s="230"/>
      <c r="S665" s="231">
        <v>3</v>
      </c>
      <c r="T665" s="232"/>
      <c r="U665" s="229"/>
      <c r="V665" s="230"/>
      <c r="W665" s="230"/>
      <c r="X665" s="231"/>
      <c r="Y665" s="232"/>
      <c r="Z665" s="211">
        <f>IF(U665&lt;&gt;"",U665,IF(P665&lt;&gt;"",P665,IF(N665&lt;&gt;"",N665,"")))</f>
        <v>2</v>
      </c>
      <c r="AA665" s="212">
        <f>IF(X665&lt;&gt;"",X665,IF(S665&lt;&gt;"",S665,IF(O665&lt;&gt;"",O665,"")))</f>
        <v>3</v>
      </c>
      <c r="AC665" s="16"/>
    </row>
    <row r="666" spans="1:29">
      <c r="A666" s="16" t="s">
        <v>112</v>
      </c>
      <c r="H666" s="16"/>
      <c r="I666" s="205"/>
      <c r="P666" s="227"/>
      <c r="Q666" s="227"/>
      <c r="R666" s="227"/>
      <c r="S666" s="227"/>
      <c r="T666" s="227"/>
      <c r="U666" s="227"/>
      <c r="V666" s="227"/>
      <c r="W666" s="227"/>
      <c r="X666" s="227"/>
      <c r="Y666" s="227"/>
    </row>
    <row r="667" spans="1:29">
      <c r="A667" s="16">
        <v>2438</v>
      </c>
      <c r="B667" s="16" t="s">
        <v>2679</v>
      </c>
      <c r="C667" s="16">
        <v>631</v>
      </c>
      <c r="D667" s="83" t="s">
        <v>2398</v>
      </c>
      <c r="E667" s="84" t="s">
        <v>2680</v>
      </c>
      <c r="F667" s="84" t="s">
        <v>2681</v>
      </c>
      <c r="G667" s="84" t="s">
        <v>2682</v>
      </c>
      <c r="H667" s="16"/>
      <c r="I667" s="210" t="s">
        <v>2683</v>
      </c>
      <c r="J667" s="16"/>
      <c r="K667" s="16"/>
      <c r="L667" s="209" t="s">
        <v>2684</v>
      </c>
      <c r="M667" s="16"/>
      <c r="N667" s="215">
        <v>4</v>
      </c>
      <c r="O667" s="215">
        <v>3.5</v>
      </c>
      <c r="P667" s="229">
        <v>4</v>
      </c>
      <c r="Q667" s="230" t="s">
        <v>1436</v>
      </c>
      <c r="R667" s="230"/>
      <c r="S667" s="231">
        <v>3.5</v>
      </c>
      <c r="T667" s="232"/>
      <c r="U667" s="229"/>
      <c r="V667" s="230"/>
      <c r="W667" s="230"/>
      <c r="X667" s="231"/>
      <c r="Y667" s="232"/>
      <c r="Z667" s="211">
        <f>IF(U667&lt;&gt;"",U667,IF(P667&lt;&gt;"",P667,IF(N667&lt;&gt;"",N667,"")))</f>
        <v>4</v>
      </c>
      <c r="AA667" s="212">
        <f>IF(X667&lt;&gt;"",X667,IF(S667&lt;&gt;"",S667,IF(O667&lt;&gt;"",O667,"")))</f>
        <v>3.5</v>
      </c>
      <c r="AC667" s="16"/>
    </row>
    <row r="668" spans="1:29">
      <c r="A668" s="16" t="s">
        <v>112</v>
      </c>
      <c r="H668" s="16"/>
      <c r="I668" s="205"/>
      <c r="P668" s="227"/>
      <c r="Q668" s="227"/>
      <c r="R668" s="227"/>
      <c r="S668" s="227"/>
      <c r="T668" s="227"/>
      <c r="U668" s="227"/>
      <c r="V668" s="227"/>
      <c r="W668" s="227"/>
      <c r="X668" s="227"/>
      <c r="Y668" s="227"/>
    </row>
    <row r="669" spans="1:29">
      <c r="A669" s="16" t="s">
        <v>112</v>
      </c>
      <c r="H669" s="16"/>
      <c r="I669" s="205"/>
      <c r="P669" s="227"/>
      <c r="Q669" s="227"/>
      <c r="R669" s="227"/>
      <c r="S669" s="227"/>
      <c r="T669" s="227"/>
      <c r="U669" s="227"/>
      <c r="V669" s="227"/>
      <c r="W669" s="227"/>
      <c r="X669" s="227"/>
      <c r="Y669" s="227"/>
    </row>
    <row r="670" spans="1:29">
      <c r="A670" s="16" t="s">
        <v>112</v>
      </c>
      <c r="B670" s="16" t="s">
        <v>112</v>
      </c>
      <c r="E670" s="220" t="s">
        <v>2689</v>
      </c>
      <c r="H670" s="16"/>
      <c r="I670" s="205"/>
      <c r="P670" s="227"/>
      <c r="Q670" s="227"/>
      <c r="R670" s="227"/>
      <c r="S670" s="227"/>
      <c r="T670" s="227"/>
      <c r="U670" s="227"/>
      <c r="V670" s="227"/>
      <c r="W670" s="227"/>
      <c r="X670" s="227"/>
      <c r="Y670" s="227"/>
      <c r="Z670" s="191" t="str">
        <f>IF(U670&lt;&gt;"",U670,IF(P670&lt;&gt;"",P670,IF(N670&lt;&gt;"",N670,"")))</f>
        <v/>
      </c>
      <c r="AA670" s="191" t="str">
        <f>IF(X670&lt;&gt;"",X670,IF(S670&lt;&gt;"",S670,IF(O670&lt;&gt;"",O670,"")))</f>
        <v/>
      </c>
    </row>
    <row r="671" spans="1:29">
      <c r="A671" s="16">
        <v>2439</v>
      </c>
      <c r="B671" s="16" t="s">
        <v>2692</v>
      </c>
      <c r="C671" s="16">
        <v>632</v>
      </c>
      <c r="D671" s="83" t="s">
        <v>2398</v>
      </c>
      <c r="E671" s="84" t="s">
        <v>2693</v>
      </c>
      <c r="F671" s="84" t="s">
        <v>2694</v>
      </c>
      <c r="G671" s="84" t="s">
        <v>2695</v>
      </c>
      <c r="H671" s="16"/>
      <c r="I671" s="210" t="s">
        <v>2696</v>
      </c>
      <c r="J671" s="16"/>
      <c r="K671" s="16"/>
      <c r="L671" s="16"/>
      <c r="M671" s="16"/>
      <c r="N671" s="215">
        <v>2</v>
      </c>
      <c r="O671" s="215">
        <v>2</v>
      </c>
      <c r="P671" s="229">
        <v>2</v>
      </c>
      <c r="Q671" s="230" t="s">
        <v>1436</v>
      </c>
      <c r="R671" s="230"/>
      <c r="S671" s="231">
        <v>2</v>
      </c>
      <c r="T671" s="232"/>
      <c r="U671" s="229"/>
      <c r="V671" s="230"/>
      <c r="W671" s="230"/>
      <c r="X671" s="231"/>
      <c r="Y671" s="232"/>
      <c r="Z671" s="211">
        <f>IF(U671&lt;&gt;"",U671,IF(P671&lt;&gt;"",P671,IF(N671&lt;&gt;"",N671,"")))</f>
        <v>2</v>
      </c>
      <c r="AA671" s="212">
        <f>IF(X671&lt;&gt;"",X671,IF(S671&lt;&gt;"",S671,IF(O671&lt;&gt;"",O671,"")))</f>
        <v>2</v>
      </c>
      <c r="AC671" s="16"/>
    </row>
    <row r="672" spans="1:29">
      <c r="A672" s="16">
        <v>2440</v>
      </c>
      <c r="B672" s="16" t="s">
        <v>2699</v>
      </c>
      <c r="C672" s="16">
        <v>633</v>
      </c>
      <c r="D672" s="83"/>
      <c r="E672" s="208" t="s">
        <v>2700</v>
      </c>
      <c r="F672" s="84" t="s">
        <v>2701</v>
      </c>
      <c r="G672" s="84" t="s">
        <v>2702</v>
      </c>
      <c r="H672" s="16"/>
      <c r="I672" s="210" t="s">
        <v>2703</v>
      </c>
      <c r="J672" s="16"/>
      <c r="K672" s="16"/>
      <c r="L672" s="16"/>
      <c r="M672" s="16"/>
      <c r="N672" s="83"/>
      <c r="O672" s="83"/>
      <c r="P672" s="229">
        <v>2</v>
      </c>
      <c r="Q672" s="230" t="s">
        <v>2703</v>
      </c>
      <c r="R672" s="230"/>
      <c r="S672" s="231">
        <v>2</v>
      </c>
      <c r="T672" s="232"/>
      <c r="U672" s="229"/>
      <c r="V672" s="230"/>
      <c r="W672" s="230"/>
      <c r="X672" s="231"/>
      <c r="Y672" s="232"/>
      <c r="Z672" s="211">
        <f>IF(U672&lt;&gt;"",U672,IF(P672&lt;&gt;"",P672,IF(N672&lt;&gt;"",N672,"")))</f>
        <v>2</v>
      </c>
      <c r="AA672" s="212">
        <f>IF(X672&lt;&gt;"",X672,IF(S672&lt;&gt;"",S672,IF(O672&lt;&gt;"",O672,"")))</f>
        <v>2</v>
      </c>
      <c r="AC672" s="16"/>
    </row>
    <row r="673" spans="1:29">
      <c r="A673" s="16">
        <v>2441</v>
      </c>
      <c r="B673" s="16" t="s">
        <v>1000</v>
      </c>
      <c r="C673" s="16">
        <v>634</v>
      </c>
      <c r="D673" s="83"/>
      <c r="E673" s="208" t="s">
        <v>2705</v>
      </c>
      <c r="F673" s="84" t="s">
        <v>2706</v>
      </c>
      <c r="G673" s="84" t="s">
        <v>2707</v>
      </c>
      <c r="H673" s="16"/>
      <c r="I673" s="210" t="s">
        <v>984</v>
      </c>
      <c r="J673" s="16"/>
      <c r="K673" s="16"/>
      <c r="L673" s="209" t="s">
        <v>984</v>
      </c>
      <c r="M673" s="16"/>
      <c r="N673" s="83"/>
      <c r="O673" s="83"/>
      <c r="P673" s="229">
        <v>2</v>
      </c>
      <c r="Q673" s="230" t="s">
        <v>2708</v>
      </c>
      <c r="R673" s="230"/>
      <c r="S673" s="231">
        <v>2</v>
      </c>
      <c r="T673" s="232"/>
      <c r="U673" s="229"/>
      <c r="V673" s="230"/>
      <c r="W673" s="230"/>
      <c r="X673" s="231"/>
      <c r="Y673" s="232"/>
      <c r="Z673" s="211">
        <f>IF(U673&lt;&gt;"",U673,IF(P673&lt;&gt;"",P673,IF(N673&lt;&gt;"",N673,"")))</f>
        <v>2</v>
      </c>
      <c r="AA673" s="212">
        <f>IF(X673&lt;&gt;"",X673,IF(S673&lt;&gt;"",S673,IF(O673&lt;&gt;"",O673,"")))</f>
        <v>2</v>
      </c>
      <c r="AC673" s="16"/>
    </row>
    <row r="674" spans="1:29">
      <c r="A674" s="16" t="s">
        <v>112</v>
      </c>
      <c r="H674" s="16"/>
      <c r="I674" s="205"/>
      <c r="P674" s="227"/>
      <c r="Q674" s="227"/>
      <c r="R674" s="227"/>
      <c r="S674" s="227"/>
      <c r="T674" s="227"/>
      <c r="U674" s="227"/>
      <c r="V674" s="227"/>
      <c r="W674" s="227"/>
      <c r="X674" s="227"/>
      <c r="Y674" s="227"/>
    </row>
    <row r="675" spans="1:29">
      <c r="A675" s="16" t="s">
        <v>112</v>
      </c>
      <c r="H675" s="16"/>
      <c r="I675" s="205"/>
      <c r="P675" s="227"/>
      <c r="Q675" s="227"/>
      <c r="R675" s="227"/>
      <c r="S675" s="227"/>
      <c r="T675" s="227"/>
      <c r="U675" s="227"/>
      <c r="V675" s="227"/>
      <c r="W675" s="227"/>
      <c r="X675" s="227"/>
      <c r="Y675" s="227"/>
    </row>
    <row r="676" spans="1:29" ht="19">
      <c r="A676" s="16" t="s">
        <v>112</v>
      </c>
      <c r="B676" s="16" t="s">
        <v>112</v>
      </c>
      <c r="C676" s="16"/>
      <c r="D676" s="83"/>
      <c r="E676" s="255" t="s">
        <v>59</v>
      </c>
      <c r="F676" s="256"/>
      <c r="G676" s="257"/>
      <c r="H676" s="16"/>
      <c r="I676" s="206"/>
      <c r="J676" s="16"/>
      <c r="K676" s="16"/>
      <c r="L676" s="16"/>
      <c r="M676" s="16"/>
      <c r="N676" s="83"/>
      <c r="O676" s="83"/>
      <c r="P676" s="227"/>
      <c r="Q676" s="227"/>
      <c r="R676" s="227"/>
      <c r="S676" s="227"/>
      <c r="T676" s="227"/>
      <c r="U676" s="227"/>
      <c r="V676" s="227"/>
      <c r="W676" s="227"/>
      <c r="X676" s="227"/>
      <c r="Y676" s="227"/>
      <c r="AC676" s="16"/>
    </row>
    <row r="677" spans="1:29">
      <c r="A677" s="16" t="s">
        <v>112</v>
      </c>
      <c r="B677" s="16" t="s">
        <v>112</v>
      </c>
      <c r="E677" s="220" t="s">
        <v>2711</v>
      </c>
      <c r="H677" s="16"/>
      <c r="I677" s="205"/>
      <c r="P677" s="227"/>
      <c r="Q677" s="227"/>
      <c r="R677" s="227"/>
      <c r="S677" s="227"/>
      <c r="T677" s="227"/>
      <c r="U677" s="227"/>
      <c r="V677" s="227"/>
      <c r="W677" s="227"/>
      <c r="X677" s="227"/>
      <c r="Y677" s="227"/>
      <c r="Z677" s="191" t="str">
        <f>IF(U677&lt;&gt;"",U677,IF(P677&lt;&gt;"",P677,IF(N677&lt;&gt;"",N677,"")))</f>
        <v/>
      </c>
      <c r="AA677" s="191" t="str">
        <f>IF(X677&lt;&gt;"",X677,IF(S677&lt;&gt;"",S677,IF(O677&lt;&gt;"",O677,"")))</f>
        <v/>
      </c>
    </row>
    <row r="678" spans="1:29">
      <c r="A678" s="16">
        <v>2442</v>
      </c>
      <c r="B678" s="16" t="s">
        <v>2713</v>
      </c>
      <c r="C678" s="16">
        <v>635</v>
      </c>
      <c r="D678" s="83" t="s">
        <v>2398</v>
      </c>
      <c r="E678" s="208" t="s">
        <v>2714</v>
      </c>
      <c r="F678" s="84" t="s">
        <v>2715</v>
      </c>
      <c r="G678" s="84" t="s">
        <v>2716</v>
      </c>
      <c r="H678" s="16"/>
      <c r="I678" s="210" t="s">
        <v>2717</v>
      </c>
      <c r="J678" s="16"/>
      <c r="K678" s="16"/>
      <c r="L678" s="16"/>
      <c r="M678" s="16"/>
      <c r="N678" s="215"/>
      <c r="O678" s="215">
        <v>2.5</v>
      </c>
      <c r="P678" s="229"/>
      <c r="Q678" s="230" t="s">
        <v>2718</v>
      </c>
      <c r="R678" s="230"/>
      <c r="S678" s="231">
        <v>3</v>
      </c>
      <c r="T678" s="232"/>
      <c r="U678" s="229"/>
      <c r="V678" s="230"/>
      <c r="W678" s="230"/>
      <c r="X678" s="231"/>
      <c r="Y678" s="232"/>
      <c r="Z678" s="211" t="str">
        <f>IF(U678&lt;&gt;"",U678,IF(P678&lt;&gt;"",P678,IF(N678&lt;&gt;"",N678,"")))</f>
        <v/>
      </c>
      <c r="AA678" s="212">
        <f>IF(X678&lt;&gt;"",X678,IF(S678&lt;&gt;"",S678,IF(O678&lt;&gt;"",O678,"")))</f>
        <v>3</v>
      </c>
      <c r="AC678" s="16"/>
    </row>
    <row r="679" spans="1:29">
      <c r="A679" s="16">
        <v>2443</v>
      </c>
      <c r="B679" s="16" t="s">
        <v>2719</v>
      </c>
      <c r="C679" s="16">
        <v>636</v>
      </c>
      <c r="D679" s="83" t="s">
        <v>2398</v>
      </c>
      <c r="E679" s="208" t="s">
        <v>2720</v>
      </c>
      <c r="F679" s="84" t="s">
        <v>2721</v>
      </c>
      <c r="G679" s="84" t="s">
        <v>2716</v>
      </c>
      <c r="H679" s="16"/>
      <c r="I679" s="210" t="s">
        <v>2722</v>
      </c>
      <c r="J679" s="16"/>
      <c r="K679" s="16"/>
      <c r="L679" s="16"/>
      <c r="M679" s="16"/>
      <c r="N679" s="215"/>
      <c r="O679" s="215">
        <v>2.5</v>
      </c>
      <c r="P679" s="229"/>
      <c r="Q679" s="230" t="s">
        <v>2723</v>
      </c>
      <c r="R679" s="230"/>
      <c r="S679" s="231">
        <v>2.5</v>
      </c>
      <c r="T679" s="232"/>
      <c r="U679" s="229"/>
      <c r="V679" s="230"/>
      <c r="W679" s="230"/>
      <c r="X679" s="231"/>
      <c r="Y679" s="232"/>
      <c r="Z679" s="211" t="str">
        <f>IF(U679&lt;&gt;"",U679,IF(P679&lt;&gt;"",P679,IF(N679&lt;&gt;"",N679,"")))</f>
        <v/>
      </c>
      <c r="AA679" s="212">
        <f>IF(X679&lt;&gt;"",X679,IF(S679&lt;&gt;"",S679,IF(O679&lt;&gt;"",O679,"")))</f>
        <v>2.5</v>
      </c>
      <c r="AC679" s="16"/>
    </row>
    <row r="680" spans="1:29">
      <c r="A680" s="16" t="s">
        <v>112</v>
      </c>
      <c r="H680" s="16"/>
      <c r="I680" s="205"/>
      <c r="P680" s="227"/>
      <c r="Q680" s="227"/>
      <c r="R680" s="227"/>
      <c r="S680" s="227"/>
      <c r="T680" s="227"/>
      <c r="U680" s="227"/>
      <c r="V680" s="227"/>
      <c r="W680" s="227"/>
      <c r="X680" s="227"/>
      <c r="Y680" s="227"/>
    </row>
    <row r="681" spans="1:29">
      <c r="A681" s="16" t="s">
        <v>112</v>
      </c>
      <c r="H681" s="16"/>
      <c r="I681" s="205"/>
      <c r="P681" s="227"/>
      <c r="Q681" s="227"/>
      <c r="R681" s="227"/>
      <c r="S681" s="227"/>
      <c r="T681" s="227"/>
      <c r="U681" s="227"/>
      <c r="V681" s="227"/>
      <c r="W681" s="227"/>
      <c r="X681" s="227"/>
      <c r="Y681" s="227"/>
    </row>
    <row r="682" spans="1:29">
      <c r="A682" s="16" t="s">
        <v>112</v>
      </c>
      <c r="B682" s="16" t="s">
        <v>112</v>
      </c>
      <c r="E682" s="220" t="s">
        <v>2727</v>
      </c>
      <c r="H682" s="16"/>
      <c r="I682" s="205"/>
      <c r="P682" s="227"/>
      <c r="Q682" s="227"/>
      <c r="R682" s="227"/>
      <c r="S682" s="227"/>
      <c r="T682" s="227"/>
      <c r="U682" s="227"/>
      <c r="V682" s="227"/>
      <c r="W682" s="227"/>
      <c r="X682" s="227"/>
      <c r="Y682" s="227"/>
      <c r="Z682" s="191" t="str">
        <f>IF(U682&lt;&gt;"",U682,IF(P682&lt;&gt;"",P682,IF(N682&lt;&gt;"",N682,"")))</f>
        <v/>
      </c>
      <c r="AA682" s="191" t="str">
        <f>IF(X682&lt;&gt;"",X682,IF(S682&lt;&gt;"",S682,IF(O682&lt;&gt;"",O682,"")))</f>
        <v/>
      </c>
    </row>
    <row r="683" spans="1:29">
      <c r="A683" s="16">
        <v>2444</v>
      </c>
      <c r="B683" s="16" t="s">
        <v>2730</v>
      </c>
      <c r="C683" s="16">
        <v>637</v>
      </c>
      <c r="D683" s="83" t="s">
        <v>2398</v>
      </c>
      <c r="E683" s="208" t="s">
        <v>2731</v>
      </c>
      <c r="F683" s="84" t="s">
        <v>2732</v>
      </c>
      <c r="G683" s="84" t="s">
        <v>2733</v>
      </c>
      <c r="H683" s="16"/>
      <c r="I683" s="210" t="s">
        <v>2735</v>
      </c>
      <c r="J683" s="16"/>
      <c r="K683" s="16"/>
      <c r="L683" s="16"/>
      <c r="M683" s="16"/>
      <c r="N683" s="215"/>
      <c r="O683" s="215">
        <v>0</v>
      </c>
      <c r="P683" s="229">
        <v>0</v>
      </c>
      <c r="Q683" s="230" t="s">
        <v>383</v>
      </c>
      <c r="R683" s="230"/>
      <c r="S683" s="231">
        <v>0</v>
      </c>
      <c r="T683" s="232"/>
      <c r="U683" s="229"/>
      <c r="V683" s="230"/>
      <c r="W683" s="230"/>
      <c r="X683" s="231"/>
      <c r="Y683" s="232"/>
      <c r="Z683" s="211">
        <f>IF(U683&lt;&gt;"",U683,IF(P683&lt;&gt;"",P683,IF(N683&lt;&gt;"",N683,"")))</f>
        <v>0</v>
      </c>
      <c r="AA683" s="212">
        <f>IF(X683&lt;&gt;"",X683,IF(S683&lt;&gt;"",S683,IF(O683&lt;&gt;"",O683,"")))</f>
        <v>0</v>
      </c>
      <c r="AC683" s="16"/>
    </row>
    <row r="684" spans="1:29">
      <c r="A684" s="16">
        <v>2445</v>
      </c>
      <c r="B684" s="16" t="s">
        <v>2738</v>
      </c>
      <c r="C684" s="16">
        <v>638</v>
      </c>
      <c r="D684" s="83"/>
      <c r="E684" s="208" t="s">
        <v>2740</v>
      </c>
      <c r="F684" s="84" t="s">
        <v>2741</v>
      </c>
      <c r="G684" s="84" t="s">
        <v>2733</v>
      </c>
      <c r="H684" s="16"/>
      <c r="I684" s="210" t="s">
        <v>2742</v>
      </c>
      <c r="J684" s="16"/>
      <c r="K684" s="16"/>
      <c r="L684" s="16"/>
      <c r="M684" s="16"/>
      <c r="N684" s="83"/>
      <c r="O684" s="83"/>
      <c r="P684" s="229">
        <v>0</v>
      </c>
      <c r="Q684" s="230" t="s">
        <v>383</v>
      </c>
      <c r="R684" s="230"/>
      <c r="S684" s="231">
        <v>1</v>
      </c>
      <c r="T684" s="232" t="s">
        <v>5024</v>
      </c>
      <c r="U684" s="229"/>
      <c r="V684" s="230"/>
      <c r="W684" s="230"/>
      <c r="X684" s="231"/>
      <c r="Y684" s="232"/>
      <c r="Z684" s="211">
        <f>IF(U684&lt;&gt;"",U684,IF(P684&lt;&gt;"",P684,IF(N684&lt;&gt;"",N684,"")))</f>
        <v>0</v>
      </c>
      <c r="AA684" s="212">
        <f>IF(X684&lt;&gt;"",X684,IF(S684&lt;&gt;"",S684,IF(O684&lt;&gt;"",O684,"")))</f>
        <v>1</v>
      </c>
      <c r="AC684" s="16"/>
    </row>
    <row r="685" spans="1:29">
      <c r="A685" s="16">
        <v>2446</v>
      </c>
      <c r="B685" s="16" t="s">
        <v>2743</v>
      </c>
      <c r="C685" s="16">
        <v>639</v>
      </c>
      <c r="D685" s="83"/>
      <c r="E685" s="208" t="s">
        <v>2744</v>
      </c>
      <c r="F685" s="84" t="s">
        <v>2745</v>
      </c>
      <c r="G685" s="84" t="s">
        <v>2733</v>
      </c>
      <c r="H685" s="16"/>
      <c r="I685" s="210" t="s">
        <v>2747</v>
      </c>
      <c r="J685" s="16"/>
      <c r="K685" s="16"/>
      <c r="L685" s="16"/>
      <c r="M685" s="16"/>
      <c r="N685" s="83"/>
      <c r="O685" s="83"/>
      <c r="P685" s="229">
        <v>0</v>
      </c>
      <c r="Q685" s="230" t="s">
        <v>383</v>
      </c>
      <c r="R685" s="230"/>
      <c r="S685" s="231">
        <v>0</v>
      </c>
      <c r="T685" s="232"/>
      <c r="U685" s="229"/>
      <c r="V685" s="230"/>
      <c r="W685" s="230"/>
      <c r="X685" s="231"/>
      <c r="Y685" s="232"/>
      <c r="Z685" s="211">
        <f>IF(U685&lt;&gt;"",U685,IF(P685&lt;&gt;"",P685,IF(N685&lt;&gt;"",N685,"")))</f>
        <v>0</v>
      </c>
      <c r="AA685" s="212">
        <f>IF(X685&lt;&gt;"",X685,IF(S685&lt;&gt;"",S685,IF(O685&lt;&gt;"",O685,"")))</f>
        <v>0</v>
      </c>
      <c r="AC685" s="16"/>
    </row>
    <row r="686" spans="1:29">
      <c r="A686" s="16" t="s">
        <v>112</v>
      </c>
      <c r="H686" s="16"/>
      <c r="I686" s="205"/>
      <c r="P686" s="227"/>
      <c r="Q686" s="227"/>
      <c r="R686" s="227"/>
      <c r="S686" s="227"/>
      <c r="T686" s="227"/>
      <c r="U686" s="227"/>
      <c r="V686" s="227"/>
      <c r="W686" s="227"/>
      <c r="X686" s="227"/>
      <c r="Y686" s="227"/>
    </row>
    <row r="687" spans="1:29">
      <c r="A687" s="16" t="s">
        <v>112</v>
      </c>
      <c r="H687" s="16"/>
      <c r="I687" s="205"/>
      <c r="P687" s="227"/>
      <c r="Q687" s="227"/>
      <c r="R687" s="227"/>
      <c r="S687" s="227"/>
      <c r="T687" s="227"/>
      <c r="U687" s="227"/>
      <c r="V687" s="227"/>
      <c r="W687" s="227"/>
      <c r="X687" s="227"/>
      <c r="Y687" s="227"/>
    </row>
    <row r="688" spans="1:29" ht="37">
      <c r="A688" s="16" t="s">
        <v>112</v>
      </c>
      <c r="B688" s="16"/>
      <c r="C688" s="16"/>
      <c r="D688" s="83"/>
      <c r="E688" s="258" t="s">
        <v>2051</v>
      </c>
      <c r="F688" s="256"/>
      <c r="G688" s="257"/>
      <c r="H688" s="16"/>
      <c r="I688" s="206"/>
      <c r="J688" s="16"/>
      <c r="K688" s="16"/>
      <c r="L688" s="16"/>
      <c r="M688" s="16"/>
      <c r="N688" s="83"/>
      <c r="O688" s="83"/>
      <c r="P688" s="227"/>
      <c r="Q688" s="227"/>
      <c r="R688" s="227"/>
      <c r="S688" s="227"/>
      <c r="T688" s="227"/>
      <c r="U688" s="227"/>
      <c r="V688" s="227"/>
      <c r="W688" s="227"/>
      <c r="X688" s="227"/>
      <c r="Y688" s="227"/>
      <c r="AC688" s="16"/>
    </row>
    <row r="689" spans="1:29" ht="19">
      <c r="A689" s="16" t="s">
        <v>112</v>
      </c>
      <c r="B689" s="16"/>
      <c r="C689" s="16"/>
      <c r="D689" s="83"/>
      <c r="E689" s="255" t="s">
        <v>2752</v>
      </c>
      <c r="F689" s="256"/>
      <c r="G689" s="257"/>
      <c r="H689" s="16"/>
      <c r="I689" s="206"/>
      <c r="J689" s="16"/>
      <c r="K689" s="16"/>
      <c r="L689" s="16"/>
      <c r="M689" s="16"/>
      <c r="N689" s="83"/>
      <c r="O689" s="83"/>
      <c r="P689" s="227"/>
      <c r="Q689" s="227"/>
      <c r="R689" s="227"/>
      <c r="S689" s="227"/>
      <c r="T689" s="227"/>
      <c r="U689" s="227"/>
      <c r="V689" s="227"/>
      <c r="W689" s="227"/>
      <c r="X689" s="227"/>
      <c r="Y689" s="227"/>
      <c r="AC689" s="16"/>
    </row>
    <row r="690" spans="1:29">
      <c r="A690" s="16" t="s">
        <v>112</v>
      </c>
      <c r="B690" s="16"/>
      <c r="E690" s="207" t="s">
        <v>2177</v>
      </c>
      <c r="H690" s="16"/>
      <c r="I690" s="205"/>
      <c r="P690" s="227"/>
      <c r="Q690" s="227"/>
      <c r="R690" s="227"/>
      <c r="S690" s="227"/>
      <c r="T690" s="227"/>
      <c r="U690" s="227"/>
      <c r="V690" s="227"/>
      <c r="W690" s="227"/>
      <c r="X690" s="227"/>
      <c r="Y690" s="227"/>
      <c r="AA690" s="191" t="str">
        <f t="shared" ref="AA690" si="60">IF(V690&lt;&gt;"",V690,IF(P690&lt;&gt;"",P690,IF(N690&lt;&gt;"",N690,"")))</f>
        <v/>
      </c>
      <c r="AB690" s="191" t="str">
        <f t="shared" ref="AB690" si="61">IF(Y690&lt;&gt;"",Y690,IF(T690&lt;&gt;"",T690,IF(O690&lt;&gt;"",O690,"")))</f>
        <v/>
      </c>
    </row>
    <row r="691" spans="1:29">
      <c r="A691" s="16">
        <v>2447</v>
      </c>
      <c r="B691" s="16" t="s">
        <v>2758</v>
      </c>
      <c r="C691" s="16">
        <v>138</v>
      </c>
      <c r="D691" s="83"/>
      <c r="E691" s="208" t="s">
        <v>2759</v>
      </c>
      <c r="F691" s="84" t="s">
        <v>2760</v>
      </c>
      <c r="G691" s="84" t="s">
        <v>2761</v>
      </c>
      <c r="H691" s="209" t="s">
        <v>2762</v>
      </c>
      <c r="I691" s="206"/>
      <c r="J691" s="16"/>
      <c r="K691" s="16"/>
      <c r="L691" s="16"/>
      <c r="M691" s="209" t="s">
        <v>721</v>
      </c>
      <c r="N691" s="83"/>
      <c r="O691" s="83"/>
      <c r="P691" s="229">
        <v>2</v>
      </c>
      <c r="Q691" s="230" t="s">
        <v>2763</v>
      </c>
      <c r="R691" s="230" t="s">
        <v>2764</v>
      </c>
      <c r="S691" s="231">
        <v>2</v>
      </c>
      <c r="T691" s="232"/>
      <c r="U691" s="229"/>
      <c r="V691" s="230"/>
      <c r="W691" s="230"/>
      <c r="X691" s="231"/>
      <c r="Y691" s="232"/>
      <c r="Z691" s="211">
        <f t="shared" ref="Z691:Z700" si="62">IF(U691&lt;&gt;"",U691,IF(P691&lt;&gt;"",P691,IF(N691&lt;&gt;"",N691,"")))</f>
        <v>2</v>
      </c>
      <c r="AA691" s="212">
        <f t="shared" ref="AA691:AA700" si="63">IF(X691&lt;&gt;"",X691,IF(S691&lt;&gt;"",S691,IF(O691&lt;&gt;"",O691,"")))</f>
        <v>2</v>
      </c>
      <c r="AB691" s="16"/>
    </row>
    <row r="692" spans="1:29">
      <c r="A692" s="16">
        <v>2448</v>
      </c>
      <c r="B692" s="16" t="s">
        <v>2758</v>
      </c>
      <c r="C692" s="16">
        <v>138</v>
      </c>
      <c r="D692" s="83"/>
      <c r="E692" s="208" t="s">
        <v>2765</v>
      </c>
      <c r="F692" s="84" t="s">
        <v>2766</v>
      </c>
      <c r="G692" s="84" t="s">
        <v>2767</v>
      </c>
      <c r="H692" s="209" t="s">
        <v>2762</v>
      </c>
      <c r="I692" s="206"/>
      <c r="J692" s="16"/>
      <c r="K692" s="16"/>
      <c r="L692" s="16"/>
      <c r="M692" s="209" t="s">
        <v>721</v>
      </c>
      <c r="N692" s="83"/>
      <c r="O692" s="83"/>
      <c r="P692" s="229">
        <v>3</v>
      </c>
      <c r="Q692" s="230" t="s">
        <v>2768</v>
      </c>
      <c r="R692" s="230" t="s">
        <v>2764</v>
      </c>
      <c r="S692" s="231">
        <v>2.5</v>
      </c>
      <c r="T692" s="232"/>
      <c r="U692" s="229"/>
      <c r="V692" s="230"/>
      <c r="W692" s="230"/>
      <c r="X692" s="231"/>
      <c r="Y692" s="232"/>
      <c r="Z692" s="211">
        <f t="shared" si="62"/>
        <v>3</v>
      </c>
      <c r="AA692" s="212">
        <f t="shared" si="63"/>
        <v>2.5</v>
      </c>
      <c r="AB692" s="16"/>
    </row>
    <row r="693" spans="1:29">
      <c r="A693" s="16">
        <v>2449</v>
      </c>
      <c r="B693" s="16" t="s">
        <v>2758</v>
      </c>
      <c r="C693" s="16">
        <v>138</v>
      </c>
      <c r="D693" s="83"/>
      <c r="E693" s="208" t="s">
        <v>2769</v>
      </c>
      <c r="F693" s="84" t="s">
        <v>2770</v>
      </c>
      <c r="G693" s="84" t="s">
        <v>2771</v>
      </c>
      <c r="H693" s="209" t="s">
        <v>2762</v>
      </c>
      <c r="I693" s="206"/>
      <c r="J693" s="16"/>
      <c r="K693" s="16"/>
      <c r="L693" s="16"/>
      <c r="M693" s="209" t="s">
        <v>721</v>
      </c>
      <c r="N693" s="83"/>
      <c r="O693" s="83"/>
      <c r="P693" s="229">
        <v>2</v>
      </c>
      <c r="Q693" s="230" t="s">
        <v>2772</v>
      </c>
      <c r="R693" s="230" t="s">
        <v>2764</v>
      </c>
      <c r="S693" s="231">
        <v>2</v>
      </c>
      <c r="T693" s="232"/>
      <c r="U693" s="229"/>
      <c r="V693" s="230"/>
      <c r="W693" s="230"/>
      <c r="X693" s="231"/>
      <c r="Y693" s="232"/>
      <c r="Z693" s="211">
        <f t="shared" si="62"/>
        <v>2</v>
      </c>
      <c r="AA693" s="212">
        <f t="shared" si="63"/>
        <v>2</v>
      </c>
      <c r="AB693" s="16"/>
    </row>
    <row r="694" spans="1:29">
      <c r="A694" s="16">
        <v>2450</v>
      </c>
      <c r="B694" s="16" t="s">
        <v>2758</v>
      </c>
      <c r="C694" s="16">
        <v>138</v>
      </c>
      <c r="D694" s="83"/>
      <c r="E694" s="208" t="s">
        <v>2773</v>
      </c>
      <c r="F694" s="84" t="s">
        <v>2774</v>
      </c>
      <c r="G694" s="84" t="s">
        <v>2775</v>
      </c>
      <c r="H694" s="209" t="s">
        <v>2762</v>
      </c>
      <c r="I694" s="206"/>
      <c r="J694" s="16"/>
      <c r="K694" s="16"/>
      <c r="L694" s="16"/>
      <c r="M694" s="209" t="s">
        <v>721</v>
      </c>
      <c r="N694" s="83"/>
      <c r="O694" s="83"/>
      <c r="P694" s="229">
        <v>2</v>
      </c>
      <c r="Q694" s="230" t="s">
        <v>2776</v>
      </c>
      <c r="R694" s="230" t="s">
        <v>2764</v>
      </c>
      <c r="S694" s="231">
        <v>2</v>
      </c>
      <c r="T694" s="232"/>
      <c r="U694" s="229"/>
      <c r="V694" s="230"/>
      <c r="W694" s="230"/>
      <c r="X694" s="231"/>
      <c r="Y694" s="232"/>
      <c r="Z694" s="211">
        <f t="shared" si="62"/>
        <v>2</v>
      </c>
      <c r="AA694" s="212">
        <f t="shared" si="63"/>
        <v>2</v>
      </c>
      <c r="AB694" s="16"/>
    </row>
    <row r="695" spans="1:29">
      <c r="A695" s="16">
        <v>2451</v>
      </c>
      <c r="B695" s="16" t="s">
        <v>2758</v>
      </c>
      <c r="C695" s="16">
        <v>138</v>
      </c>
      <c r="D695" s="83"/>
      <c r="E695" s="208" t="s">
        <v>2777</v>
      </c>
      <c r="F695" s="84" t="s">
        <v>2778</v>
      </c>
      <c r="G695" s="84" t="s">
        <v>2779</v>
      </c>
      <c r="H695" s="209" t="s">
        <v>2762</v>
      </c>
      <c r="I695" s="206"/>
      <c r="J695" s="16"/>
      <c r="K695" s="16"/>
      <c r="L695" s="16"/>
      <c r="M695" s="209" t="s">
        <v>721</v>
      </c>
      <c r="N695" s="83"/>
      <c r="O695" s="83"/>
      <c r="P695" s="229">
        <v>2</v>
      </c>
      <c r="Q695" s="243"/>
      <c r="R695" s="230" t="s">
        <v>2764</v>
      </c>
      <c r="S695" s="231">
        <v>2</v>
      </c>
      <c r="T695" s="232"/>
      <c r="U695" s="229"/>
      <c r="V695" s="230"/>
      <c r="W695" s="230"/>
      <c r="X695" s="231"/>
      <c r="Y695" s="232"/>
      <c r="Z695" s="211">
        <f t="shared" si="62"/>
        <v>2</v>
      </c>
      <c r="AA695" s="212">
        <f t="shared" si="63"/>
        <v>2</v>
      </c>
      <c r="AB695" s="16"/>
    </row>
    <row r="696" spans="1:29">
      <c r="A696" s="16">
        <v>2452</v>
      </c>
      <c r="B696" s="16" t="s">
        <v>2758</v>
      </c>
      <c r="C696" s="16">
        <v>138</v>
      </c>
      <c r="D696" s="83"/>
      <c r="E696" s="208" t="s">
        <v>2782</v>
      </c>
      <c r="F696" s="84" t="s">
        <v>2783</v>
      </c>
      <c r="G696" s="84" t="s">
        <v>2784</v>
      </c>
      <c r="H696" s="209" t="s">
        <v>2762</v>
      </c>
      <c r="I696" s="206"/>
      <c r="J696" s="16"/>
      <c r="K696" s="16"/>
      <c r="L696" s="16"/>
      <c r="M696" s="209" t="s">
        <v>721</v>
      </c>
      <c r="N696" s="83"/>
      <c r="O696" s="83"/>
      <c r="P696" s="229">
        <v>2</v>
      </c>
      <c r="Q696" s="230" t="s">
        <v>2785</v>
      </c>
      <c r="R696" s="230" t="s">
        <v>2764</v>
      </c>
      <c r="S696" s="231">
        <v>2</v>
      </c>
      <c r="T696" s="232"/>
      <c r="U696" s="229"/>
      <c r="V696" s="230"/>
      <c r="W696" s="230"/>
      <c r="X696" s="231"/>
      <c r="Y696" s="232"/>
      <c r="Z696" s="211">
        <f t="shared" si="62"/>
        <v>2</v>
      </c>
      <c r="AA696" s="212">
        <f t="shared" si="63"/>
        <v>2</v>
      </c>
      <c r="AB696" s="16"/>
    </row>
    <row r="697" spans="1:29">
      <c r="A697" s="16">
        <v>2453</v>
      </c>
      <c r="B697" s="16" t="s">
        <v>2758</v>
      </c>
      <c r="C697" s="16">
        <v>138</v>
      </c>
      <c r="D697" s="83"/>
      <c r="E697" s="208" t="s">
        <v>2787</v>
      </c>
      <c r="F697" s="84" t="s">
        <v>2788</v>
      </c>
      <c r="G697" s="84" t="s">
        <v>2789</v>
      </c>
      <c r="H697" s="209" t="s">
        <v>2762</v>
      </c>
      <c r="I697" s="206"/>
      <c r="J697" s="16"/>
      <c r="K697" s="16"/>
      <c r="L697" s="16"/>
      <c r="M697" s="209" t="s">
        <v>721</v>
      </c>
      <c r="N697" s="83"/>
      <c r="O697" s="83"/>
      <c r="P697" s="229">
        <v>2</v>
      </c>
      <c r="Q697" s="230" t="s">
        <v>2790</v>
      </c>
      <c r="R697" s="230" t="s">
        <v>2764</v>
      </c>
      <c r="S697" s="231">
        <v>2</v>
      </c>
      <c r="T697" s="232"/>
      <c r="U697" s="229"/>
      <c r="V697" s="230"/>
      <c r="W697" s="230"/>
      <c r="X697" s="231"/>
      <c r="Y697" s="232"/>
      <c r="Z697" s="211">
        <f t="shared" si="62"/>
        <v>2</v>
      </c>
      <c r="AA697" s="212">
        <f t="shared" si="63"/>
        <v>2</v>
      </c>
      <c r="AB697" s="16"/>
    </row>
    <row r="698" spans="1:29">
      <c r="A698" s="16">
        <v>2454</v>
      </c>
      <c r="B698" s="16" t="s">
        <v>2791</v>
      </c>
      <c r="C698" s="16">
        <v>146</v>
      </c>
      <c r="D698" s="83" t="s">
        <v>2792</v>
      </c>
      <c r="E698" s="84" t="s">
        <v>2793</v>
      </c>
      <c r="F698" s="84" t="s">
        <v>2794</v>
      </c>
      <c r="G698" s="84" t="s">
        <v>2795</v>
      </c>
      <c r="H698" s="209" t="s">
        <v>2796</v>
      </c>
      <c r="I698" s="206"/>
      <c r="J698" s="16"/>
      <c r="K698" s="16"/>
      <c r="L698" s="16"/>
      <c r="M698" s="209" t="s">
        <v>2797</v>
      </c>
      <c r="N698" s="215">
        <v>5</v>
      </c>
      <c r="O698" s="215">
        <v>1</v>
      </c>
      <c r="P698" s="229">
        <v>2</v>
      </c>
      <c r="Q698" s="230" t="s">
        <v>2799</v>
      </c>
      <c r="R698" s="230" t="s">
        <v>2764</v>
      </c>
      <c r="S698" s="231">
        <v>0</v>
      </c>
      <c r="T698" s="232"/>
      <c r="U698" s="229"/>
      <c r="V698" s="230"/>
      <c r="W698" s="230"/>
      <c r="X698" s="231"/>
      <c r="Y698" s="232"/>
      <c r="Z698" s="211">
        <f t="shared" si="62"/>
        <v>2</v>
      </c>
      <c r="AA698" s="212">
        <f t="shared" si="63"/>
        <v>0</v>
      </c>
      <c r="AB698" s="16"/>
    </row>
    <row r="699" spans="1:29">
      <c r="A699" s="16">
        <v>2455</v>
      </c>
      <c r="B699" s="16" t="s">
        <v>2758</v>
      </c>
      <c r="C699" s="16">
        <v>138</v>
      </c>
      <c r="D699" s="83"/>
      <c r="E699" s="208" t="s">
        <v>2800</v>
      </c>
      <c r="F699" s="84" t="s">
        <v>2801</v>
      </c>
      <c r="G699" s="84" t="s">
        <v>2803</v>
      </c>
      <c r="H699" s="209" t="s">
        <v>2762</v>
      </c>
      <c r="I699" s="206"/>
      <c r="J699" s="16"/>
      <c r="K699" s="16"/>
      <c r="L699" s="16"/>
      <c r="M699" s="209" t="s">
        <v>721</v>
      </c>
      <c r="N699" s="83"/>
      <c r="O699" s="83"/>
      <c r="P699" s="229">
        <v>3</v>
      </c>
      <c r="Q699" s="230" t="s">
        <v>2804</v>
      </c>
      <c r="R699" s="230" t="s">
        <v>2764</v>
      </c>
      <c r="S699" s="231">
        <v>2</v>
      </c>
      <c r="T699" s="232"/>
      <c r="U699" s="229"/>
      <c r="V699" s="230"/>
      <c r="W699" s="230"/>
      <c r="X699" s="231"/>
      <c r="Y699" s="232"/>
      <c r="Z699" s="211">
        <f t="shared" si="62"/>
        <v>3</v>
      </c>
      <c r="AA699" s="212">
        <f t="shared" si="63"/>
        <v>2</v>
      </c>
      <c r="AB699" s="16"/>
    </row>
    <row r="700" spans="1:29">
      <c r="A700" s="16">
        <v>2456</v>
      </c>
      <c r="B700" s="16" t="s">
        <v>2758</v>
      </c>
      <c r="C700" s="16">
        <v>138</v>
      </c>
      <c r="D700" s="83"/>
      <c r="E700" s="208" t="s">
        <v>2807</v>
      </c>
      <c r="F700" s="84" t="s">
        <v>2808</v>
      </c>
      <c r="G700" s="84" t="s">
        <v>2809</v>
      </c>
      <c r="H700" s="209" t="s">
        <v>2762</v>
      </c>
      <c r="I700" s="206"/>
      <c r="J700" s="16"/>
      <c r="K700" s="16"/>
      <c r="L700" s="16"/>
      <c r="M700" s="209" t="s">
        <v>721</v>
      </c>
      <c r="N700" s="83"/>
      <c r="O700" s="83"/>
      <c r="P700" s="229">
        <v>3</v>
      </c>
      <c r="Q700" s="230" t="s">
        <v>2810</v>
      </c>
      <c r="R700" s="230" t="s">
        <v>2764</v>
      </c>
      <c r="S700" s="231">
        <v>1</v>
      </c>
      <c r="T700" s="232"/>
      <c r="U700" s="229"/>
      <c r="V700" s="230"/>
      <c r="W700" s="230"/>
      <c r="X700" s="231"/>
      <c r="Y700" s="232"/>
      <c r="Z700" s="211">
        <f t="shared" si="62"/>
        <v>3</v>
      </c>
      <c r="AA700" s="212">
        <f t="shared" si="63"/>
        <v>1</v>
      </c>
      <c r="AB700" s="16"/>
    </row>
    <row r="701" spans="1:29">
      <c r="A701" s="16" t="s">
        <v>112</v>
      </c>
      <c r="B701" s="16" t="s">
        <v>112</v>
      </c>
      <c r="D701" s="83" t="s">
        <v>112</v>
      </c>
      <c r="H701" s="16"/>
      <c r="I701" s="205"/>
      <c r="P701" s="227"/>
      <c r="Q701" s="227"/>
      <c r="R701" s="227"/>
      <c r="S701" s="227"/>
      <c r="T701" s="227"/>
      <c r="U701" s="227"/>
      <c r="V701" s="227"/>
      <c r="W701" s="227"/>
      <c r="X701" s="227"/>
      <c r="Y701" s="227"/>
    </row>
    <row r="702" spans="1:29">
      <c r="A702" s="16" t="s">
        <v>112</v>
      </c>
      <c r="B702" s="16" t="s">
        <v>112</v>
      </c>
      <c r="D702" s="83" t="s">
        <v>112</v>
      </c>
      <c r="H702" s="16"/>
      <c r="I702" s="205"/>
      <c r="P702" s="227"/>
      <c r="Q702" s="227"/>
      <c r="R702" s="227"/>
      <c r="S702" s="227"/>
      <c r="T702" s="227"/>
      <c r="U702" s="227"/>
      <c r="V702" s="227"/>
      <c r="W702" s="227"/>
      <c r="X702" s="227"/>
      <c r="Y702" s="227"/>
    </row>
    <row r="703" spans="1:29">
      <c r="A703" s="16" t="s">
        <v>112</v>
      </c>
      <c r="B703" s="16" t="s">
        <v>112</v>
      </c>
      <c r="D703" s="83" t="s">
        <v>112</v>
      </c>
      <c r="E703" s="220" t="s">
        <v>2252</v>
      </c>
      <c r="H703" s="16"/>
      <c r="I703" s="205"/>
      <c r="P703" s="227"/>
      <c r="Q703" s="227"/>
      <c r="R703" s="227"/>
      <c r="S703" s="227"/>
      <c r="T703" s="227"/>
      <c r="U703" s="227"/>
      <c r="V703" s="227"/>
      <c r="W703" s="227"/>
      <c r="X703" s="227"/>
      <c r="Y703" s="227"/>
      <c r="Z703" s="191" t="str">
        <f t="shared" ref="Z703:Z706" si="64">IF(U703&lt;&gt;"",U703,IF(P703&lt;&gt;"",P703,IF(N703&lt;&gt;"",N703,"")))</f>
        <v/>
      </c>
      <c r="AA703" s="191" t="str">
        <f t="shared" ref="AA703:AA706" si="65">IF(X703&lt;&gt;"",X703,IF(S703&lt;&gt;"",S703,IF(O703&lt;&gt;"",O703,"")))</f>
        <v/>
      </c>
    </row>
    <row r="704" spans="1:29">
      <c r="A704" s="16">
        <v>2457</v>
      </c>
      <c r="B704" s="16" t="s">
        <v>2816</v>
      </c>
      <c r="C704" s="16">
        <v>142</v>
      </c>
      <c r="D704" s="83"/>
      <c r="E704" s="208" t="s">
        <v>2818</v>
      </c>
      <c r="F704" s="84" t="s">
        <v>2819</v>
      </c>
      <c r="G704" s="84" t="s">
        <v>2820</v>
      </c>
      <c r="H704" s="209" t="s">
        <v>2821</v>
      </c>
      <c r="I704" s="206"/>
      <c r="J704" s="16"/>
      <c r="K704" s="16"/>
      <c r="L704" s="16"/>
      <c r="M704" s="209" t="s">
        <v>2822</v>
      </c>
      <c r="N704" s="83"/>
      <c r="O704" s="83"/>
      <c r="P704" s="229">
        <v>2</v>
      </c>
      <c r="Q704" s="244" t="s">
        <v>2823</v>
      </c>
      <c r="R704" s="230" t="s">
        <v>2764</v>
      </c>
      <c r="S704" s="231">
        <v>1</v>
      </c>
      <c r="T704" s="232"/>
      <c r="U704" s="229"/>
      <c r="V704" s="230"/>
      <c r="W704" s="230"/>
      <c r="X704" s="231"/>
      <c r="Y704" s="232"/>
      <c r="Z704" s="211">
        <f t="shared" si="64"/>
        <v>2</v>
      </c>
      <c r="AA704" s="212">
        <f t="shared" si="65"/>
        <v>1</v>
      </c>
      <c r="AB704" s="16"/>
    </row>
    <row r="705" spans="1:28">
      <c r="A705" s="16">
        <v>2458</v>
      </c>
      <c r="B705" s="16" t="s">
        <v>2816</v>
      </c>
      <c r="C705" s="16">
        <v>142</v>
      </c>
      <c r="D705" s="83"/>
      <c r="E705" s="208" t="s">
        <v>2825</v>
      </c>
      <c r="F705" s="84" t="s">
        <v>2826</v>
      </c>
      <c r="G705" s="84" t="s">
        <v>2827</v>
      </c>
      <c r="H705" s="209" t="s">
        <v>2821</v>
      </c>
      <c r="I705" s="206"/>
      <c r="J705" s="16"/>
      <c r="K705" s="16"/>
      <c r="L705" s="16"/>
      <c r="M705" s="209" t="s">
        <v>2822</v>
      </c>
      <c r="N705" s="83"/>
      <c r="O705" s="83"/>
      <c r="P705" s="229">
        <v>3</v>
      </c>
      <c r="Q705" s="244" t="s">
        <v>2829</v>
      </c>
      <c r="R705" s="230" t="s">
        <v>2764</v>
      </c>
      <c r="S705" s="231">
        <v>1</v>
      </c>
      <c r="T705" s="232"/>
      <c r="U705" s="229"/>
      <c r="V705" s="230"/>
      <c r="W705" s="230"/>
      <c r="X705" s="231"/>
      <c r="Y705" s="232"/>
      <c r="Z705" s="211">
        <f t="shared" si="64"/>
        <v>3</v>
      </c>
      <c r="AA705" s="212">
        <f t="shared" si="65"/>
        <v>1</v>
      </c>
      <c r="AB705" s="16"/>
    </row>
    <row r="706" spans="1:28">
      <c r="A706" s="16">
        <v>2459</v>
      </c>
      <c r="B706" s="16" t="s">
        <v>2816</v>
      </c>
      <c r="C706" s="16">
        <v>142</v>
      </c>
      <c r="D706" s="83"/>
      <c r="E706" s="208" t="s">
        <v>2830</v>
      </c>
      <c r="F706" s="84" t="s">
        <v>2831</v>
      </c>
      <c r="G706" s="84" t="s">
        <v>2809</v>
      </c>
      <c r="H706" s="209" t="s">
        <v>2821</v>
      </c>
      <c r="I706" s="206"/>
      <c r="J706" s="16"/>
      <c r="K706" s="16"/>
      <c r="L706" s="16"/>
      <c r="M706" s="209" t="s">
        <v>2822</v>
      </c>
      <c r="N706" s="83"/>
      <c r="O706" s="83"/>
      <c r="P706" s="229">
        <v>3</v>
      </c>
      <c r="Q706" s="244" t="s">
        <v>2832</v>
      </c>
      <c r="R706" s="230" t="s">
        <v>2764</v>
      </c>
      <c r="S706" s="231">
        <v>1</v>
      </c>
      <c r="T706" s="232"/>
      <c r="U706" s="229"/>
      <c r="V706" s="230"/>
      <c r="W706" s="230"/>
      <c r="X706" s="231"/>
      <c r="Y706" s="232"/>
      <c r="Z706" s="211">
        <f t="shared" si="64"/>
        <v>3</v>
      </c>
      <c r="AA706" s="212">
        <f t="shared" si="65"/>
        <v>1</v>
      </c>
      <c r="AB706" s="16"/>
    </row>
    <row r="707" spans="1:28">
      <c r="A707" s="16" t="s">
        <v>112</v>
      </c>
      <c r="B707" s="16" t="s">
        <v>112</v>
      </c>
      <c r="D707" s="83" t="s">
        <v>112</v>
      </c>
      <c r="H707" s="16"/>
      <c r="I707" s="205"/>
      <c r="P707" s="227"/>
      <c r="Q707" s="227"/>
      <c r="R707" s="227"/>
      <c r="S707" s="227"/>
      <c r="T707" s="227"/>
      <c r="U707" s="227"/>
      <c r="V707" s="227"/>
      <c r="W707" s="227"/>
      <c r="X707" s="227"/>
      <c r="Y707" s="227"/>
    </row>
    <row r="708" spans="1:28">
      <c r="A708" s="16" t="s">
        <v>112</v>
      </c>
      <c r="B708" s="16" t="s">
        <v>112</v>
      </c>
      <c r="D708" s="83" t="s">
        <v>112</v>
      </c>
      <c r="H708" s="16"/>
      <c r="I708" s="205"/>
      <c r="P708" s="227"/>
      <c r="Q708" s="227"/>
      <c r="R708" s="227"/>
      <c r="S708" s="227"/>
      <c r="T708" s="227"/>
      <c r="U708" s="227"/>
      <c r="V708" s="227"/>
      <c r="W708" s="227"/>
      <c r="X708" s="227"/>
      <c r="Y708" s="227"/>
    </row>
    <row r="709" spans="1:28">
      <c r="A709" s="16" t="s">
        <v>112</v>
      </c>
      <c r="B709" s="16" t="s">
        <v>112</v>
      </c>
      <c r="D709" s="83" t="s">
        <v>112</v>
      </c>
      <c r="E709" s="220" t="s">
        <v>2214</v>
      </c>
      <c r="H709" s="16"/>
      <c r="I709" s="205"/>
      <c r="P709" s="227"/>
      <c r="Q709" s="227"/>
      <c r="R709" s="227"/>
      <c r="S709" s="227"/>
      <c r="T709" s="227"/>
      <c r="U709" s="227"/>
      <c r="V709" s="227"/>
      <c r="W709" s="227"/>
      <c r="X709" s="227"/>
      <c r="Y709" s="227"/>
      <c r="Z709" s="191" t="str">
        <f t="shared" ref="Z709:Z715" si="66">IF(U709&lt;&gt;"",U709,IF(P709&lt;&gt;"",P709,IF(N709&lt;&gt;"",N709,"")))</f>
        <v/>
      </c>
      <c r="AA709" s="191" t="str">
        <f t="shared" ref="AA709:AA715" si="67">IF(X709&lt;&gt;"",X709,IF(S709&lt;&gt;"",S709,IF(O709&lt;&gt;"",O709,"")))</f>
        <v/>
      </c>
    </row>
    <row r="710" spans="1:28">
      <c r="A710" s="16">
        <v>2460</v>
      </c>
      <c r="B710" s="16" t="s">
        <v>2838</v>
      </c>
      <c r="C710" s="16">
        <v>139</v>
      </c>
      <c r="D710" s="83"/>
      <c r="E710" s="208" t="s">
        <v>2839</v>
      </c>
      <c r="F710" s="84" t="s">
        <v>2840</v>
      </c>
      <c r="G710" s="84" t="s">
        <v>2842</v>
      </c>
      <c r="H710" s="209" t="s">
        <v>2844</v>
      </c>
      <c r="I710" s="206"/>
      <c r="J710" s="16"/>
      <c r="K710" s="16"/>
      <c r="L710" s="16"/>
      <c r="M710" s="209" t="s">
        <v>2846</v>
      </c>
      <c r="N710" s="83"/>
      <c r="O710" s="83"/>
      <c r="P710" s="229">
        <v>2</v>
      </c>
      <c r="Q710" s="230" t="s">
        <v>2847</v>
      </c>
      <c r="R710" s="230" t="s">
        <v>2764</v>
      </c>
      <c r="S710" s="231">
        <v>2</v>
      </c>
      <c r="T710" s="232"/>
      <c r="U710" s="229"/>
      <c r="V710" s="230"/>
      <c r="W710" s="230"/>
      <c r="X710" s="231"/>
      <c r="Y710" s="232"/>
      <c r="Z710" s="211">
        <f t="shared" si="66"/>
        <v>2</v>
      </c>
      <c r="AA710" s="212">
        <f t="shared" si="67"/>
        <v>2</v>
      </c>
      <c r="AB710" s="16"/>
    </row>
    <row r="711" spans="1:28">
      <c r="A711" s="16">
        <v>2461</v>
      </c>
      <c r="B711" s="16" t="s">
        <v>2838</v>
      </c>
      <c r="C711" s="16">
        <v>139</v>
      </c>
      <c r="D711" s="83"/>
      <c r="E711" s="208" t="s">
        <v>2849</v>
      </c>
      <c r="F711" s="84" t="s">
        <v>2850</v>
      </c>
      <c r="G711" s="84" t="s">
        <v>2851</v>
      </c>
      <c r="H711" s="209" t="s">
        <v>2844</v>
      </c>
      <c r="I711" s="206"/>
      <c r="J711" s="16"/>
      <c r="K711" s="16"/>
      <c r="L711" s="16"/>
      <c r="M711" s="209" t="s">
        <v>2846</v>
      </c>
      <c r="N711" s="83"/>
      <c r="O711" s="83"/>
      <c r="P711" s="229">
        <v>3</v>
      </c>
      <c r="Q711" s="230" t="s">
        <v>2852</v>
      </c>
      <c r="R711" s="230" t="s">
        <v>2764</v>
      </c>
      <c r="S711" s="231">
        <v>2</v>
      </c>
      <c r="T711" s="232"/>
      <c r="U711" s="229"/>
      <c r="V711" s="230"/>
      <c r="W711" s="230"/>
      <c r="X711" s="231"/>
      <c r="Y711" s="232"/>
      <c r="Z711" s="211">
        <f t="shared" si="66"/>
        <v>3</v>
      </c>
      <c r="AA711" s="212">
        <f t="shared" si="67"/>
        <v>2</v>
      </c>
      <c r="AB711" s="16"/>
    </row>
    <row r="712" spans="1:28">
      <c r="A712" s="16">
        <v>2462</v>
      </c>
      <c r="B712" s="16" t="s">
        <v>2838</v>
      </c>
      <c r="C712" s="16">
        <v>139</v>
      </c>
      <c r="D712" s="83"/>
      <c r="E712" s="208" t="s">
        <v>2853</v>
      </c>
      <c r="F712" s="84" t="s">
        <v>2854</v>
      </c>
      <c r="G712" s="84" t="s">
        <v>2855</v>
      </c>
      <c r="H712" s="209" t="s">
        <v>2844</v>
      </c>
      <c r="I712" s="206"/>
      <c r="J712" s="16"/>
      <c r="K712" s="16"/>
      <c r="L712" s="16"/>
      <c r="M712" s="209" t="s">
        <v>2846</v>
      </c>
      <c r="N712" s="83"/>
      <c r="O712" s="83"/>
      <c r="P712" s="229">
        <v>3</v>
      </c>
      <c r="Q712" s="230" t="s">
        <v>2856</v>
      </c>
      <c r="R712" s="230"/>
      <c r="S712" s="231">
        <v>2.5</v>
      </c>
      <c r="T712" s="232"/>
      <c r="U712" s="229"/>
      <c r="V712" s="230"/>
      <c r="W712" s="230"/>
      <c r="X712" s="231"/>
      <c r="Y712" s="232"/>
      <c r="Z712" s="211">
        <f t="shared" si="66"/>
        <v>3</v>
      </c>
      <c r="AA712" s="212">
        <f t="shared" si="67"/>
        <v>2.5</v>
      </c>
      <c r="AB712" s="16"/>
    </row>
    <row r="713" spans="1:28">
      <c r="A713" s="16">
        <v>2463</v>
      </c>
      <c r="B713" s="16" t="s">
        <v>2838</v>
      </c>
      <c r="C713" s="16">
        <v>139</v>
      </c>
      <c r="D713" s="83"/>
      <c r="E713" s="208" t="s">
        <v>2859</v>
      </c>
      <c r="F713" s="84" t="s">
        <v>2860</v>
      </c>
      <c r="G713" s="84" t="s">
        <v>2861</v>
      </c>
      <c r="H713" s="209" t="s">
        <v>2844</v>
      </c>
      <c r="I713" s="206"/>
      <c r="J713" s="16"/>
      <c r="K713" s="16"/>
      <c r="L713" s="16"/>
      <c r="M713" s="209" t="s">
        <v>2846</v>
      </c>
      <c r="N713" s="83"/>
      <c r="O713" s="83"/>
      <c r="P713" s="229">
        <v>2</v>
      </c>
      <c r="Q713" s="230" t="s">
        <v>2862</v>
      </c>
      <c r="R713" s="230"/>
      <c r="S713" s="231">
        <v>2</v>
      </c>
      <c r="T713" s="232"/>
      <c r="U713" s="229"/>
      <c r="V713" s="230"/>
      <c r="W713" s="230"/>
      <c r="X713" s="231"/>
      <c r="Y713" s="232"/>
      <c r="Z713" s="211">
        <f t="shared" si="66"/>
        <v>2</v>
      </c>
      <c r="AA713" s="212">
        <f t="shared" si="67"/>
        <v>2</v>
      </c>
      <c r="AB713" s="16"/>
    </row>
    <row r="714" spans="1:28">
      <c r="A714" s="16">
        <v>2464</v>
      </c>
      <c r="B714" s="16" t="s">
        <v>2838</v>
      </c>
      <c r="C714" s="16">
        <v>139</v>
      </c>
      <c r="D714" s="83"/>
      <c r="E714" s="208" t="s">
        <v>2865</v>
      </c>
      <c r="F714" s="84" t="s">
        <v>2866</v>
      </c>
      <c r="G714" s="84" t="s">
        <v>2867</v>
      </c>
      <c r="H714" s="209" t="s">
        <v>2844</v>
      </c>
      <c r="I714" s="206"/>
      <c r="J714" s="16"/>
      <c r="K714" s="16"/>
      <c r="L714" s="16"/>
      <c r="M714" s="209" t="s">
        <v>2846</v>
      </c>
      <c r="N714" s="83"/>
      <c r="O714" s="83"/>
      <c r="P714" s="229">
        <v>0</v>
      </c>
      <c r="Q714" s="230" t="s">
        <v>1459</v>
      </c>
      <c r="R714" s="230"/>
      <c r="S714" s="231">
        <v>0</v>
      </c>
      <c r="T714" s="232"/>
      <c r="U714" s="229"/>
      <c r="V714" s="230"/>
      <c r="W714" s="230"/>
      <c r="X714" s="231"/>
      <c r="Y714" s="232"/>
      <c r="Z714" s="211">
        <f t="shared" si="66"/>
        <v>0</v>
      </c>
      <c r="AA714" s="212">
        <f t="shared" si="67"/>
        <v>0</v>
      </c>
      <c r="AB714" s="16"/>
    </row>
    <row r="715" spans="1:28">
      <c r="A715" s="16">
        <v>2465</v>
      </c>
      <c r="B715" s="16" t="s">
        <v>2838</v>
      </c>
      <c r="C715" s="16">
        <v>139</v>
      </c>
      <c r="D715" s="83"/>
      <c r="E715" s="208" t="s">
        <v>2868</v>
      </c>
      <c r="F715" s="84" t="s">
        <v>2869</v>
      </c>
      <c r="G715" s="84" t="s">
        <v>2809</v>
      </c>
      <c r="H715" s="209" t="s">
        <v>2844</v>
      </c>
      <c r="I715" s="206"/>
      <c r="J715" s="16"/>
      <c r="K715" s="16"/>
      <c r="L715" s="16"/>
      <c r="M715" s="209" t="s">
        <v>2846</v>
      </c>
      <c r="N715" s="83"/>
      <c r="O715" s="83"/>
      <c r="P715" s="229">
        <v>3</v>
      </c>
      <c r="Q715" s="230" t="s">
        <v>2872</v>
      </c>
      <c r="R715" s="230"/>
      <c r="S715" s="231">
        <v>1</v>
      </c>
      <c r="T715" s="232"/>
      <c r="U715" s="229"/>
      <c r="V715" s="230"/>
      <c r="W715" s="230"/>
      <c r="X715" s="231"/>
      <c r="Y715" s="232"/>
      <c r="Z715" s="211">
        <f t="shared" si="66"/>
        <v>3</v>
      </c>
      <c r="AA715" s="212">
        <f t="shared" si="67"/>
        <v>1</v>
      </c>
      <c r="AB715" s="16"/>
    </row>
    <row r="716" spans="1:28">
      <c r="A716" s="16" t="s">
        <v>112</v>
      </c>
      <c r="B716" s="16" t="s">
        <v>112</v>
      </c>
      <c r="D716" s="83" t="s">
        <v>112</v>
      </c>
      <c r="H716" s="16"/>
      <c r="I716" s="205"/>
      <c r="P716" s="227"/>
      <c r="Q716" s="227"/>
      <c r="R716" s="227"/>
      <c r="S716" s="227"/>
      <c r="T716" s="227"/>
      <c r="U716" s="227"/>
      <c r="V716" s="227"/>
      <c r="W716" s="227"/>
      <c r="X716" s="227"/>
      <c r="Y716" s="227"/>
    </row>
    <row r="717" spans="1:28">
      <c r="A717" s="16" t="s">
        <v>112</v>
      </c>
      <c r="B717" s="16" t="s">
        <v>112</v>
      </c>
      <c r="D717" s="83" t="s">
        <v>112</v>
      </c>
      <c r="H717" s="16"/>
      <c r="I717" s="205"/>
      <c r="P717" s="227"/>
      <c r="Q717" s="227"/>
      <c r="R717" s="227"/>
      <c r="S717" s="227"/>
      <c r="T717" s="227"/>
      <c r="U717" s="227"/>
      <c r="V717" s="227"/>
      <c r="W717" s="227"/>
      <c r="X717" s="227"/>
      <c r="Y717" s="227"/>
    </row>
    <row r="718" spans="1:28">
      <c r="A718" s="16" t="s">
        <v>112</v>
      </c>
      <c r="B718" s="16" t="s">
        <v>112</v>
      </c>
      <c r="D718" s="83" t="s">
        <v>112</v>
      </c>
      <c r="E718" s="220" t="s">
        <v>2878</v>
      </c>
      <c r="H718" s="16"/>
      <c r="I718" s="205"/>
      <c r="P718" s="227"/>
      <c r="Q718" s="227"/>
      <c r="R718" s="227"/>
      <c r="S718" s="227"/>
      <c r="T718" s="227"/>
      <c r="U718" s="227"/>
      <c r="V718" s="227"/>
      <c r="W718" s="227"/>
      <c r="X718" s="227"/>
      <c r="Y718" s="227"/>
      <c r="Z718" s="191" t="str">
        <f t="shared" ref="Z718:Z719" si="68">IF(U718&lt;&gt;"",U718,IF(P718&lt;&gt;"",P718,IF(N718&lt;&gt;"",N718,"")))</f>
        <v/>
      </c>
      <c r="AA718" s="191" t="str">
        <f t="shared" ref="AA718:AA719" si="69">IF(X718&lt;&gt;"",X718,IF(S718&lt;&gt;"",S718,IF(O718&lt;&gt;"",O718,"")))</f>
        <v/>
      </c>
    </row>
    <row r="719" spans="1:28">
      <c r="A719" s="16">
        <v>2466</v>
      </c>
      <c r="B719" s="16" t="s">
        <v>2883</v>
      </c>
      <c r="C719" s="16">
        <v>141</v>
      </c>
      <c r="D719" s="83" t="s">
        <v>2792</v>
      </c>
      <c r="E719" s="84" t="s">
        <v>2885</v>
      </c>
      <c r="F719" s="84" t="s">
        <v>2886</v>
      </c>
      <c r="G719" s="84" t="s">
        <v>2887</v>
      </c>
      <c r="H719" s="209" t="s">
        <v>2888</v>
      </c>
      <c r="I719" s="206"/>
      <c r="J719" s="16"/>
      <c r="K719" s="16"/>
      <c r="L719" s="16"/>
      <c r="M719" s="209" t="s">
        <v>2889</v>
      </c>
      <c r="N719" s="215">
        <v>4</v>
      </c>
      <c r="O719" s="215">
        <v>3</v>
      </c>
      <c r="P719" s="229">
        <v>3</v>
      </c>
      <c r="Q719" s="230" t="s">
        <v>2890</v>
      </c>
      <c r="R719" s="230"/>
      <c r="S719" s="231">
        <v>2.5</v>
      </c>
      <c r="T719" s="232"/>
      <c r="U719" s="229"/>
      <c r="V719" s="230"/>
      <c r="W719" s="230"/>
      <c r="X719" s="231"/>
      <c r="Y719" s="232"/>
      <c r="Z719" s="211">
        <f t="shared" si="68"/>
        <v>3</v>
      </c>
      <c r="AA719" s="212">
        <f t="shared" si="69"/>
        <v>2.5</v>
      </c>
      <c r="AB719" s="16"/>
    </row>
    <row r="720" spans="1:28">
      <c r="A720" s="16" t="s">
        <v>112</v>
      </c>
      <c r="B720" s="16" t="s">
        <v>112</v>
      </c>
      <c r="D720" s="83" t="s">
        <v>112</v>
      </c>
      <c r="H720" s="16"/>
      <c r="I720" s="205"/>
      <c r="P720" s="227"/>
      <c r="Q720" s="227"/>
      <c r="R720" s="227"/>
      <c r="S720" s="227"/>
      <c r="T720" s="227"/>
      <c r="U720" s="227"/>
      <c r="V720" s="227"/>
      <c r="W720" s="227"/>
      <c r="X720" s="227"/>
      <c r="Y720" s="227"/>
    </row>
    <row r="721" spans="1:28">
      <c r="A721" s="16" t="s">
        <v>112</v>
      </c>
      <c r="B721" s="16" t="s">
        <v>112</v>
      </c>
      <c r="D721" s="83" t="s">
        <v>112</v>
      </c>
      <c r="H721" s="16"/>
      <c r="I721" s="205"/>
      <c r="P721" s="227"/>
      <c r="Q721" s="227"/>
      <c r="R721" s="227"/>
      <c r="S721" s="227"/>
      <c r="T721" s="227"/>
      <c r="U721" s="227"/>
      <c r="V721" s="227"/>
      <c r="W721" s="227"/>
      <c r="X721" s="227"/>
      <c r="Y721" s="227"/>
    </row>
    <row r="722" spans="1:28">
      <c r="A722" s="16" t="s">
        <v>112</v>
      </c>
      <c r="B722" s="16" t="s">
        <v>112</v>
      </c>
      <c r="D722" s="83" t="s">
        <v>112</v>
      </c>
      <c r="E722" s="220" t="s">
        <v>2231</v>
      </c>
      <c r="H722" s="16"/>
      <c r="I722" s="205"/>
      <c r="P722" s="227"/>
      <c r="Q722" s="227"/>
      <c r="R722" s="227"/>
      <c r="S722" s="227"/>
      <c r="T722" s="227"/>
      <c r="U722" s="227"/>
      <c r="V722" s="227"/>
      <c r="W722" s="227"/>
      <c r="X722" s="227"/>
      <c r="Y722" s="227"/>
      <c r="Z722" s="191" t="str">
        <f t="shared" ref="Z722:Z723" si="70">IF(U722&lt;&gt;"",U722,IF(P722&lt;&gt;"",P722,IF(N722&lt;&gt;"",N722,"")))</f>
        <v/>
      </c>
      <c r="AA722" s="191" t="str">
        <f t="shared" ref="AA722:AA723" si="71">IF(X722&lt;&gt;"",X722,IF(S722&lt;&gt;"",S722,IF(O722&lt;&gt;"",O722,"")))</f>
        <v/>
      </c>
    </row>
    <row r="723" spans="1:28">
      <c r="A723" s="16">
        <v>2467</v>
      </c>
      <c r="B723" s="16" t="s">
        <v>2898</v>
      </c>
      <c r="C723" s="16">
        <v>140</v>
      </c>
      <c r="D723" s="83" t="s">
        <v>2792</v>
      </c>
      <c r="E723" s="84" t="s">
        <v>2899</v>
      </c>
      <c r="F723" s="84" t="s">
        <v>2900</v>
      </c>
      <c r="G723" s="84" t="s">
        <v>2901</v>
      </c>
      <c r="H723" s="209" t="s">
        <v>2902</v>
      </c>
      <c r="I723" s="206"/>
      <c r="J723" s="16"/>
      <c r="K723" s="16"/>
      <c r="L723" s="16"/>
      <c r="M723" s="209" t="s">
        <v>2904</v>
      </c>
      <c r="N723" s="215">
        <v>3</v>
      </c>
      <c r="O723" s="215">
        <v>2.5</v>
      </c>
      <c r="P723" s="229">
        <v>3</v>
      </c>
      <c r="Q723" s="230" t="s">
        <v>2907</v>
      </c>
      <c r="R723" s="230"/>
      <c r="S723" s="231">
        <v>2</v>
      </c>
      <c r="T723" s="232"/>
      <c r="U723" s="229"/>
      <c r="V723" s="230"/>
      <c r="W723" s="230"/>
      <c r="X723" s="231"/>
      <c r="Y723" s="232"/>
      <c r="Z723" s="211">
        <f t="shared" si="70"/>
        <v>3</v>
      </c>
      <c r="AA723" s="212">
        <f t="shared" si="71"/>
        <v>2</v>
      </c>
      <c r="AB723" s="16"/>
    </row>
    <row r="724" spans="1:28">
      <c r="A724" s="16" t="s">
        <v>112</v>
      </c>
      <c r="B724" s="16" t="s">
        <v>112</v>
      </c>
      <c r="D724" s="83" t="s">
        <v>112</v>
      </c>
      <c r="H724" s="16"/>
      <c r="I724" s="205"/>
      <c r="P724" s="227"/>
      <c r="Q724" s="227"/>
      <c r="R724" s="227"/>
      <c r="S724" s="227"/>
      <c r="T724" s="227"/>
      <c r="U724" s="227"/>
      <c r="V724" s="227"/>
      <c r="W724" s="227"/>
      <c r="X724" s="227"/>
      <c r="Y724" s="227"/>
    </row>
    <row r="725" spans="1:28">
      <c r="A725" s="16" t="s">
        <v>112</v>
      </c>
      <c r="B725" s="16" t="s">
        <v>112</v>
      </c>
      <c r="D725" s="83" t="s">
        <v>112</v>
      </c>
      <c r="H725" s="16"/>
      <c r="I725" s="205"/>
      <c r="P725" s="227"/>
      <c r="Q725" s="227"/>
      <c r="R725" s="227"/>
      <c r="S725" s="227"/>
      <c r="T725" s="227"/>
      <c r="U725" s="227"/>
      <c r="V725" s="227"/>
      <c r="W725" s="227"/>
      <c r="X725" s="227"/>
      <c r="Y725" s="227"/>
    </row>
    <row r="726" spans="1:28">
      <c r="A726" s="16" t="s">
        <v>112</v>
      </c>
      <c r="B726" s="16" t="s">
        <v>112</v>
      </c>
      <c r="C726" s="16"/>
      <c r="D726" s="83" t="s">
        <v>112</v>
      </c>
      <c r="E726" s="220" t="s">
        <v>2261</v>
      </c>
      <c r="H726" s="16"/>
      <c r="I726" s="205"/>
      <c r="P726" s="227"/>
      <c r="Q726" s="227"/>
      <c r="R726" s="227"/>
      <c r="S726" s="227"/>
      <c r="T726" s="227"/>
      <c r="U726" s="227"/>
      <c r="V726" s="227"/>
      <c r="W726" s="227"/>
      <c r="X726" s="227"/>
      <c r="Y726" s="227"/>
      <c r="Z726" s="191" t="str">
        <f t="shared" ref="Z726:Z727" si="72">IF(U726&lt;&gt;"",U726,IF(P726&lt;&gt;"",P726,IF(N726&lt;&gt;"",N726,"")))</f>
        <v/>
      </c>
      <c r="AA726" s="191" t="str">
        <f t="shared" ref="AA726:AA727" si="73">IF(X726&lt;&gt;"",X726,IF(S726&lt;&gt;"",S726,IF(O726&lt;&gt;"",O726,"")))</f>
        <v/>
      </c>
    </row>
    <row r="727" spans="1:28">
      <c r="A727" s="16">
        <v>2468</v>
      </c>
      <c r="B727" s="16" t="s">
        <v>2911</v>
      </c>
      <c r="C727" s="16">
        <v>143</v>
      </c>
      <c r="D727" s="83" t="s">
        <v>2792</v>
      </c>
      <c r="E727" s="84" t="s">
        <v>2912</v>
      </c>
      <c r="F727" s="84" t="s">
        <v>2913</v>
      </c>
      <c r="G727" s="84" t="s">
        <v>2914</v>
      </c>
      <c r="H727" s="209" t="s">
        <v>2915</v>
      </c>
      <c r="I727" s="206"/>
      <c r="J727" s="16"/>
      <c r="K727" s="16"/>
      <c r="L727" s="16"/>
      <c r="M727" s="209" t="s">
        <v>2916</v>
      </c>
      <c r="N727" s="215">
        <v>2</v>
      </c>
      <c r="O727" s="215">
        <v>2</v>
      </c>
      <c r="P727" s="229">
        <v>2</v>
      </c>
      <c r="Q727" s="230" t="s">
        <v>2917</v>
      </c>
      <c r="R727" s="230"/>
      <c r="S727" s="231">
        <v>2</v>
      </c>
      <c r="T727" s="232"/>
      <c r="U727" s="229"/>
      <c r="V727" s="230"/>
      <c r="W727" s="230"/>
      <c r="X727" s="231"/>
      <c r="Y727" s="232"/>
      <c r="Z727" s="211">
        <f t="shared" si="72"/>
        <v>2</v>
      </c>
      <c r="AA727" s="212">
        <f t="shared" si="73"/>
        <v>2</v>
      </c>
      <c r="AB727" s="16"/>
    </row>
    <row r="728" spans="1:28">
      <c r="A728" s="16" t="s">
        <v>112</v>
      </c>
      <c r="B728" s="16" t="s">
        <v>112</v>
      </c>
      <c r="C728" s="16" t="s">
        <v>112</v>
      </c>
      <c r="D728" s="83" t="s">
        <v>112</v>
      </c>
      <c r="H728" s="16"/>
      <c r="I728" s="205"/>
      <c r="P728" s="227"/>
      <c r="Q728" s="227"/>
      <c r="R728" s="227"/>
      <c r="S728" s="227"/>
      <c r="T728" s="227"/>
      <c r="U728" s="227"/>
      <c r="V728" s="227"/>
      <c r="W728" s="227"/>
      <c r="X728" s="227"/>
      <c r="Y728" s="227"/>
    </row>
    <row r="729" spans="1:28">
      <c r="A729" s="16" t="s">
        <v>112</v>
      </c>
      <c r="B729" s="16" t="s">
        <v>112</v>
      </c>
      <c r="C729" s="16" t="s">
        <v>112</v>
      </c>
      <c r="D729" s="83" t="s">
        <v>112</v>
      </c>
      <c r="H729" s="16"/>
      <c r="I729" s="205"/>
      <c r="P729" s="227"/>
      <c r="Q729" s="227"/>
      <c r="R729" s="227"/>
      <c r="S729" s="227"/>
      <c r="T729" s="227"/>
      <c r="U729" s="227"/>
      <c r="V729" s="227"/>
      <c r="W729" s="227"/>
      <c r="X729" s="227"/>
      <c r="Y729" s="227"/>
    </row>
    <row r="730" spans="1:28">
      <c r="A730" s="16" t="s">
        <v>112</v>
      </c>
      <c r="B730" s="16" t="s">
        <v>112</v>
      </c>
      <c r="C730" s="16"/>
      <c r="D730" s="83" t="s">
        <v>112</v>
      </c>
      <c r="E730" s="220" t="s">
        <v>2265</v>
      </c>
      <c r="H730" s="16"/>
      <c r="I730" s="205"/>
      <c r="P730" s="227"/>
      <c r="Q730" s="227"/>
      <c r="R730" s="227"/>
      <c r="S730" s="227"/>
      <c r="T730" s="227"/>
      <c r="U730" s="227"/>
      <c r="V730" s="227"/>
      <c r="W730" s="227"/>
      <c r="X730" s="227"/>
      <c r="Y730" s="227"/>
      <c r="Z730" s="191" t="str">
        <f t="shared" ref="Z730:Z731" si="74">IF(U730&lt;&gt;"",U730,IF(P730&lt;&gt;"",P730,IF(N730&lt;&gt;"",N730,"")))</f>
        <v/>
      </c>
      <c r="AA730" s="191" t="str">
        <f t="shared" ref="AA730:AA731" si="75">IF(X730&lt;&gt;"",X730,IF(S730&lt;&gt;"",S730,IF(O730&lt;&gt;"",O730,"")))</f>
        <v/>
      </c>
    </row>
    <row r="731" spans="1:28">
      <c r="A731" s="16">
        <v>2469</v>
      </c>
      <c r="B731" s="16" t="s">
        <v>2921</v>
      </c>
      <c r="C731" s="16">
        <v>144</v>
      </c>
      <c r="D731" s="83" t="s">
        <v>2792</v>
      </c>
      <c r="E731" s="84" t="s">
        <v>2922</v>
      </c>
      <c r="F731" s="84" t="s">
        <v>2923</v>
      </c>
      <c r="G731" s="84" t="s">
        <v>2924</v>
      </c>
      <c r="H731" s="209" t="s">
        <v>2925</v>
      </c>
      <c r="I731" s="206"/>
      <c r="J731" s="16"/>
      <c r="K731" s="16"/>
      <c r="L731" s="16"/>
      <c r="M731" s="209" t="s">
        <v>2926</v>
      </c>
      <c r="N731" s="215">
        <v>3</v>
      </c>
      <c r="O731" s="215">
        <v>3</v>
      </c>
      <c r="P731" s="229">
        <v>3</v>
      </c>
      <c r="Q731" s="230" t="s">
        <v>1436</v>
      </c>
      <c r="R731" s="230"/>
      <c r="S731" s="231">
        <v>2</v>
      </c>
      <c r="T731" s="232"/>
      <c r="U731" s="229"/>
      <c r="V731" s="230"/>
      <c r="W731" s="230"/>
      <c r="X731" s="231"/>
      <c r="Y731" s="232"/>
      <c r="Z731" s="211">
        <f t="shared" si="74"/>
        <v>3</v>
      </c>
      <c r="AA731" s="212">
        <f t="shared" si="75"/>
        <v>2</v>
      </c>
      <c r="AB731" s="16"/>
    </row>
    <row r="732" spans="1:28">
      <c r="A732" s="16" t="s">
        <v>112</v>
      </c>
      <c r="B732" s="16" t="s">
        <v>112</v>
      </c>
      <c r="C732" s="16" t="s">
        <v>112</v>
      </c>
      <c r="D732" s="83" t="s">
        <v>112</v>
      </c>
      <c r="H732" s="16"/>
      <c r="I732" s="205"/>
      <c r="P732" s="227"/>
      <c r="Q732" s="227"/>
      <c r="R732" s="227"/>
      <c r="S732" s="227"/>
      <c r="T732" s="227"/>
      <c r="U732" s="227"/>
      <c r="V732" s="227"/>
      <c r="W732" s="227"/>
      <c r="X732" s="227"/>
      <c r="Y732" s="227"/>
    </row>
    <row r="733" spans="1:28">
      <c r="A733" s="16" t="s">
        <v>112</v>
      </c>
      <c r="B733" s="16" t="s">
        <v>112</v>
      </c>
      <c r="C733" s="16" t="s">
        <v>112</v>
      </c>
      <c r="D733" s="83" t="s">
        <v>112</v>
      </c>
      <c r="H733" s="16"/>
      <c r="I733" s="205"/>
      <c r="P733" s="227"/>
      <c r="Q733" s="227"/>
      <c r="R733" s="227"/>
      <c r="S733" s="227"/>
      <c r="T733" s="227"/>
      <c r="U733" s="227"/>
      <c r="V733" s="227"/>
      <c r="W733" s="227"/>
      <c r="X733" s="227"/>
      <c r="Y733" s="227"/>
    </row>
    <row r="734" spans="1:28">
      <c r="A734" s="16" t="s">
        <v>112</v>
      </c>
      <c r="B734" s="16" t="s">
        <v>112</v>
      </c>
      <c r="C734" s="16"/>
      <c r="D734" s="83" t="s">
        <v>112</v>
      </c>
      <c r="E734" s="220" t="s">
        <v>2929</v>
      </c>
      <c r="H734" s="16"/>
      <c r="I734" s="205"/>
      <c r="P734" s="227"/>
      <c r="Q734" s="227"/>
      <c r="R734" s="227"/>
      <c r="S734" s="227"/>
      <c r="T734" s="227"/>
      <c r="U734" s="227"/>
      <c r="V734" s="227"/>
      <c r="W734" s="227"/>
      <c r="X734" s="227"/>
      <c r="Y734" s="227"/>
      <c r="Z734" s="191" t="str">
        <f t="shared" ref="Z734:Z735" si="76">IF(U734&lt;&gt;"",U734,IF(P734&lt;&gt;"",P734,IF(N734&lt;&gt;"",N734,"")))</f>
        <v/>
      </c>
      <c r="AA734" s="191" t="str">
        <f t="shared" ref="AA734:AA735" si="77">IF(X734&lt;&gt;"",X734,IF(S734&lt;&gt;"",S734,IF(O734&lt;&gt;"",O734,"")))</f>
        <v/>
      </c>
    </row>
    <row r="735" spans="1:28">
      <c r="A735" s="16">
        <v>2470</v>
      </c>
      <c r="B735" s="16" t="s">
        <v>2930</v>
      </c>
      <c r="C735" s="16">
        <v>148</v>
      </c>
      <c r="D735" s="83" t="s">
        <v>2792</v>
      </c>
      <c r="E735" s="84" t="s">
        <v>2931</v>
      </c>
      <c r="F735" s="84" t="s">
        <v>2932</v>
      </c>
      <c r="G735" s="84" t="s">
        <v>2933</v>
      </c>
      <c r="H735" s="209" t="s">
        <v>2934</v>
      </c>
      <c r="I735" s="206"/>
      <c r="J735" s="16"/>
      <c r="K735" s="16"/>
      <c r="L735" s="16"/>
      <c r="M735" s="209" t="s">
        <v>2935</v>
      </c>
      <c r="N735" s="215">
        <v>3</v>
      </c>
      <c r="O735" s="215">
        <v>0</v>
      </c>
      <c r="P735" s="229">
        <v>2</v>
      </c>
      <c r="Q735" s="230" t="s">
        <v>1436</v>
      </c>
      <c r="R735" s="230"/>
      <c r="S735" s="231">
        <v>0</v>
      </c>
      <c r="T735" s="232"/>
      <c r="U735" s="229"/>
      <c r="V735" s="230"/>
      <c r="W735" s="230"/>
      <c r="X735" s="231"/>
      <c r="Y735" s="232"/>
      <c r="Z735" s="211">
        <f t="shared" si="76"/>
        <v>2</v>
      </c>
      <c r="AA735" s="212">
        <f t="shared" si="77"/>
        <v>0</v>
      </c>
      <c r="AB735" s="16"/>
    </row>
    <row r="736" spans="1:28">
      <c r="A736" s="16" t="s">
        <v>112</v>
      </c>
      <c r="B736" s="16" t="s">
        <v>112</v>
      </c>
      <c r="C736" s="16" t="s">
        <v>112</v>
      </c>
      <c r="D736" s="83" t="s">
        <v>112</v>
      </c>
      <c r="H736" s="16"/>
      <c r="I736" s="205"/>
      <c r="P736" s="227"/>
      <c r="Q736" s="227"/>
      <c r="R736" s="227"/>
      <c r="S736" s="227"/>
      <c r="T736" s="227"/>
      <c r="U736" s="227"/>
      <c r="V736" s="227"/>
      <c r="W736" s="227"/>
      <c r="X736" s="227"/>
      <c r="Y736" s="227"/>
    </row>
    <row r="737" spans="1:28">
      <c r="A737" s="16" t="s">
        <v>112</v>
      </c>
      <c r="B737" s="16" t="s">
        <v>112</v>
      </c>
      <c r="C737" s="16" t="s">
        <v>112</v>
      </c>
      <c r="D737" s="83" t="s">
        <v>112</v>
      </c>
      <c r="H737" s="16"/>
      <c r="I737" s="205"/>
      <c r="P737" s="227"/>
      <c r="Q737" s="227"/>
      <c r="R737" s="227"/>
      <c r="S737" s="227"/>
      <c r="T737" s="227"/>
      <c r="U737" s="227"/>
      <c r="V737" s="227"/>
      <c r="W737" s="227"/>
      <c r="X737" s="227"/>
      <c r="Y737" s="227"/>
    </row>
    <row r="738" spans="1:28">
      <c r="A738" s="16" t="s">
        <v>112</v>
      </c>
      <c r="B738" s="16" t="s">
        <v>112</v>
      </c>
      <c r="C738" s="16"/>
      <c r="D738" s="83" t="s">
        <v>112</v>
      </c>
      <c r="E738" s="220" t="s">
        <v>2270</v>
      </c>
      <c r="H738" s="16"/>
      <c r="I738" s="205"/>
      <c r="P738" s="227"/>
      <c r="Q738" s="227"/>
      <c r="R738" s="227"/>
      <c r="S738" s="227"/>
      <c r="T738" s="227"/>
      <c r="U738" s="227"/>
      <c r="V738" s="227"/>
      <c r="W738" s="227"/>
      <c r="X738" s="227"/>
      <c r="Y738" s="227"/>
      <c r="Z738" s="191" t="str">
        <f t="shared" ref="Z738:Z739" si="78">IF(U738&lt;&gt;"",U738,IF(P738&lt;&gt;"",P738,IF(N738&lt;&gt;"",N738,"")))</f>
        <v/>
      </c>
      <c r="AA738" s="191" t="str">
        <f t="shared" ref="AA738:AA739" si="79">IF(X738&lt;&gt;"",X738,IF(S738&lt;&gt;"",S738,IF(O738&lt;&gt;"",O738,"")))</f>
        <v/>
      </c>
    </row>
    <row r="739" spans="1:28">
      <c r="A739" s="16">
        <v>2471</v>
      </c>
      <c r="B739" s="16" t="s">
        <v>2953</v>
      </c>
      <c r="C739" s="16">
        <v>145</v>
      </c>
      <c r="D739" s="83" t="s">
        <v>2792</v>
      </c>
      <c r="E739" s="84" t="s">
        <v>2954</v>
      </c>
      <c r="F739" s="84" t="s">
        <v>2955</v>
      </c>
      <c r="G739" s="84" t="s">
        <v>2956</v>
      </c>
      <c r="H739" s="209" t="s">
        <v>2957</v>
      </c>
      <c r="I739" s="206"/>
      <c r="J739" s="16"/>
      <c r="K739" s="16"/>
      <c r="L739" s="16"/>
      <c r="M739" s="209" t="s">
        <v>2959</v>
      </c>
      <c r="N739" s="215">
        <v>3</v>
      </c>
      <c r="O739" s="215">
        <v>3</v>
      </c>
      <c r="P739" s="229">
        <v>3</v>
      </c>
      <c r="Q739" s="230" t="s">
        <v>2960</v>
      </c>
      <c r="R739" s="230"/>
      <c r="S739" s="231">
        <v>2</v>
      </c>
      <c r="T739" s="232"/>
      <c r="U739" s="229"/>
      <c r="V739" s="230"/>
      <c r="W739" s="230"/>
      <c r="X739" s="231"/>
      <c r="Y739" s="232"/>
      <c r="Z739" s="211">
        <f t="shared" si="78"/>
        <v>3</v>
      </c>
      <c r="AA739" s="212">
        <f t="shared" si="79"/>
        <v>2</v>
      </c>
      <c r="AB739" s="16"/>
    </row>
    <row r="740" spans="1:28">
      <c r="A740" s="16" t="s">
        <v>112</v>
      </c>
      <c r="B740" s="16" t="s">
        <v>112</v>
      </c>
      <c r="C740" s="16" t="s">
        <v>112</v>
      </c>
      <c r="D740" s="83" t="s">
        <v>112</v>
      </c>
      <c r="H740" s="16"/>
      <c r="I740" s="205"/>
      <c r="P740" s="227"/>
      <c r="Q740" s="227"/>
      <c r="R740" s="227"/>
      <c r="S740" s="227"/>
      <c r="T740" s="227"/>
      <c r="U740" s="227"/>
      <c r="V740" s="227"/>
      <c r="W740" s="227"/>
      <c r="X740" s="227"/>
      <c r="Y740" s="227"/>
    </row>
    <row r="741" spans="1:28">
      <c r="A741" s="16" t="s">
        <v>112</v>
      </c>
      <c r="B741" s="16" t="s">
        <v>112</v>
      </c>
      <c r="C741" s="16" t="s">
        <v>112</v>
      </c>
      <c r="D741" s="83" t="s">
        <v>112</v>
      </c>
      <c r="H741" s="16"/>
      <c r="I741" s="205"/>
      <c r="P741" s="227"/>
      <c r="Q741" s="227"/>
      <c r="R741" s="227"/>
      <c r="S741" s="227"/>
      <c r="T741" s="227"/>
      <c r="U741" s="227"/>
      <c r="V741" s="227"/>
      <c r="W741" s="227"/>
      <c r="X741" s="227"/>
      <c r="Y741" s="227"/>
    </row>
    <row r="742" spans="1:28" ht="19">
      <c r="A742" s="16" t="s">
        <v>112</v>
      </c>
      <c r="B742" s="16" t="s">
        <v>112</v>
      </c>
      <c r="C742" s="16"/>
      <c r="D742" s="83"/>
      <c r="E742" s="255" t="s">
        <v>2964</v>
      </c>
      <c r="F742" s="256"/>
      <c r="G742" s="257"/>
      <c r="H742" s="16"/>
      <c r="I742" s="206"/>
      <c r="J742" s="16"/>
      <c r="K742" s="16"/>
      <c r="L742" s="16"/>
      <c r="M742" s="16"/>
      <c r="N742" s="83"/>
      <c r="O742" s="83"/>
      <c r="P742" s="227"/>
      <c r="Q742" s="227"/>
      <c r="R742" s="227"/>
      <c r="S742" s="227"/>
      <c r="T742" s="227"/>
      <c r="U742" s="227"/>
      <c r="V742" s="227"/>
      <c r="W742" s="227"/>
      <c r="X742" s="227"/>
      <c r="Y742" s="227"/>
      <c r="Z742" s="191" t="str">
        <f t="shared" ref="Z742:Z747" si="80">IF(U742&lt;&gt;"",U742,IF(P742&lt;&gt;"",P742,IF(N742&lt;&gt;"",N742,"")))</f>
        <v/>
      </c>
      <c r="AA742" s="191" t="str">
        <f t="shared" ref="AA742:AA747" si="81">IF(X742&lt;&gt;"",X742,IF(S742&lt;&gt;"",S742,IF(O742&lt;&gt;"",O742,"")))</f>
        <v/>
      </c>
      <c r="AB742" s="16"/>
    </row>
    <row r="743" spans="1:28">
      <c r="A743" s="16" t="s">
        <v>112</v>
      </c>
      <c r="B743" s="16" t="s">
        <v>112</v>
      </c>
      <c r="C743" s="16"/>
      <c r="D743" s="83"/>
      <c r="E743" s="220" t="s">
        <v>2973</v>
      </c>
      <c r="H743" s="16"/>
      <c r="I743" s="205"/>
      <c r="P743" s="227"/>
      <c r="Q743" s="227"/>
      <c r="R743" s="227"/>
      <c r="S743" s="227"/>
      <c r="T743" s="227"/>
      <c r="U743" s="227"/>
      <c r="V743" s="227"/>
      <c r="W743" s="227"/>
      <c r="X743" s="227"/>
      <c r="Y743" s="227"/>
      <c r="Z743" s="191" t="str">
        <f t="shared" si="80"/>
        <v/>
      </c>
      <c r="AA743" s="191" t="str">
        <f t="shared" si="81"/>
        <v/>
      </c>
    </row>
    <row r="744" spans="1:28">
      <c r="A744" s="16">
        <v>2472</v>
      </c>
      <c r="B744" s="16" t="s">
        <v>2978</v>
      </c>
      <c r="C744" s="16">
        <v>150</v>
      </c>
      <c r="D744" s="83" t="s">
        <v>2792</v>
      </c>
      <c r="E744" s="84" t="s">
        <v>2980</v>
      </c>
      <c r="F744" s="84" t="s">
        <v>2981</v>
      </c>
      <c r="G744" s="84" t="s">
        <v>2982</v>
      </c>
      <c r="H744" s="209" t="s">
        <v>2983</v>
      </c>
      <c r="I744" s="206"/>
      <c r="J744" s="16"/>
      <c r="K744" s="16"/>
      <c r="L744" s="16"/>
      <c r="M744" s="16"/>
      <c r="N744" s="215">
        <v>5</v>
      </c>
      <c r="O744" s="215">
        <v>3</v>
      </c>
      <c r="P744" s="229">
        <v>4</v>
      </c>
      <c r="Q744" s="230" t="s">
        <v>2984</v>
      </c>
      <c r="R744" s="230"/>
      <c r="S744" s="231">
        <v>3</v>
      </c>
      <c r="T744" s="232"/>
      <c r="U744" s="229"/>
      <c r="V744" s="230"/>
      <c r="W744" s="230"/>
      <c r="X744" s="231"/>
      <c r="Y744" s="232"/>
      <c r="Z744" s="211">
        <f t="shared" si="80"/>
        <v>4</v>
      </c>
      <c r="AA744" s="212">
        <f t="shared" si="81"/>
        <v>3</v>
      </c>
      <c r="AB744" s="16"/>
    </row>
    <row r="745" spans="1:28">
      <c r="A745" s="16">
        <v>2473</v>
      </c>
      <c r="B745" s="16" t="s">
        <v>2978</v>
      </c>
      <c r="C745" s="16">
        <v>150</v>
      </c>
      <c r="D745" s="83"/>
      <c r="E745" s="208" t="s">
        <v>2987</v>
      </c>
      <c r="F745" s="84" t="s">
        <v>2988</v>
      </c>
      <c r="G745" s="84" t="s">
        <v>2989</v>
      </c>
      <c r="H745" s="209" t="s">
        <v>2983</v>
      </c>
      <c r="I745" s="206"/>
      <c r="J745" s="16"/>
      <c r="K745" s="16"/>
      <c r="L745" s="16"/>
      <c r="M745" s="16"/>
      <c r="N745" s="83"/>
      <c r="O745" s="83"/>
      <c r="P745" s="229">
        <v>2</v>
      </c>
      <c r="Q745" s="230" t="s">
        <v>2991</v>
      </c>
      <c r="R745" s="230"/>
      <c r="S745" s="231">
        <v>2</v>
      </c>
      <c r="T745" s="232"/>
      <c r="U745" s="229"/>
      <c r="V745" s="230"/>
      <c r="W745" s="230"/>
      <c r="X745" s="231"/>
      <c r="Y745" s="232"/>
      <c r="Z745" s="211">
        <f t="shared" si="80"/>
        <v>2</v>
      </c>
      <c r="AA745" s="212">
        <f t="shared" si="81"/>
        <v>2</v>
      </c>
      <c r="AB745" s="16"/>
    </row>
    <row r="746" spans="1:28">
      <c r="A746" s="16">
        <v>2474</v>
      </c>
      <c r="B746" s="16" t="s">
        <v>2978</v>
      </c>
      <c r="C746" s="16">
        <v>150</v>
      </c>
      <c r="D746" s="83"/>
      <c r="E746" s="208" t="s">
        <v>2994</v>
      </c>
      <c r="F746" s="84" t="s">
        <v>2995</v>
      </c>
      <c r="G746" s="84" t="s">
        <v>2996</v>
      </c>
      <c r="H746" s="209" t="s">
        <v>2983</v>
      </c>
      <c r="I746" s="206"/>
      <c r="J746" s="16"/>
      <c r="K746" s="16"/>
      <c r="L746" s="16"/>
      <c r="M746" s="16"/>
      <c r="N746" s="83"/>
      <c r="O746" s="83"/>
      <c r="P746" s="229">
        <v>2</v>
      </c>
      <c r="Q746" s="230" t="s">
        <v>2998</v>
      </c>
      <c r="R746" s="230"/>
      <c r="S746" s="231">
        <v>2</v>
      </c>
      <c r="T746" s="232"/>
      <c r="U746" s="229"/>
      <c r="V746" s="230"/>
      <c r="W746" s="230"/>
      <c r="X746" s="231"/>
      <c r="Y746" s="232"/>
      <c r="Z746" s="211">
        <f t="shared" si="80"/>
        <v>2</v>
      </c>
      <c r="AA746" s="212">
        <f t="shared" si="81"/>
        <v>2</v>
      </c>
      <c r="AB746" s="16"/>
    </row>
    <row r="747" spans="1:28">
      <c r="A747" s="16">
        <v>2475</v>
      </c>
      <c r="B747" s="16" t="s">
        <v>2978</v>
      </c>
      <c r="C747" s="16">
        <v>150</v>
      </c>
      <c r="D747" s="83"/>
      <c r="E747" s="208" t="s">
        <v>3003</v>
      </c>
      <c r="F747" s="84" t="s">
        <v>3005</v>
      </c>
      <c r="G747" s="84" t="s">
        <v>2809</v>
      </c>
      <c r="H747" s="209" t="s">
        <v>2983</v>
      </c>
      <c r="I747" s="206"/>
      <c r="J747" s="16"/>
      <c r="K747" s="16"/>
      <c r="L747" s="16"/>
      <c r="M747" s="16"/>
      <c r="N747" s="83"/>
      <c r="O747" s="83"/>
      <c r="P747" s="229">
        <v>3</v>
      </c>
      <c r="Q747" s="230"/>
      <c r="R747" s="230"/>
      <c r="S747" s="231">
        <v>1</v>
      </c>
      <c r="T747" s="232"/>
      <c r="U747" s="229"/>
      <c r="V747" s="230"/>
      <c r="W747" s="230"/>
      <c r="X747" s="231"/>
      <c r="Y747" s="232"/>
      <c r="Z747" s="211">
        <f t="shared" si="80"/>
        <v>3</v>
      </c>
      <c r="AA747" s="212">
        <f t="shared" si="81"/>
        <v>1</v>
      </c>
      <c r="AB747" s="16"/>
    </row>
    <row r="748" spans="1:28">
      <c r="A748" s="16" t="s">
        <v>112</v>
      </c>
      <c r="B748" s="16" t="s">
        <v>112</v>
      </c>
      <c r="C748" s="16" t="s">
        <v>112</v>
      </c>
      <c r="D748" s="83" t="s">
        <v>112</v>
      </c>
      <c r="H748" s="16"/>
      <c r="I748" s="205"/>
      <c r="P748" s="227"/>
      <c r="Q748" s="227"/>
      <c r="R748" s="227"/>
      <c r="S748" s="227"/>
      <c r="T748" s="227"/>
      <c r="U748" s="227"/>
      <c r="V748" s="227"/>
      <c r="W748" s="227"/>
      <c r="X748" s="227"/>
      <c r="Y748" s="227"/>
    </row>
    <row r="749" spans="1:28">
      <c r="A749" s="16" t="s">
        <v>112</v>
      </c>
      <c r="B749" s="16" t="s">
        <v>112</v>
      </c>
      <c r="C749" s="16" t="s">
        <v>112</v>
      </c>
      <c r="D749" s="83" t="s">
        <v>112</v>
      </c>
      <c r="H749" s="16"/>
      <c r="I749" s="205"/>
      <c r="P749" s="227"/>
      <c r="Q749" s="227"/>
      <c r="R749" s="227"/>
      <c r="S749" s="227"/>
      <c r="T749" s="227"/>
      <c r="U749" s="227"/>
      <c r="V749" s="227"/>
      <c r="W749" s="227"/>
      <c r="X749" s="227"/>
      <c r="Y749" s="227"/>
    </row>
    <row r="750" spans="1:28">
      <c r="A750" s="16" t="s">
        <v>112</v>
      </c>
      <c r="B750" s="16" t="s">
        <v>112</v>
      </c>
      <c r="C750" s="16"/>
      <c r="D750" s="83" t="s">
        <v>112</v>
      </c>
      <c r="E750" s="220" t="s">
        <v>3021</v>
      </c>
      <c r="H750" s="16"/>
      <c r="I750" s="205"/>
      <c r="P750" s="227"/>
      <c r="Q750" s="227"/>
      <c r="R750" s="227"/>
      <c r="S750" s="227"/>
      <c r="T750" s="227"/>
      <c r="U750" s="227"/>
      <c r="V750" s="227"/>
      <c r="W750" s="227"/>
      <c r="X750" s="227"/>
      <c r="Y750" s="227"/>
      <c r="Z750" s="191" t="str">
        <f t="shared" ref="Z750:Z752" si="82">IF(U750&lt;&gt;"",U750,IF(P750&lt;&gt;"",P750,IF(N750&lt;&gt;"",N750,"")))</f>
        <v/>
      </c>
      <c r="AA750" s="191" t="str">
        <f t="shared" ref="AA750:AA752" si="83">IF(X750&lt;&gt;"",X750,IF(S750&lt;&gt;"",S750,IF(O750&lt;&gt;"",O750,"")))</f>
        <v/>
      </c>
    </row>
    <row r="751" spans="1:28">
      <c r="A751" s="16">
        <v>2476</v>
      </c>
      <c r="B751" s="16" t="s">
        <v>3024</v>
      </c>
      <c r="C751" s="16">
        <v>153</v>
      </c>
      <c r="D751" s="83"/>
      <c r="E751" s="208" t="s">
        <v>3025</v>
      </c>
      <c r="F751" s="84" t="s">
        <v>3026</v>
      </c>
      <c r="G751" s="84" t="s">
        <v>3027</v>
      </c>
      <c r="H751" s="209" t="s">
        <v>692</v>
      </c>
      <c r="I751" s="206"/>
      <c r="J751" s="16"/>
      <c r="K751" s="16"/>
      <c r="L751" s="16"/>
      <c r="M751" s="209" t="s">
        <v>3028</v>
      </c>
      <c r="N751" s="83"/>
      <c r="O751" s="83"/>
      <c r="P751" s="229">
        <v>3</v>
      </c>
      <c r="Q751" s="230" t="s">
        <v>3030</v>
      </c>
      <c r="R751" s="230"/>
      <c r="S751" s="231">
        <v>2.5</v>
      </c>
      <c r="T751" s="232"/>
      <c r="U751" s="229"/>
      <c r="V751" s="230"/>
      <c r="W751" s="230"/>
      <c r="X751" s="231"/>
      <c r="Y751" s="232"/>
      <c r="Z751" s="211">
        <f t="shared" si="82"/>
        <v>3</v>
      </c>
      <c r="AA751" s="212">
        <f t="shared" si="83"/>
        <v>2.5</v>
      </c>
      <c r="AB751" s="16"/>
    </row>
    <row r="752" spans="1:28">
      <c r="A752" s="16">
        <v>2477</v>
      </c>
      <c r="B752" s="16" t="s">
        <v>3024</v>
      </c>
      <c r="C752" s="16">
        <v>153</v>
      </c>
      <c r="D752" s="83"/>
      <c r="E752" s="208" t="s">
        <v>3034</v>
      </c>
      <c r="F752" s="84" t="s">
        <v>3036</v>
      </c>
      <c r="G752" s="84" t="s">
        <v>3037</v>
      </c>
      <c r="H752" s="209" t="s">
        <v>692</v>
      </c>
      <c r="I752" s="206"/>
      <c r="J752" s="16"/>
      <c r="K752" s="16"/>
      <c r="L752" s="16"/>
      <c r="M752" s="209" t="s">
        <v>3028</v>
      </c>
      <c r="N752" s="83"/>
      <c r="O752" s="83"/>
      <c r="P752" s="229">
        <v>2</v>
      </c>
      <c r="Q752" s="230" t="s">
        <v>3038</v>
      </c>
      <c r="R752" s="230"/>
      <c r="S752" s="231">
        <v>2</v>
      </c>
      <c r="T752" s="232"/>
      <c r="U752" s="229"/>
      <c r="V752" s="230"/>
      <c r="W752" s="230"/>
      <c r="X752" s="231"/>
      <c r="Y752" s="232"/>
      <c r="Z752" s="211">
        <f t="shared" si="82"/>
        <v>2</v>
      </c>
      <c r="AA752" s="212">
        <f t="shared" si="83"/>
        <v>2</v>
      </c>
      <c r="AB752" s="16"/>
    </row>
    <row r="753" spans="1:28">
      <c r="A753" s="16" t="s">
        <v>112</v>
      </c>
      <c r="B753" s="16" t="s">
        <v>112</v>
      </c>
      <c r="C753" s="16" t="s">
        <v>112</v>
      </c>
      <c r="D753" s="83"/>
      <c r="H753" s="16"/>
      <c r="I753" s="205"/>
      <c r="P753" s="227"/>
      <c r="Q753" s="227"/>
      <c r="R753" s="227"/>
      <c r="S753" s="227"/>
      <c r="T753" s="227"/>
      <c r="U753" s="227"/>
      <c r="V753" s="227"/>
      <c r="W753" s="227"/>
      <c r="X753" s="227"/>
      <c r="Y753" s="227"/>
    </row>
    <row r="754" spans="1:28">
      <c r="A754" s="16" t="s">
        <v>112</v>
      </c>
      <c r="B754" s="16" t="s">
        <v>112</v>
      </c>
      <c r="C754" s="16" t="s">
        <v>112</v>
      </c>
      <c r="D754" s="83"/>
      <c r="H754" s="16"/>
      <c r="I754" s="205"/>
      <c r="P754" s="227"/>
      <c r="Q754" s="227"/>
      <c r="R754" s="227"/>
      <c r="S754" s="227"/>
      <c r="T754" s="227"/>
      <c r="U754" s="227"/>
      <c r="V754" s="227"/>
      <c r="W754" s="227"/>
      <c r="X754" s="227"/>
      <c r="Y754" s="227"/>
    </row>
    <row r="755" spans="1:28">
      <c r="A755" s="16" t="s">
        <v>112</v>
      </c>
      <c r="B755" s="16" t="s">
        <v>112</v>
      </c>
      <c r="C755" s="16"/>
      <c r="D755" s="83"/>
      <c r="E755" s="220" t="s">
        <v>2365</v>
      </c>
      <c r="H755" s="16"/>
      <c r="I755" s="205"/>
      <c r="P755" s="227"/>
      <c r="Q755" s="227"/>
      <c r="R755" s="227"/>
      <c r="S755" s="227"/>
      <c r="T755" s="227"/>
      <c r="U755" s="227"/>
      <c r="V755" s="227"/>
      <c r="W755" s="227"/>
      <c r="X755" s="227"/>
      <c r="Y755" s="227"/>
      <c r="Z755" s="191" t="str">
        <f t="shared" ref="Z755:Z758" si="84">IF(U755&lt;&gt;"",U755,IF(P755&lt;&gt;"",P755,IF(N755&lt;&gt;"",N755,"")))</f>
        <v/>
      </c>
      <c r="AA755" s="191" t="str">
        <f t="shared" ref="AA755:AA758" si="85">IF(X755&lt;&gt;"",X755,IF(S755&lt;&gt;"",S755,IF(O755&lt;&gt;"",O755,"")))</f>
        <v/>
      </c>
    </row>
    <row r="756" spans="1:28">
      <c r="A756" s="16">
        <v>2478</v>
      </c>
      <c r="B756" s="16" t="s">
        <v>3057</v>
      </c>
      <c r="C756" s="16">
        <v>151</v>
      </c>
      <c r="D756" s="83"/>
      <c r="E756" s="208" t="s">
        <v>3058</v>
      </c>
      <c r="F756" s="84" t="s">
        <v>3059</v>
      </c>
      <c r="G756" s="84" t="s">
        <v>3061</v>
      </c>
      <c r="H756" s="209" t="s">
        <v>3063</v>
      </c>
      <c r="I756" s="206"/>
      <c r="J756" s="16"/>
      <c r="K756" s="16"/>
      <c r="L756" s="16"/>
      <c r="M756" s="16"/>
      <c r="N756" s="83"/>
      <c r="O756" s="83"/>
      <c r="P756" s="229">
        <v>3</v>
      </c>
      <c r="Q756" s="230" t="s">
        <v>3065</v>
      </c>
      <c r="R756" s="230"/>
      <c r="S756" s="231">
        <v>2</v>
      </c>
      <c r="T756" s="232"/>
      <c r="U756" s="229"/>
      <c r="V756" s="230"/>
      <c r="W756" s="230"/>
      <c r="X756" s="231"/>
      <c r="Y756" s="232"/>
      <c r="Z756" s="211">
        <f t="shared" si="84"/>
        <v>3</v>
      </c>
      <c r="AA756" s="212">
        <f t="shared" si="85"/>
        <v>2</v>
      </c>
      <c r="AB756" s="16"/>
    </row>
    <row r="757" spans="1:28">
      <c r="A757" s="16">
        <v>2479</v>
      </c>
      <c r="B757" s="16" t="s">
        <v>3057</v>
      </c>
      <c r="C757" s="16">
        <v>151</v>
      </c>
      <c r="D757" s="83"/>
      <c r="E757" s="208" t="s">
        <v>3069</v>
      </c>
      <c r="F757" s="84" t="s">
        <v>3070</v>
      </c>
      <c r="G757" s="84" t="s">
        <v>3071</v>
      </c>
      <c r="H757" s="209" t="s">
        <v>3063</v>
      </c>
      <c r="I757" s="206"/>
      <c r="J757" s="16"/>
      <c r="K757" s="16"/>
      <c r="L757" s="16"/>
      <c r="M757" s="16"/>
      <c r="N757" s="83"/>
      <c r="O757" s="83"/>
      <c r="P757" s="229">
        <v>2</v>
      </c>
      <c r="Q757" s="230" t="s">
        <v>3072</v>
      </c>
      <c r="R757" s="230"/>
      <c r="S757" s="231">
        <v>1</v>
      </c>
      <c r="T757" s="232"/>
      <c r="U757" s="229"/>
      <c r="V757" s="230"/>
      <c r="W757" s="230"/>
      <c r="X757" s="231"/>
      <c r="Y757" s="232"/>
      <c r="Z757" s="211">
        <f t="shared" si="84"/>
        <v>2</v>
      </c>
      <c r="AA757" s="212">
        <f t="shared" si="85"/>
        <v>1</v>
      </c>
      <c r="AB757" s="16"/>
    </row>
    <row r="758" spans="1:28">
      <c r="A758" s="16">
        <v>2480</v>
      </c>
      <c r="B758" s="16" t="s">
        <v>3057</v>
      </c>
      <c r="C758" s="16">
        <v>151</v>
      </c>
      <c r="D758" s="83"/>
      <c r="E758" s="208" t="s">
        <v>3075</v>
      </c>
      <c r="F758" s="84" t="s">
        <v>3076</v>
      </c>
      <c r="G758" s="84" t="s">
        <v>2809</v>
      </c>
      <c r="H758" s="209" t="s">
        <v>3063</v>
      </c>
      <c r="I758" s="206"/>
      <c r="J758" s="16"/>
      <c r="K758" s="16"/>
      <c r="L758" s="16"/>
      <c r="M758" s="16"/>
      <c r="N758" s="83"/>
      <c r="O758" s="83"/>
      <c r="P758" s="229">
        <v>4</v>
      </c>
      <c r="Q758" s="230" t="s">
        <v>3080</v>
      </c>
      <c r="R758" s="230" t="s">
        <v>3081</v>
      </c>
      <c r="S758" s="231">
        <v>2</v>
      </c>
      <c r="T758" s="232"/>
      <c r="U758" s="229"/>
      <c r="V758" s="230"/>
      <c r="W758" s="230"/>
      <c r="X758" s="231"/>
      <c r="Y758" s="232"/>
      <c r="Z758" s="211">
        <f t="shared" si="84"/>
        <v>4</v>
      </c>
      <c r="AA758" s="212">
        <f t="shared" si="85"/>
        <v>2</v>
      </c>
      <c r="AB758" s="16"/>
    </row>
    <row r="759" spans="1:28">
      <c r="A759" s="16" t="s">
        <v>112</v>
      </c>
      <c r="B759" s="16" t="s">
        <v>112</v>
      </c>
      <c r="C759" s="16" t="s">
        <v>112</v>
      </c>
      <c r="D759" s="83"/>
      <c r="H759" s="16"/>
      <c r="I759" s="205"/>
      <c r="P759" s="227"/>
      <c r="Q759" s="227"/>
      <c r="R759" s="227"/>
      <c r="S759" s="227"/>
      <c r="T759" s="227"/>
      <c r="U759" s="227"/>
      <c r="V759" s="227"/>
      <c r="W759" s="227"/>
      <c r="X759" s="227"/>
      <c r="Y759" s="227"/>
    </row>
    <row r="760" spans="1:28">
      <c r="A760" s="16" t="s">
        <v>112</v>
      </c>
      <c r="B760" s="16" t="s">
        <v>112</v>
      </c>
      <c r="C760" s="16" t="s">
        <v>112</v>
      </c>
      <c r="D760" s="83"/>
      <c r="H760" s="16"/>
      <c r="I760" s="205"/>
      <c r="P760" s="227"/>
      <c r="Q760" s="227"/>
      <c r="R760" s="227"/>
      <c r="S760" s="227"/>
      <c r="T760" s="227"/>
      <c r="U760" s="227"/>
      <c r="V760" s="227"/>
      <c r="W760" s="227"/>
      <c r="X760" s="227"/>
      <c r="Y760" s="227"/>
    </row>
    <row r="761" spans="1:28">
      <c r="A761" s="16" t="s">
        <v>112</v>
      </c>
      <c r="B761" s="16" t="s">
        <v>112</v>
      </c>
      <c r="C761" s="16"/>
      <c r="D761" s="83"/>
      <c r="E761" s="220" t="s">
        <v>2399</v>
      </c>
      <c r="H761" s="16"/>
      <c r="I761" s="205"/>
      <c r="P761" s="227"/>
      <c r="Q761" s="227"/>
      <c r="R761" s="227"/>
      <c r="S761" s="227"/>
      <c r="T761" s="227"/>
      <c r="U761" s="227"/>
      <c r="V761" s="227"/>
      <c r="W761" s="227"/>
      <c r="X761" s="227"/>
      <c r="Y761" s="227"/>
      <c r="Z761" s="191" t="str">
        <f t="shared" ref="Z761:Z768" si="86">IF(U761&lt;&gt;"",U761,IF(P761&lt;&gt;"",P761,IF(N761&lt;&gt;"",N761,"")))</f>
        <v/>
      </c>
      <c r="AA761" s="191" t="str">
        <f t="shared" ref="AA761:AA768" si="87">IF(X761&lt;&gt;"",X761,IF(S761&lt;&gt;"",S761,IF(O761&lt;&gt;"",O761,"")))</f>
        <v/>
      </c>
    </row>
    <row r="762" spans="1:28">
      <c r="A762" s="16">
        <v>2481</v>
      </c>
      <c r="B762" s="16" t="s">
        <v>3088</v>
      </c>
      <c r="C762" s="16">
        <v>154</v>
      </c>
      <c r="D762" s="83"/>
      <c r="E762" s="208" t="s">
        <v>3089</v>
      </c>
      <c r="F762" s="84" t="s">
        <v>3090</v>
      </c>
      <c r="G762" s="84" t="s">
        <v>3091</v>
      </c>
      <c r="H762" s="209" t="s">
        <v>3092</v>
      </c>
      <c r="I762" s="206"/>
      <c r="J762" s="16"/>
      <c r="K762" s="16"/>
      <c r="L762" s="16"/>
      <c r="M762" s="209" t="s">
        <v>3093</v>
      </c>
      <c r="N762" s="83"/>
      <c r="O762" s="83"/>
      <c r="P762" s="229">
        <v>3</v>
      </c>
      <c r="Q762" s="230" t="s">
        <v>3094</v>
      </c>
      <c r="R762" s="230"/>
      <c r="S762" s="231">
        <v>2.5</v>
      </c>
      <c r="T762" s="232"/>
      <c r="U762" s="229"/>
      <c r="V762" s="230"/>
      <c r="W762" s="230"/>
      <c r="X762" s="231"/>
      <c r="Y762" s="232"/>
      <c r="Z762" s="211">
        <f t="shared" si="86"/>
        <v>3</v>
      </c>
      <c r="AA762" s="212">
        <f t="shared" si="87"/>
        <v>2.5</v>
      </c>
      <c r="AB762" s="16"/>
    </row>
    <row r="763" spans="1:28">
      <c r="A763" s="16">
        <v>2482</v>
      </c>
      <c r="B763" s="16" t="s">
        <v>3088</v>
      </c>
      <c r="C763" s="16">
        <v>154</v>
      </c>
      <c r="D763" s="83"/>
      <c r="E763" s="208" t="s">
        <v>3096</v>
      </c>
      <c r="F763" s="84" t="s">
        <v>3098</v>
      </c>
      <c r="G763" s="84" t="s">
        <v>3099</v>
      </c>
      <c r="H763" s="209" t="s">
        <v>3092</v>
      </c>
      <c r="I763" s="206"/>
      <c r="J763" s="16"/>
      <c r="K763" s="16"/>
      <c r="L763" s="16"/>
      <c r="M763" s="209" t="s">
        <v>3093</v>
      </c>
      <c r="N763" s="83"/>
      <c r="O763" s="83"/>
      <c r="P763" s="229">
        <v>3</v>
      </c>
      <c r="Q763" s="230" t="s">
        <v>179</v>
      </c>
      <c r="R763" s="230"/>
      <c r="S763" s="231">
        <v>2</v>
      </c>
      <c r="T763" s="232"/>
      <c r="U763" s="229"/>
      <c r="V763" s="230"/>
      <c r="W763" s="230"/>
      <c r="X763" s="231"/>
      <c r="Y763" s="232"/>
      <c r="Z763" s="211">
        <f t="shared" si="86"/>
        <v>3</v>
      </c>
      <c r="AA763" s="212">
        <f t="shared" si="87"/>
        <v>2</v>
      </c>
      <c r="AB763" s="16"/>
    </row>
    <row r="764" spans="1:28">
      <c r="A764" s="16">
        <v>2483</v>
      </c>
      <c r="B764" s="16" t="s">
        <v>3088</v>
      </c>
      <c r="C764" s="16">
        <v>154</v>
      </c>
      <c r="D764" s="83"/>
      <c r="E764" s="208" t="s">
        <v>3104</v>
      </c>
      <c r="F764" s="84" t="s">
        <v>3105</v>
      </c>
      <c r="G764" s="84" t="s">
        <v>3106</v>
      </c>
      <c r="H764" s="209" t="s">
        <v>3092</v>
      </c>
      <c r="I764" s="206"/>
      <c r="J764" s="16"/>
      <c r="K764" s="16"/>
      <c r="L764" s="16"/>
      <c r="M764" s="209" t="s">
        <v>3093</v>
      </c>
      <c r="N764" s="83"/>
      <c r="O764" s="83"/>
      <c r="P764" s="229">
        <v>3</v>
      </c>
      <c r="Q764" s="230" t="s">
        <v>3109</v>
      </c>
      <c r="R764" s="230"/>
      <c r="S764" s="231">
        <v>1.5</v>
      </c>
      <c r="T764" s="232"/>
      <c r="U764" s="229"/>
      <c r="V764" s="230"/>
      <c r="W764" s="230"/>
      <c r="X764" s="231"/>
      <c r="Y764" s="232"/>
      <c r="Z764" s="211">
        <f t="shared" si="86"/>
        <v>3</v>
      </c>
      <c r="AA764" s="212">
        <f t="shared" si="87"/>
        <v>1.5</v>
      </c>
      <c r="AB764" s="16"/>
    </row>
    <row r="765" spans="1:28">
      <c r="A765" s="16">
        <v>2484</v>
      </c>
      <c r="B765" s="16" t="s">
        <v>3088</v>
      </c>
      <c r="C765" s="16">
        <v>154</v>
      </c>
      <c r="D765" s="83"/>
      <c r="E765" s="208" t="s">
        <v>3112</v>
      </c>
      <c r="F765" s="84" t="s">
        <v>3113</v>
      </c>
      <c r="G765" s="84" t="s">
        <v>3115</v>
      </c>
      <c r="H765" s="209" t="s">
        <v>3092</v>
      </c>
      <c r="I765" s="206"/>
      <c r="J765" s="16"/>
      <c r="K765" s="16"/>
      <c r="L765" s="16"/>
      <c r="M765" s="209" t="s">
        <v>3093</v>
      </c>
      <c r="N765" s="83"/>
      <c r="O765" s="83"/>
      <c r="P765" s="229">
        <v>3</v>
      </c>
      <c r="Q765" s="230" t="s">
        <v>3119</v>
      </c>
      <c r="R765" s="230"/>
      <c r="S765" s="231">
        <v>2</v>
      </c>
      <c r="T765" s="232"/>
      <c r="U765" s="229"/>
      <c r="V765" s="230"/>
      <c r="W765" s="230"/>
      <c r="X765" s="231"/>
      <c r="Y765" s="232"/>
      <c r="Z765" s="211">
        <f t="shared" si="86"/>
        <v>3</v>
      </c>
      <c r="AA765" s="212">
        <f t="shared" si="87"/>
        <v>2</v>
      </c>
      <c r="AB765" s="16"/>
    </row>
    <row r="766" spans="1:28">
      <c r="A766" s="16">
        <v>2485</v>
      </c>
      <c r="B766" s="16" t="s">
        <v>3088</v>
      </c>
      <c r="C766" s="16">
        <v>154</v>
      </c>
      <c r="D766" s="83"/>
      <c r="E766" s="208" t="s">
        <v>3123</v>
      </c>
      <c r="F766" s="84" t="s">
        <v>3124</v>
      </c>
      <c r="G766" s="84" t="s">
        <v>3125</v>
      </c>
      <c r="H766" s="209" t="s">
        <v>3092</v>
      </c>
      <c r="I766" s="206"/>
      <c r="J766" s="16"/>
      <c r="K766" s="16"/>
      <c r="L766" s="16"/>
      <c r="M766" s="209" t="s">
        <v>3093</v>
      </c>
      <c r="N766" s="83"/>
      <c r="O766" s="83"/>
      <c r="P766" s="229">
        <v>2</v>
      </c>
      <c r="Q766" s="230" t="s">
        <v>3126</v>
      </c>
      <c r="R766" s="230"/>
      <c r="S766" s="231">
        <v>2</v>
      </c>
      <c r="T766" s="232"/>
      <c r="U766" s="229"/>
      <c r="V766" s="230"/>
      <c r="W766" s="230"/>
      <c r="X766" s="231"/>
      <c r="Y766" s="232"/>
      <c r="Z766" s="211">
        <f t="shared" si="86"/>
        <v>2</v>
      </c>
      <c r="AA766" s="212">
        <f t="shared" si="87"/>
        <v>2</v>
      </c>
      <c r="AB766" s="16"/>
    </row>
    <row r="767" spans="1:28">
      <c r="A767" s="16">
        <v>2486</v>
      </c>
      <c r="B767" s="16" t="s">
        <v>3088</v>
      </c>
      <c r="C767" s="16">
        <v>154</v>
      </c>
      <c r="D767" s="83"/>
      <c r="E767" s="208" t="s">
        <v>3129</v>
      </c>
      <c r="F767" s="84" t="s">
        <v>3130</v>
      </c>
      <c r="G767" s="84" t="s">
        <v>3132</v>
      </c>
      <c r="H767" s="209" t="s">
        <v>3092</v>
      </c>
      <c r="I767" s="206"/>
      <c r="J767" s="16"/>
      <c r="K767" s="16"/>
      <c r="L767" s="16"/>
      <c r="M767" s="209" t="s">
        <v>3093</v>
      </c>
      <c r="N767" s="83"/>
      <c r="O767" s="83"/>
      <c r="P767" s="229">
        <v>1</v>
      </c>
      <c r="Q767" s="230" t="s">
        <v>3134</v>
      </c>
      <c r="R767" s="230"/>
      <c r="S767" s="231">
        <v>0</v>
      </c>
      <c r="T767" s="232"/>
      <c r="U767" s="229"/>
      <c r="V767" s="230"/>
      <c r="W767" s="230"/>
      <c r="X767" s="231"/>
      <c r="Y767" s="232"/>
      <c r="Z767" s="211">
        <f t="shared" si="86"/>
        <v>1</v>
      </c>
      <c r="AA767" s="212">
        <f t="shared" si="87"/>
        <v>0</v>
      </c>
      <c r="AB767" s="16"/>
    </row>
    <row r="768" spans="1:28">
      <c r="A768" s="16">
        <v>2487</v>
      </c>
      <c r="B768" s="16" t="s">
        <v>3088</v>
      </c>
      <c r="C768" s="16">
        <v>154</v>
      </c>
      <c r="D768" s="83"/>
      <c r="E768" s="208" t="s">
        <v>3139</v>
      </c>
      <c r="F768" s="84" t="s">
        <v>3140</v>
      </c>
      <c r="G768" s="84" t="s">
        <v>2809</v>
      </c>
      <c r="H768" s="209" t="s">
        <v>3092</v>
      </c>
      <c r="I768" s="206"/>
      <c r="J768" s="16"/>
      <c r="K768" s="16"/>
      <c r="L768" s="16"/>
      <c r="M768" s="209" t="s">
        <v>3093</v>
      </c>
      <c r="N768" s="83"/>
      <c r="O768" s="83"/>
      <c r="P768" s="229">
        <v>3</v>
      </c>
      <c r="Q768" s="230" t="s">
        <v>3141</v>
      </c>
      <c r="R768" s="230"/>
      <c r="S768" s="231">
        <v>1</v>
      </c>
      <c r="T768" s="232"/>
      <c r="U768" s="229"/>
      <c r="V768" s="230"/>
      <c r="W768" s="230"/>
      <c r="X768" s="231"/>
      <c r="Y768" s="232"/>
      <c r="Z768" s="211">
        <f t="shared" si="86"/>
        <v>3</v>
      </c>
      <c r="AA768" s="212">
        <f t="shared" si="87"/>
        <v>1</v>
      </c>
      <c r="AB768" s="16"/>
    </row>
    <row r="769" spans="1:28">
      <c r="A769" s="16" t="s">
        <v>112</v>
      </c>
      <c r="B769" s="16" t="s">
        <v>112</v>
      </c>
      <c r="C769" s="16" t="s">
        <v>112</v>
      </c>
      <c r="D769" s="83"/>
      <c r="H769" s="16"/>
      <c r="I769" s="205"/>
      <c r="P769" s="227"/>
      <c r="Q769" s="227"/>
      <c r="R769" s="227"/>
      <c r="S769" s="227"/>
      <c r="T769" s="227"/>
      <c r="U769" s="227"/>
      <c r="V769" s="227"/>
      <c r="W769" s="227"/>
      <c r="X769" s="227"/>
      <c r="Y769" s="227"/>
    </row>
    <row r="770" spans="1:28">
      <c r="A770" s="16" t="s">
        <v>112</v>
      </c>
      <c r="B770" s="16" t="s">
        <v>112</v>
      </c>
      <c r="C770" s="16" t="s">
        <v>112</v>
      </c>
      <c r="D770" s="83"/>
      <c r="H770" s="16"/>
      <c r="I770" s="205"/>
      <c r="P770" s="227"/>
      <c r="Q770" s="227"/>
      <c r="R770" s="227"/>
      <c r="S770" s="227"/>
      <c r="T770" s="227"/>
      <c r="U770" s="227"/>
      <c r="V770" s="227"/>
      <c r="W770" s="227"/>
      <c r="X770" s="227"/>
      <c r="Y770" s="227"/>
    </row>
    <row r="771" spans="1:28">
      <c r="A771" s="16" t="s">
        <v>112</v>
      </c>
      <c r="B771" s="16" t="s">
        <v>112</v>
      </c>
      <c r="C771" s="16"/>
      <c r="D771" s="83"/>
      <c r="E771" s="220" t="s">
        <v>2410</v>
      </c>
      <c r="H771" s="16"/>
      <c r="I771" s="205"/>
      <c r="P771" s="227"/>
      <c r="Q771" s="227"/>
      <c r="R771" s="227"/>
      <c r="S771" s="227"/>
      <c r="T771" s="227"/>
      <c r="U771" s="227"/>
      <c r="V771" s="227"/>
      <c r="W771" s="227"/>
      <c r="X771" s="227"/>
      <c r="Y771" s="227"/>
      <c r="Z771" s="191" t="str">
        <f t="shared" ref="Z771:Z775" si="88">IF(U771&lt;&gt;"",U771,IF(P771&lt;&gt;"",P771,IF(N771&lt;&gt;"",N771,"")))</f>
        <v/>
      </c>
      <c r="AA771" s="191" t="str">
        <f t="shared" ref="AA771:AA775" si="89">IF(X771&lt;&gt;"",X771,IF(S771&lt;&gt;"",S771,IF(O771&lt;&gt;"",O771,"")))</f>
        <v/>
      </c>
    </row>
    <row r="772" spans="1:28">
      <c r="A772" s="16">
        <v>2488</v>
      </c>
      <c r="B772" s="16" t="s">
        <v>3156</v>
      </c>
      <c r="C772" s="16">
        <v>155</v>
      </c>
      <c r="D772" s="83"/>
      <c r="E772" s="208" t="s">
        <v>3158</v>
      </c>
      <c r="F772" s="84" t="s">
        <v>3159</v>
      </c>
      <c r="G772" s="84" t="s">
        <v>3160</v>
      </c>
      <c r="H772" s="209" t="s">
        <v>3161</v>
      </c>
      <c r="I772" s="206"/>
      <c r="J772" s="16"/>
      <c r="K772" s="16"/>
      <c r="L772" s="16"/>
      <c r="M772" s="16"/>
      <c r="N772" s="83"/>
      <c r="O772" s="83"/>
      <c r="P772" s="229">
        <v>4</v>
      </c>
      <c r="Q772" s="230" t="s">
        <v>3162</v>
      </c>
      <c r="R772" s="230"/>
      <c r="S772" s="231">
        <v>2</v>
      </c>
      <c r="T772" s="232"/>
      <c r="U772" s="229"/>
      <c r="V772" s="230"/>
      <c r="W772" s="230"/>
      <c r="X772" s="231"/>
      <c r="Y772" s="232"/>
      <c r="Z772" s="211">
        <f t="shared" si="88"/>
        <v>4</v>
      </c>
      <c r="AA772" s="212">
        <f t="shared" si="89"/>
        <v>2</v>
      </c>
      <c r="AB772" s="16"/>
    </row>
    <row r="773" spans="1:28">
      <c r="A773" s="16">
        <v>2489</v>
      </c>
      <c r="B773" s="16" t="s">
        <v>3156</v>
      </c>
      <c r="C773" s="16">
        <v>155</v>
      </c>
      <c r="D773" s="83"/>
      <c r="E773" s="208" t="s">
        <v>3165</v>
      </c>
      <c r="F773" s="84" t="s">
        <v>3166</v>
      </c>
      <c r="G773" s="84" t="s">
        <v>3167</v>
      </c>
      <c r="H773" s="209" t="s">
        <v>3161</v>
      </c>
      <c r="I773" s="206"/>
      <c r="J773" s="16"/>
      <c r="K773" s="16"/>
      <c r="L773" s="16"/>
      <c r="M773" s="16"/>
      <c r="N773" s="83"/>
      <c r="O773" s="83"/>
      <c r="P773" s="229">
        <v>3</v>
      </c>
      <c r="Q773" s="230" t="s">
        <v>3168</v>
      </c>
      <c r="R773" s="230"/>
      <c r="S773" s="231">
        <v>2</v>
      </c>
      <c r="T773" s="232"/>
      <c r="U773" s="229"/>
      <c r="V773" s="230"/>
      <c r="W773" s="230"/>
      <c r="X773" s="231"/>
      <c r="Y773" s="232"/>
      <c r="Z773" s="211">
        <f t="shared" si="88"/>
        <v>3</v>
      </c>
      <c r="AA773" s="212">
        <f t="shared" si="89"/>
        <v>2</v>
      </c>
      <c r="AB773" s="16"/>
    </row>
    <row r="774" spans="1:28">
      <c r="A774" s="16">
        <v>2490</v>
      </c>
      <c r="B774" s="16" t="s">
        <v>3156</v>
      </c>
      <c r="C774" s="16">
        <v>155</v>
      </c>
      <c r="D774" s="83"/>
      <c r="E774" s="208" t="s">
        <v>3172</v>
      </c>
      <c r="F774" s="84" t="s">
        <v>3173</v>
      </c>
      <c r="G774" s="84" t="s">
        <v>3175</v>
      </c>
      <c r="H774" s="209" t="s">
        <v>3161</v>
      </c>
      <c r="I774" s="206"/>
      <c r="J774" s="16"/>
      <c r="K774" s="16"/>
      <c r="L774" s="16"/>
      <c r="M774" s="16"/>
      <c r="N774" s="83"/>
      <c r="O774" s="83"/>
      <c r="P774" s="229">
        <v>3</v>
      </c>
      <c r="Q774" s="230" t="s">
        <v>3178</v>
      </c>
      <c r="R774" s="230"/>
      <c r="S774" s="231">
        <v>2</v>
      </c>
      <c r="T774" s="232"/>
      <c r="U774" s="229"/>
      <c r="V774" s="230"/>
      <c r="W774" s="230"/>
      <c r="X774" s="231"/>
      <c r="Y774" s="232"/>
      <c r="Z774" s="211">
        <f t="shared" si="88"/>
        <v>3</v>
      </c>
      <c r="AA774" s="212">
        <f t="shared" si="89"/>
        <v>2</v>
      </c>
      <c r="AB774" s="16"/>
    </row>
    <row r="775" spans="1:28">
      <c r="A775" s="16">
        <v>2491</v>
      </c>
      <c r="B775" s="16" t="s">
        <v>3156</v>
      </c>
      <c r="C775" s="16">
        <v>155</v>
      </c>
      <c r="D775" s="83"/>
      <c r="E775" s="208" t="s">
        <v>3181</v>
      </c>
      <c r="F775" s="84" t="s">
        <v>3182</v>
      </c>
      <c r="G775" s="84" t="s">
        <v>2809</v>
      </c>
      <c r="H775" s="209" t="s">
        <v>3161</v>
      </c>
      <c r="I775" s="206"/>
      <c r="J775" s="16"/>
      <c r="K775" s="16"/>
      <c r="L775" s="16"/>
      <c r="M775" s="16"/>
      <c r="N775" s="83"/>
      <c r="O775" s="83"/>
      <c r="P775" s="229">
        <v>3</v>
      </c>
      <c r="Q775" s="230"/>
      <c r="R775" s="230"/>
      <c r="S775" s="231">
        <v>1</v>
      </c>
      <c r="T775" s="232"/>
      <c r="U775" s="229"/>
      <c r="V775" s="230"/>
      <c r="W775" s="230"/>
      <c r="X775" s="231"/>
      <c r="Y775" s="232"/>
      <c r="Z775" s="211">
        <f t="shared" si="88"/>
        <v>3</v>
      </c>
      <c r="AA775" s="212">
        <f t="shared" si="89"/>
        <v>1</v>
      </c>
      <c r="AB775" s="16"/>
    </row>
    <row r="776" spans="1:28">
      <c r="A776" s="16" t="s">
        <v>112</v>
      </c>
      <c r="B776" s="16" t="s">
        <v>112</v>
      </c>
      <c r="C776" s="16" t="s">
        <v>112</v>
      </c>
      <c r="D776" s="83"/>
      <c r="H776" s="16"/>
      <c r="I776" s="205"/>
      <c r="P776" s="227"/>
      <c r="Q776" s="227"/>
      <c r="R776" s="227"/>
      <c r="S776" s="227"/>
      <c r="T776" s="227"/>
      <c r="U776" s="227"/>
      <c r="V776" s="227"/>
      <c r="W776" s="227"/>
      <c r="X776" s="227"/>
      <c r="Y776" s="227"/>
    </row>
    <row r="777" spans="1:28">
      <c r="A777" s="16" t="s">
        <v>112</v>
      </c>
      <c r="B777" s="16" t="s">
        <v>112</v>
      </c>
      <c r="C777" s="16" t="s">
        <v>112</v>
      </c>
      <c r="D777" s="83"/>
      <c r="H777" s="16"/>
      <c r="I777" s="205"/>
      <c r="P777" s="227"/>
      <c r="Q777" s="227"/>
      <c r="R777" s="227"/>
      <c r="S777" s="227"/>
      <c r="T777" s="227"/>
      <c r="U777" s="227"/>
      <c r="V777" s="227"/>
      <c r="W777" s="227"/>
      <c r="X777" s="227"/>
      <c r="Y777" s="227"/>
    </row>
    <row r="778" spans="1:28">
      <c r="A778" s="16" t="s">
        <v>112</v>
      </c>
      <c r="B778" s="16" t="s">
        <v>112</v>
      </c>
      <c r="C778" s="16"/>
      <c r="D778" s="83"/>
      <c r="E778" s="220" t="s">
        <v>2420</v>
      </c>
      <c r="H778" s="16"/>
      <c r="I778" s="205"/>
      <c r="P778" s="227"/>
      <c r="Q778" s="227"/>
      <c r="R778" s="227"/>
      <c r="S778" s="227"/>
      <c r="T778" s="227"/>
      <c r="U778" s="227"/>
      <c r="V778" s="227"/>
      <c r="W778" s="227"/>
      <c r="X778" s="227"/>
      <c r="Y778" s="227"/>
      <c r="Z778" s="191" t="str">
        <f t="shared" ref="Z778:Z790" si="90">IF(U778&lt;&gt;"",U778,IF(P778&lt;&gt;"",P778,IF(N778&lt;&gt;"",N778,"")))</f>
        <v/>
      </c>
      <c r="AA778" s="191" t="str">
        <f t="shared" ref="AA778:AA790" si="91">IF(X778&lt;&gt;"",X778,IF(S778&lt;&gt;"",S778,IF(O778&lt;&gt;"",O778,"")))</f>
        <v/>
      </c>
    </row>
    <row r="779" spans="1:28">
      <c r="A779" s="16">
        <v>2492</v>
      </c>
      <c r="B779" s="16" t="s">
        <v>3198</v>
      </c>
      <c r="C779" s="16">
        <v>156</v>
      </c>
      <c r="D779" s="83"/>
      <c r="E779" s="208" t="s">
        <v>3199</v>
      </c>
      <c r="F779" s="84" t="s">
        <v>3200</v>
      </c>
      <c r="G779" s="84" t="s">
        <v>3201</v>
      </c>
      <c r="H779" s="209" t="s">
        <v>3202</v>
      </c>
      <c r="I779" s="206"/>
      <c r="J779" s="16"/>
      <c r="K779" s="16"/>
      <c r="L779" s="16"/>
      <c r="M779" s="16"/>
      <c r="N779" s="83"/>
      <c r="O779" s="83"/>
      <c r="P779" s="229">
        <v>2</v>
      </c>
      <c r="Q779" s="230" t="s">
        <v>3204</v>
      </c>
      <c r="R779" s="230"/>
      <c r="S779" s="231">
        <v>2</v>
      </c>
      <c r="T779" s="232"/>
      <c r="U779" s="229"/>
      <c r="V779" s="230"/>
      <c r="W779" s="230"/>
      <c r="X779" s="231"/>
      <c r="Y779" s="232"/>
      <c r="Z779" s="211">
        <f t="shared" si="90"/>
        <v>2</v>
      </c>
      <c r="AA779" s="212">
        <f t="shared" si="91"/>
        <v>2</v>
      </c>
      <c r="AB779" s="16"/>
    </row>
    <row r="780" spans="1:28">
      <c r="A780" s="16">
        <v>2493</v>
      </c>
      <c r="B780" s="16" t="s">
        <v>3198</v>
      </c>
      <c r="C780" s="16">
        <v>156</v>
      </c>
      <c r="D780" s="83"/>
      <c r="E780" s="208" t="s">
        <v>3209</v>
      </c>
      <c r="F780" s="84" t="s">
        <v>3210</v>
      </c>
      <c r="G780" s="84" t="s">
        <v>3211</v>
      </c>
      <c r="H780" s="209" t="s">
        <v>3202</v>
      </c>
      <c r="I780" s="206"/>
      <c r="J780" s="16"/>
      <c r="K780" s="16"/>
      <c r="L780" s="16"/>
      <c r="M780" s="16"/>
      <c r="N780" s="83"/>
      <c r="O780" s="83"/>
      <c r="P780" s="229">
        <v>2</v>
      </c>
      <c r="Q780" s="230" t="s">
        <v>3212</v>
      </c>
      <c r="R780" s="230"/>
      <c r="S780" s="231">
        <v>1</v>
      </c>
      <c r="T780" s="232"/>
      <c r="U780" s="229"/>
      <c r="V780" s="230"/>
      <c r="W780" s="230"/>
      <c r="X780" s="231"/>
      <c r="Y780" s="232"/>
      <c r="Z780" s="211">
        <f t="shared" si="90"/>
        <v>2</v>
      </c>
      <c r="AA780" s="212">
        <f t="shared" si="91"/>
        <v>1</v>
      </c>
      <c r="AB780" s="16"/>
    </row>
    <row r="781" spans="1:28">
      <c r="A781" s="16">
        <v>2494</v>
      </c>
      <c r="B781" s="16" t="s">
        <v>3198</v>
      </c>
      <c r="C781" s="16">
        <v>156</v>
      </c>
      <c r="D781" s="83"/>
      <c r="E781" s="208" t="s">
        <v>3216</v>
      </c>
      <c r="F781" s="84" t="s">
        <v>3217</v>
      </c>
      <c r="G781" s="84" t="s">
        <v>3218</v>
      </c>
      <c r="H781" s="209" t="s">
        <v>3202</v>
      </c>
      <c r="I781" s="206"/>
      <c r="J781" s="16"/>
      <c r="K781" s="16"/>
      <c r="L781" s="16"/>
      <c r="M781" s="16"/>
      <c r="N781" s="83"/>
      <c r="O781" s="83"/>
      <c r="P781" s="229">
        <v>2</v>
      </c>
      <c r="Q781" s="230" t="s">
        <v>3222</v>
      </c>
      <c r="R781" s="230"/>
      <c r="S781" s="231">
        <v>2</v>
      </c>
      <c r="T781" s="232"/>
      <c r="U781" s="229"/>
      <c r="V781" s="230"/>
      <c r="W781" s="230"/>
      <c r="X781" s="231"/>
      <c r="Y781" s="232"/>
      <c r="Z781" s="211">
        <f t="shared" si="90"/>
        <v>2</v>
      </c>
      <c r="AA781" s="212">
        <f t="shared" si="91"/>
        <v>2</v>
      </c>
      <c r="AB781" s="16"/>
    </row>
    <row r="782" spans="1:28">
      <c r="A782" s="16">
        <v>2495</v>
      </c>
      <c r="B782" s="16" t="s">
        <v>3198</v>
      </c>
      <c r="C782" s="16">
        <v>156</v>
      </c>
      <c r="D782" s="83"/>
      <c r="E782" s="208" t="s">
        <v>3226</v>
      </c>
      <c r="F782" s="84" t="s">
        <v>3227</v>
      </c>
      <c r="G782" s="84" t="s">
        <v>3229</v>
      </c>
      <c r="H782" s="209" t="s">
        <v>3202</v>
      </c>
      <c r="I782" s="206"/>
      <c r="J782" s="16"/>
      <c r="K782" s="16"/>
      <c r="L782" s="16"/>
      <c r="M782" s="16"/>
      <c r="N782" s="83"/>
      <c r="O782" s="83"/>
      <c r="P782" s="229">
        <v>2</v>
      </c>
      <c r="Q782" s="230" t="s">
        <v>3222</v>
      </c>
      <c r="R782" s="230"/>
      <c r="S782" s="231">
        <v>1</v>
      </c>
      <c r="T782" s="232"/>
      <c r="U782" s="229"/>
      <c r="V782" s="230"/>
      <c r="W782" s="230"/>
      <c r="X782" s="231"/>
      <c r="Y782" s="232"/>
      <c r="Z782" s="211">
        <f t="shared" si="90"/>
        <v>2</v>
      </c>
      <c r="AA782" s="212">
        <f t="shared" si="91"/>
        <v>1</v>
      </c>
      <c r="AB782" s="16"/>
    </row>
    <row r="783" spans="1:28">
      <c r="A783" s="16">
        <v>2496</v>
      </c>
      <c r="B783" s="16" t="s">
        <v>3198</v>
      </c>
      <c r="C783" s="16">
        <v>156</v>
      </c>
      <c r="D783" s="83"/>
      <c r="E783" s="208" t="s">
        <v>3235</v>
      </c>
      <c r="F783" s="84" t="s">
        <v>3236</v>
      </c>
      <c r="G783" s="84" t="s">
        <v>3237</v>
      </c>
      <c r="H783" s="209" t="s">
        <v>3202</v>
      </c>
      <c r="I783" s="206"/>
      <c r="J783" s="16"/>
      <c r="K783" s="16"/>
      <c r="L783" s="16"/>
      <c r="M783" s="16"/>
      <c r="N783" s="83"/>
      <c r="O783" s="83"/>
      <c r="P783" s="229">
        <v>2</v>
      </c>
      <c r="Q783" s="230" t="s">
        <v>3241</v>
      </c>
      <c r="R783" s="230"/>
      <c r="S783" s="231">
        <v>2</v>
      </c>
      <c r="T783" s="232"/>
      <c r="U783" s="229"/>
      <c r="V783" s="230"/>
      <c r="W783" s="230"/>
      <c r="X783" s="231"/>
      <c r="Y783" s="232"/>
      <c r="Z783" s="211">
        <f t="shared" si="90"/>
        <v>2</v>
      </c>
      <c r="AA783" s="212">
        <f t="shared" si="91"/>
        <v>2</v>
      </c>
      <c r="AB783" s="16"/>
    </row>
    <row r="784" spans="1:28">
      <c r="A784" s="16">
        <v>2497</v>
      </c>
      <c r="B784" s="16" t="s">
        <v>3198</v>
      </c>
      <c r="C784" s="16">
        <v>156</v>
      </c>
      <c r="D784" s="83"/>
      <c r="E784" s="208" t="s">
        <v>3254</v>
      </c>
      <c r="F784" s="84" t="s">
        <v>3255</v>
      </c>
      <c r="G784" s="84" t="s">
        <v>3256</v>
      </c>
      <c r="H784" s="209" t="s">
        <v>3202</v>
      </c>
      <c r="I784" s="206"/>
      <c r="J784" s="16"/>
      <c r="K784" s="16"/>
      <c r="L784" s="16"/>
      <c r="M784" s="16"/>
      <c r="N784" s="83"/>
      <c r="O784" s="83"/>
      <c r="P784" s="229">
        <v>3</v>
      </c>
      <c r="Q784" s="230" t="s">
        <v>3258</v>
      </c>
      <c r="R784" s="230"/>
      <c r="S784" s="231">
        <v>2</v>
      </c>
      <c r="T784" s="232"/>
      <c r="U784" s="229"/>
      <c r="V784" s="230"/>
      <c r="W784" s="230"/>
      <c r="X784" s="231"/>
      <c r="Y784" s="232"/>
      <c r="Z784" s="211">
        <f t="shared" si="90"/>
        <v>3</v>
      </c>
      <c r="AA784" s="212">
        <f t="shared" si="91"/>
        <v>2</v>
      </c>
      <c r="AB784" s="16"/>
    </row>
    <row r="785" spans="1:28">
      <c r="A785" s="16">
        <v>2498</v>
      </c>
      <c r="B785" s="16" t="s">
        <v>3198</v>
      </c>
      <c r="C785" s="16">
        <v>156</v>
      </c>
      <c r="D785" s="83"/>
      <c r="E785" s="208" t="s">
        <v>3261</v>
      </c>
      <c r="F785" s="84" t="s">
        <v>3262</v>
      </c>
      <c r="G785" s="84" t="s">
        <v>3263</v>
      </c>
      <c r="H785" s="209" t="s">
        <v>3202</v>
      </c>
      <c r="I785" s="206"/>
      <c r="J785" s="16"/>
      <c r="K785" s="16"/>
      <c r="L785" s="16"/>
      <c r="M785" s="16"/>
      <c r="N785" s="83"/>
      <c r="O785" s="83"/>
      <c r="P785" s="229">
        <v>0</v>
      </c>
      <c r="Q785" s="230" t="s">
        <v>551</v>
      </c>
      <c r="R785" s="230"/>
      <c r="S785" s="231">
        <v>0</v>
      </c>
      <c r="T785" s="232"/>
      <c r="U785" s="229"/>
      <c r="V785" s="230"/>
      <c r="W785" s="230"/>
      <c r="X785" s="231"/>
      <c r="Y785" s="232"/>
      <c r="Z785" s="211">
        <f t="shared" si="90"/>
        <v>0</v>
      </c>
      <c r="AA785" s="212">
        <f t="shared" si="91"/>
        <v>0</v>
      </c>
      <c r="AB785" s="16"/>
    </row>
    <row r="786" spans="1:28">
      <c r="A786" s="16">
        <v>2499</v>
      </c>
      <c r="B786" s="16" t="s">
        <v>3198</v>
      </c>
      <c r="C786" s="16">
        <v>156</v>
      </c>
      <c r="D786" s="83"/>
      <c r="E786" s="208" t="s">
        <v>3269</v>
      </c>
      <c r="F786" s="84" t="s">
        <v>3270</v>
      </c>
      <c r="G786" s="84" t="s">
        <v>3271</v>
      </c>
      <c r="H786" s="209" t="s">
        <v>3202</v>
      </c>
      <c r="I786" s="206"/>
      <c r="J786" s="16"/>
      <c r="K786" s="16"/>
      <c r="L786" s="16"/>
      <c r="M786" s="16"/>
      <c r="N786" s="83"/>
      <c r="O786" s="83"/>
      <c r="P786" s="229">
        <v>2</v>
      </c>
      <c r="Q786" s="230" t="s">
        <v>3274</v>
      </c>
      <c r="R786" s="230"/>
      <c r="S786" s="231">
        <v>2</v>
      </c>
      <c r="T786" s="232"/>
      <c r="U786" s="229"/>
      <c r="V786" s="230"/>
      <c r="W786" s="230"/>
      <c r="X786" s="231"/>
      <c r="Y786" s="232"/>
      <c r="Z786" s="211">
        <f t="shared" si="90"/>
        <v>2</v>
      </c>
      <c r="AA786" s="212">
        <f t="shared" si="91"/>
        <v>2</v>
      </c>
      <c r="AB786" s="16"/>
    </row>
    <row r="787" spans="1:28">
      <c r="A787" s="16">
        <v>2500</v>
      </c>
      <c r="B787" s="16" t="s">
        <v>3198</v>
      </c>
      <c r="C787" s="16">
        <v>156</v>
      </c>
      <c r="D787" s="83"/>
      <c r="E787" s="208" t="s">
        <v>3276</v>
      </c>
      <c r="F787" s="84" t="s">
        <v>3277</v>
      </c>
      <c r="G787" s="84" t="s">
        <v>3278</v>
      </c>
      <c r="H787" s="209" t="s">
        <v>3202</v>
      </c>
      <c r="I787" s="206"/>
      <c r="J787" s="16"/>
      <c r="K787" s="16"/>
      <c r="L787" s="16"/>
      <c r="M787" s="16"/>
      <c r="N787" s="83"/>
      <c r="O787" s="83"/>
      <c r="P787" s="229">
        <v>3</v>
      </c>
      <c r="Q787" s="230" t="s">
        <v>3279</v>
      </c>
      <c r="R787" s="230"/>
      <c r="S787" s="231">
        <v>3</v>
      </c>
      <c r="T787" s="232"/>
      <c r="U787" s="229"/>
      <c r="V787" s="230"/>
      <c r="W787" s="230"/>
      <c r="X787" s="231"/>
      <c r="Y787" s="232"/>
      <c r="Z787" s="211">
        <f t="shared" si="90"/>
        <v>3</v>
      </c>
      <c r="AA787" s="212">
        <f t="shared" si="91"/>
        <v>3</v>
      </c>
      <c r="AB787" s="16"/>
    </row>
    <row r="788" spans="1:28">
      <c r="A788" s="16">
        <v>2501</v>
      </c>
      <c r="B788" s="16" t="s">
        <v>3198</v>
      </c>
      <c r="C788" s="16">
        <v>156</v>
      </c>
      <c r="D788" s="83"/>
      <c r="E788" s="208" t="s">
        <v>3281</v>
      </c>
      <c r="F788" s="84" t="s">
        <v>3282</v>
      </c>
      <c r="G788" s="84" t="s">
        <v>3283</v>
      </c>
      <c r="H788" s="209" t="s">
        <v>3202</v>
      </c>
      <c r="I788" s="206"/>
      <c r="J788" s="16"/>
      <c r="K788" s="16"/>
      <c r="L788" s="16"/>
      <c r="M788" s="16"/>
      <c r="N788" s="83"/>
      <c r="O788" s="83"/>
      <c r="P788" s="229">
        <v>0</v>
      </c>
      <c r="Q788" s="230" t="s">
        <v>551</v>
      </c>
      <c r="R788" s="230"/>
      <c r="S788" s="231">
        <v>0</v>
      </c>
      <c r="T788" s="232"/>
      <c r="U788" s="229"/>
      <c r="V788" s="230"/>
      <c r="W788" s="230"/>
      <c r="X788" s="231"/>
      <c r="Y788" s="232"/>
      <c r="Z788" s="211">
        <f t="shared" si="90"/>
        <v>0</v>
      </c>
      <c r="AA788" s="212">
        <f t="shared" si="91"/>
        <v>0</v>
      </c>
      <c r="AB788" s="16"/>
    </row>
    <row r="789" spans="1:28">
      <c r="A789" s="16">
        <v>2502</v>
      </c>
      <c r="B789" s="16" t="s">
        <v>3198</v>
      </c>
      <c r="C789" s="16">
        <v>156</v>
      </c>
      <c r="D789" s="83"/>
      <c r="E789" s="208" t="s">
        <v>3129</v>
      </c>
      <c r="F789" s="84" t="s">
        <v>3287</v>
      </c>
      <c r="G789" s="84" t="s">
        <v>3132</v>
      </c>
      <c r="H789" s="209" t="s">
        <v>3202</v>
      </c>
      <c r="I789" s="206"/>
      <c r="J789" s="16"/>
      <c r="K789" s="16"/>
      <c r="L789" s="16"/>
      <c r="M789" s="16"/>
      <c r="N789" s="83"/>
      <c r="O789" s="83"/>
      <c r="P789" s="229">
        <v>0</v>
      </c>
      <c r="Q789" s="230" t="s">
        <v>551</v>
      </c>
      <c r="R789" s="230"/>
      <c r="S789" s="231">
        <v>0</v>
      </c>
      <c r="T789" s="232"/>
      <c r="U789" s="229"/>
      <c r="V789" s="230"/>
      <c r="W789" s="230"/>
      <c r="X789" s="231"/>
      <c r="Y789" s="232"/>
      <c r="Z789" s="211">
        <f t="shared" si="90"/>
        <v>0</v>
      </c>
      <c r="AA789" s="212">
        <f t="shared" si="91"/>
        <v>0</v>
      </c>
      <c r="AB789" s="16"/>
    </row>
    <row r="790" spans="1:28">
      <c r="A790" s="16">
        <v>2503</v>
      </c>
      <c r="B790" s="16" t="s">
        <v>3198</v>
      </c>
      <c r="C790" s="16">
        <v>156</v>
      </c>
      <c r="D790" s="83"/>
      <c r="E790" s="208" t="s">
        <v>3292</v>
      </c>
      <c r="F790" s="84" t="s">
        <v>3293</v>
      </c>
      <c r="G790" s="84" t="s">
        <v>2809</v>
      </c>
      <c r="H790" s="209" t="s">
        <v>3202</v>
      </c>
      <c r="I790" s="206"/>
      <c r="J790" s="16"/>
      <c r="K790" s="16"/>
      <c r="L790" s="16"/>
      <c r="M790" s="16"/>
      <c r="N790" s="83"/>
      <c r="O790" s="83"/>
      <c r="P790" s="229">
        <v>3</v>
      </c>
      <c r="Q790" s="230" t="s">
        <v>3295</v>
      </c>
      <c r="R790" s="230"/>
      <c r="S790" s="231">
        <v>2</v>
      </c>
      <c r="T790" s="232"/>
      <c r="U790" s="229"/>
      <c r="V790" s="230"/>
      <c r="W790" s="230"/>
      <c r="X790" s="231"/>
      <c r="Y790" s="232"/>
      <c r="Z790" s="211">
        <f t="shared" si="90"/>
        <v>3</v>
      </c>
      <c r="AA790" s="212">
        <f t="shared" si="91"/>
        <v>2</v>
      </c>
      <c r="AB790" s="16"/>
    </row>
    <row r="791" spans="1:28">
      <c r="A791" s="16" t="s">
        <v>112</v>
      </c>
      <c r="B791" s="16" t="s">
        <v>112</v>
      </c>
      <c r="C791" s="16" t="s">
        <v>112</v>
      </c>
      <c r="D791" s="83"/>
      <c r="H791" s="16"/>
      <c r="I791" s="205"/>
      <c r="P791" s="227"/>
      <c r="Q791" s="227"/>
      <c r="R791" s="227"/>
      <c r="S791" s="227"/>
      <c r="T791" s="227"/>
      <c r="U791" s="227"/>
      <c r="V791" s="227"/>
      <c r="W791" s="227"/>
      <c r="X791" s="227"/>
      <c r="Y791" s="227"/>
    </row>
    <row r="792" spans="1:28">
      <c r="A792" s="16" t="s">
        <v>112</v>
      </c>
      <c r="B792" s="16" t="s">
        <v>112</v>
      </c>
      <c r="C792" s="16" t="s">
        <v>112</v>
      </c>
      <c r="D792" s="83"/>
      <c r="H792" s="16"/>
      <c r="I792" s="205"/>
      <c r="P792" s="227"/>
      <c r="Q792" s="227"/>
      <c r="R792" s="227"/>
      <c r="S792" s="227"/>
      <c r="T792" s="227"/>
      <c r="U792" s="227"/>
      <c r="V792" s="227"/>
      <c r="W792" s="227"/>
      <c r="X792" s="227"/>
      <c r="Y792" s="227"/>
    </row>
    <row r="793" spans="1:28">
      <c r="A793" s="16" t="s">
        <v>112</v>
      </c>
      <c r="B793" s="16" t="s">
        <v>112</v>
      </c>
      <c r="C793" s="16"/>
      <c r="D793" s="83"/>
      <c r="E793" s="220" t="s">
        <v>2494</v>
      </c>
      <c r="H793" s="16"/>
      <c r="I793" s="205"/>
      <c r="P793" s="227"/>
      <c r="Q793" s="227"/>
      <c r="R793" s="227"/>
      <c r="S793" s="227"/>
      <c r="T793" s="227"/>
      <c r="U793" s="227"/>
      <c r="V793" s="227"/>
      <c r="W793" s="227"/>
      <c r="X793" s="227"/>
      <c r="Y793" s="227"/>
      <c r="Z793" s="191" t="str">
        <f t="shared" ref="Z793:Z796" si="92">IF(U793&lt;&gt;"",U793,IF(P793&lt;&gt;"",P793,IF(N793&lt;&gt;"",N793,"")))</f>
        <v/>
      </c>
      <c r="AA793" s="191" t="str">
        <f t="shared" ref="AA793:AA796" si="93">IF(X793&lt;&gt;"",X793,IF(S793&lt;&gt;"",S793,IF(O793&lt;&gt;"",O793,"")))</f>
        <v/>
      </c>
    </row>
    <row r="794" spans="1:28">
      <c r="A794" s="16">
        <v>2504</v>
      </c>
      <c r="B794" s="16" t="s">
        <v>3310</v>
      </c>
      <c r="C794" s="16">
        <v>165</v>
      </c>
      <c r="D794" s="83"/>
      <c r="E794" s="208" t="s">
        <v>3311</v>
      </c>
      <c r="F794" s="84" t="s">
        <v>3312</v>
      </c>
      <c r="G794" s="84" t="s">
        <v>3313</v>
      </c>
      <c r="H794" s="209" t="s">
        <v>3314</v>
      </c>
      <c r="I794" s="206"/>
      <c r="J794" s="16"/>
      <c r="K794" s="16"/>
      <c r="L794" s="16"/>
      <c r="M794" s="209" t="s">
        <v>3318</v>
      </c>
      <c r="N794" s="83"/>
      <c r="O794" s="83"/>
      <c r="P794" s="229">
        <v>3</v>
      </c>
      <c r="Q794" s="230" t="s">
        <v>3319</v>
      </c>
      <c r="R794" s="230"/>
      <c r="S794" s="231">
        <v>3</v>
      </c>
      <c r="T794" s="232"/>
      <c r="U794" s="229"/>
      <c r="V794" s="230"/>
      <c r="W794" s="230"/>
      <c r="X794" s="231"/>
      <c r="Y794" s="232"/>
      <c r="Z794" s="211">
        <f t="shared" si="92"/>
        <v>3</v>
      </c>
      <c r="AA794" s="212">
        <f t="shared" si="93"/>
        <v>3</v>
      </c>
      <c r="AB794" s="16"/>
    </row>
    <row r="795" spans="1:28">
      <c r="A795" s="16">
        <v>2505</v>
      </c>
      <c r="B795" s="16" t="s">
        <v>3310</v>
      </c>
      <c r="C795" s="16">
        <v>165</v>
      </c>
      <c r="D795" s="83"/>
      <c r="E795" s="208" t="s">
        <v>3321</v>
      </c>
      <c r="F795" s="84" t="s">
        <v>3323</v>
      </c>
      <c r="G795" s="84" t="s">
        <v>3324</v>
      </c>
      <c r="H795" s="209" t="s">
        <v>3314</v>
      </c>
      <c r="I795" s="206"/>
      <c r="J795" s="16"/>
      <c r="K795" s="16"/>
      <c r="L795" s="16"/>
      <c r="M795" s="209" t="s">
        <v>3318</v>
      </c>
      <c r="N795" s="83"/>
      <c r="O795" s="83"/>
      <c r="P795" s="229">
        <v>3</v>
      </c>
      <c r="Q795" s="230" t="s">
        <v>179</v>
      </c>
      <c r="R795" s="230"/>
      <c r="S795" s="231">
        <v>3</v>
      </c>
      <c r="T795" s="232"/>
      <c r="U795" s="229"/>
      <c r="V795" s="230"/>
      <c r="W795" s="230"/>
      <c r="X795" s="231"/>
      <c r="Y795" s="232"/>
      <c r="Z795" s="211">
        <f t="shared" si="92"/>
        <v>3</v>
      </c>
      <c r="AA795" s="212">
        <f t="shared" si="93"/>
        <v>3</v>
      </c>
      <c r="AB795" s="16"/>
    </row>
    <row r="796" spans="1:28">
      <c r="A796" s="16">
        <v>2506</v>
      </c>
      <c r="B796" s="16" t="s">
        <v>3310</v>
      </c>
      <c r="C796" s="16">
        <v>165</v>
      </c>
      <c r="D796" s="83"/>
      <c r="E796" s="208" t="s">
        <v>3329</v>
      </c>
      <c r="F796" s="84" t="s">
        <v>3330</v>
      </c>
      <c r="G796" s="84" t="s">
        <v>3333</v>
      </c>
      <c r="H796" s="209" t="s">
        <v>3314</v>
      </c>
      <c r="I796" s="206"/>
      <c r="J796" s="16"/>
      <c r="K796" s="16"/>
      <c r="L796" s="16"/>
      <c r="M796" s="209" t="s">
        <v>3318</v>
      </c>
      <c r="N796" s="83"/>
      <c r="O796" s="83"/>
      <c r="P796" s="229">
        <v>2</v>
      </c>
      <c r="Q796" s="230" t="s">
        <v>179</v>
      </c>
      <c r="R796" s="230"/>
      <c r="S796" s="231">
        <v>2</v>
      </c>
      <c r="T796" s="232"/>
      <c r="U796" s="229"/>
      <c r="V796" s="230"/>
      <c r="W796" s="230"/>
      <c r="X796" s="231"/>
      <c r="Y796" s="232"/>
      <c r="Z796" s="211">
        <f t="shared" si="92"/>
        <v>2</v>
      </c>
      <c r="AA796" s="212">
        <f t="shared" si="93"/>
        <v>2</v>
      </c>
      <c r="AB796" s="16"/>
    </row>
    <row r="797" spans="1:28">
      <c r="A797" s="16" t="s">
        <v>112</v>
      </c>
      <c r="B797" s="16" t="s">
        <v>112</v>
      </c>
      <c r="C797" s="16" t="s">
        <v>112</v>
      </c>
      <c r="D797" s="83" t="s">
        <v>112</v>
      </c>
      <c r="H797" s="16"/>
      <c r="I797" s="205"/>
      <c r="P797" s="227"/>
      <c r="Q797" s="227"/>
      <c r="R797" s="227"/>
      <c r="S797" s="227"/>
      <c r="T797" s="227"/>
      <c r="U797" s="227"/>
      <c r="V797" s="227"/>
      <c r="W797" s="227"/>
      <c r="X797" s="227"/>
      <c r="Y797" s="227"/>
    </row>
    <row r="798" spans="1:28">
      <c r="A798" s="16" t="s">
        <v>112</v>
      </c>
      <c r="B798" s="16" t="s">
        <v>112</v>
      </c>
      <c r="C798" s="16" t="s">
        <v>112</v>
      </c>
      <c r="D798" s="83" t="s">
        <v>112</v>
      </c>
      <c r="H798" s="16"/>
      <c r="I798" s="205"/>
      <c r="P798" s="227"/>
      <c r="Q798" s="227"/>
      <c r="R798" s="227"/>
      <c r="S798" s="227"/>
      <c r="T798" s="227"/>
      <c r="U798" s="227"/>
      <c r="V798" s="227"/>
      <c r="W798" s="227"/>
      <c r="X798" s="227"/>
      <c r="Y798" s="227"/>
    </row>
    <row r="799" spans="1:28">
      <c r="A799" s="16" t="s">
        <v>112</v>
      </c>
      <c r="B799" s="16" t="s">
        <v>112</v>
      </c>
      <c r="C799" s="16"/>
      <c r="D799" s="83" t="s">
        <v>112</v>
      </c>
      <c r="E799" s="220" t="s">
        <v>3338</v>
      </c>
      <c r="H799" s="16"/>
      <c r="I799" s="205"/>
      <c r="P799" s="227"/>
      <c r="Q799" s="227"/>
      <c r="R799" s="227"/>
      <c r="S799" s="227"/>
      <c r="T799" s="227"/>
      <c r="U799" s="227"/>
      <c r="V799" s="227"/>
      <c r="W799" s="227"/>
      <c r="X799" s="227"/>
      <c r="Y799" s="227"/>
      <c r="Z799" s="191" t="str">
        <f t="shared" ref="Z799:Z804" si="94">IF(U799&lt;&gt;"",U799,IF(P799&lt;&gt;"",P799,IF(N799&lt;&gt;"",N799,"")))</f>
        <v/>
      </c>
      <c r="AA799" s="191" t="str">
        <f t="shared" ref="AA799:AA804" si="95">IF(X799&lt;&gt;"",X799,IF(S799&lt;&gt;"",S799,IF(O799&lt;&gt;"",O799,"")))</f>
        <v/>
      </c>
    </row>
    <row r="800" spans="1:28">
      <c r="A800" s="16">
        <v>2507</v>
      </c>
      <c r="B800" s="16" t="s">
        <v>112</v>
      </c>
      <c r="C800" s="16"/>
      <c r="D800" s="83" t="s">
        <v>112</v>
      </c>
      <c r="E800" s="213" t="s">
        <v>3341</v>
      </c>
      <c r="F800" s="84" t="s">
        <v>3342</v>
      </c>
      <c r="G800" s="84" t="s">
        <v>3343</v>
      </c>
      <c r="H800" s="16"/>
      <c r="I800" s="206"/>
      <c r="J800" s="16"/>
      <c r="K800" s="16"/>
      <c r="L800" s="16"/>
      <c r="M800" s="16"/>
      <c r="N800" s="83"/>
      <c r="O800" s="83"/>
      <c r="P800" s="229">
        <v>2</v>
      </c>
      <c r="Q800" s="230" t="s">
        <v>3346</v>
      </c>
      <c r="R800" s="230"/>
      <c r="S800" s="231">
        <v>1</v>
      </c>
      <c r="T800" s="232"/>
      <c r="U800" s="229"/>
      <c r="V800" s="230"/>
      <c r="W800" s="230"/>
      <c r="X800" s="231"/>
      <c r="Y800" s="232"/>
      <c r="Z800" s="211">
        <f t="shared" si="94"/>
        <v>2</v>
      </c>
      <c r="AA800" s="212">
        <f t="shared" si="95"/>
        <v>1</v>
      </c>
      <c r="AB800" s="16"/>
    </row>
    <row r="801" spans="1:28">
      <c r="A801" s="16">
        <v>2508</v>
      </c>
      <c r="B801" s="16" t="s">
        <v>112</v>
      </c>
      <c r="C801" s="16"/>
      <c r="D801" s="83" t="s">
        <v>112</v>
      </c>
      <c r="E801" s="213" t="s">
        <v>3348</v>
      </c>
      <c r="F801" s="84" t="s">
        <v>3349</v>
      </c>
      <c r="G801" s="84" t="s">
        <v>3350</v>
      </c>
      <c r="H801" s="16"/>
      <c r="I801" s="206"/>
      <c r="J801" s="16"/>
      <c r="K801" s="16"/>
      <c r="L801" s="16"/>
      <c r="M801" s="16"/>
      <c r="N801" s="83"/>
      <c r="O801" s="83"/>
      <c r="P801" s="229">
        <v>3</v>
      </c>
      <c r="Q801" s="230" t="s">
        <v>3351</v>
      </c>
      <c r="R801" s="230"/>
      <c r="S801" s="231">
        <v>1</v>
      </c>
      <c r="T801" s="232"/>
      <c r="U801" s="229"/>
      <c r="V801" s="230"/>
      <c r="W801" s="230"/>
      <c r="X801" s="231"/>
      <c r="Y801" s="232"/>
      <c r="Z801" s="211">
        <f t="shared" si="94"/>
        <v>3</v>
      </c>
      <c r="AA801" s="212">
        <f t="shared" si="95"/>
        <v>1</v>
      </c>
      <c r="AB801" s="16"/>
    </row>
    <row r="802" spans="1:28">
      <c r="A802" s="16">
        <v>2509</v>
      </c>
      <c r="B802" s="16" t="s">
        <v>112</v>
      </c>
      <c r="C802" s="16"/>
      <c r="D802" s="83" t="s">
        <v>112</v>
      </c>
      <c r="E802" s="213" t="s">
        <v>3352</v>
      </c>
      <c r="F802" s="84" t="s">
        <v>3353</v>
      </c>
      <c r="G802" s="84" t="s">
        <v>3354</v>
      </c>
      <c r="H802" s="16"/>
      <c r="I802" s="206"/>
      <c r="J802" s="16"/>
      <c r="K802" s="16"/>
      <c r="L802" s="16"/>
      <c r="M802" s="16"/>
      <c r="N802" s="83"/>
      <c r="O802" s="83"/>
      <c r="P802" s="229">
        <v>2</v>
      </c>
      <c r="Q802" s="230" t="s">
        <v>3355</v>
      </c>
      <c r="R802" s="230"/>
      <c r="S802" s="231">
        <v>1</v>
      </c>
      <c r="T802" s="232"/>
      <c r="U802" s="229"/>
      <c r="V802" s="230"/>
      <c r="W802" s="230"/>
      <c r="X802" s="231"/>
      <c r="Y802" s="232"/>
      <c r="Z802" s="211">
        <f t="shared" si="94"/>
        <v>2</v>
      </c>
      <c r="AA802" s="212">
        <f t="shared" si="95"/>
        <v>1</v>
      </c>
      <c r="AB802" s="16"/>
    </row>
    <row r="803" spans="1:28">
      <c r="A803" s="16">
        <v>2510</v>
      </c>
      <c r="B803" s="16" t="s">
        <v>112</v>
      </c>
      <c r="C803" s="16"/>
      <c r="D803" s="83" t="s">
        <v>112</v>
      </c>
      <c r="E803" s="213" t="s">
        <v>3356</v>
      </c>
      <c r="F803" s="84" t="s">
        <v>3357</v>
      </c>
      <c r="G803" s="84" t="s">
        <v>3358</v>
      </c>
      <c r="H803" s="16"/>
      <c r="I803" s="206"/>
      <c r="J803" s="16"/>
      <c r="K803" s="16"/>
      <c r="L803" s="16"/>
      <c r="M803" s="16"/>
      <c r="N803" s="83"/>
      <c r="O803" s="83"/>
      <c r="P803" s="229">
        <v>2</v>
      </c>
      <c r="Q803" s="230" t="s">
        <v>3359</v>
      </c>
      <c r="R803" s="230"/>
      <c r="S803" s="231">
        <v>1</v>
      </c>
      <c r="T803" s="232"/>
      <c r="U803" s="229"/>
      <c r="V803" s="230"/>
      <c r="W803" s="230"/>
      <c r="X803" s="231"/>
      <c r="Y803" s="232"/>
      <c r="Z803" s="211">
        <f t="shared" si="94"/>
        <v>2</v>
      </c>
      <c r="AA803" s="212">
        <f t="shared" si="95"/>
        <v>1</v>
      </c>
      <c r="AB803" s="16"/>
    </row>
    <row r="804" spans="1:28">
      <c r="A804" s="16">
        <v>2511</v>
      </c>
      <c r="B804" s="16" t="s">
        <v>112</v>
      </c>
      <c r="C804" s="16"/>
      <c r="D804" s="83" t="s">
        <v>112</v>
      </c>
      <c r="E804" s="213" t="s">
        <v>3362</v>
      </c>
      <c r="F804" s="84" t="s">
        <v>3363</v>
      </c>
      <c r="G804" s="84" t="s">
        <v>2809</v>
      </c>
      <c r="H804" s="16"/>
      <c r="I804" s="206"/>
      <c r="J804" s="16"/>
      <c r="K804" s="16"/>
      <c r="L804" s="16"/>
      <c r="M804" s="16"/>
      <c r="N804" s="83"/>
      <c r="O804" s="83"/>
      <c r="P804" s="229">
        <v>1</v>
      </c>
      <c r="Q804" s="230" t="s">
        <v>3364</v>
      </c>
      <c r="R804" s="230"/>
      <c r="S804" s="231">
        <v>1</v>
      </c>
      <c r="T804" s="232"/>
      <c r="U804" s="229"/>
      <c r="V804" s="230"/>
      <c r="W804" s="230"/>
      <c r="X804" s="231"/>
      <c r="Y804" s="232"/>
      <c r="Z804" s="211">
        <f t="shared" si="94"/>
        <v>1</v>
      </c>
      <c r="AA804" s="212">
        <f t="shared" si="95"/>
        <v>1</v>
      </c>
      <c r="AB804" s="16"/>
    </row>
    <row r="805" spans="1:28">
      <c r="A805" s="16" t="s">
        <v>112</v>
      </c>
      <c r="B805" s="16" t="s">
        <v>112</v>
      </c>
      <c r="C805" s="16" t="s">
        <v>112</v>
      </c>
      <c r="D805" s="83" t="s">
        <v>112</v>
      </c>
      <c r="H805" s="16"/>
      <c r="I805" s="205"/>
      <c r="P805" s="227"/>
      <c r="Q805" s="227"/>
      <c r="R805" s="227"/>
      <c r="S805" s="227"/>
      <c r="T805" s="227"/>
      <c r="U805" s="227"/>
      <c r="V805" s="227"/>
      <c r="W805" s="227"/>
      <c r="X805" s="227"/>
      <c r="Y805" s="227"/>
    </row>
    <row r="806" spans="1:28">
      <c r="A806" s="16" t="s">
        <v>112</v>
      </c>
      <c r="B806" s="16" t="s">
        <v>112</v>
      </c>
      <c r="C806" s="16" t="s">
        <v>112</v>
      </c>
      <c r="D806" s="83" t="s">
        <v>112</v>
      </c>
      <c r="H806" s="16"/>
      <c r="I806" s="205"/>
      <c r="P806" s="227"/>
      <c r="Q806" s="227"/>
      <c r="R806" s="227"/>
      <c r="S806" s="227"/>
      <c r="T806" s="227"/>
      <c r="U806" s="227"/>
      <c r="V806" s="227"/>
      <c r="W806" s="227"/>
      <c r="X806" s="227"/>
      <c r="Y806" s="227"/>
    </row>
    <row r="807" spans="1:28">
      <c r="A807" s="16" t="s">
        <v>112</v>
      </c>
      <c r="B807" s="16" t="s">
        <v>112</v>
      </c>
      <c r="C807" s="16"/>
      <c r="D807" s="83" t="s">
        <v>112</v>
      </c>
      <c r="E807" s="220" t="s">
        <v>2490</v>
      </c>
      <c r="H807" s="16"/>
      <c r="I807" s="205"/>
      <c r="P807" s="227"/>
      <c r="Q807" s="227"/>
      <c r="R807" s="227"/>
      <c r="S807" s="227"/>
      <c r="T807" s="227"/>
      <c r="U807" s="227"/>
      <c r="V807" s="227"/>
      <c r="W807" s="227"/>
      <c r="X807" s="227"/>
      <c r="Y807" s="227"/>
      <c r="Z807" s="191" t="str">
        <f t="shared" ref="Z807:Z816" si="96">IF(U807&lt;&gt;"",U807,IF(P807&lt;&gt;"",P807,IF(N807&lt;&gt;"",N807,"")))</f>
        <v/>
      </c>
      <c r="AA807" s="191" t="str">
        <f t="shared" ref="AA807:AA816" si="97">IF(X807&lt;&gt;"",X807,IF(S807&lt;&gt;"",S807,IF(O807&lt;&gt;"",O807,"")))</f>
        <v/>
      </c>
    </row>
    <row r="808" spans="1:28">
      <c r="A808" s="16">
        <v>2512</v>
      </c>
      <c r="B808" s="16" t="s">
        <v>3377</v>
      </c>
      <c r="C808" s="16">
        <v>164</v>
      </c>
      <c r="D808" s="83"/>
      <c r="E808" s="208" t="s">
        <v>3378</v>
      </c>
      <c r="F808" s="84" t="s">
        <v>3379</v>
      </c>
      <c r="G808" s="84" t="s">
        <v>3380</v>
      </c>
      <c r="H808" s="209" t="s">
        <v>3381</v>
      </c>
      <c r="I808" s="206"/>
      <c r="J808" s="16"/>
      <c r="K808" s="16"/>
      <c r="L808" s="16"/>
      <c r="M808" s="16"/>
      <c r="N808" s="83"/>
      <c r="O808" s="83"/>
      <c r="P808" s="229">
        <v>2</v>
      </c>
      <c r="Q808" s="230" t="s">
        <v>3383</v>
      </c>
      <c r="R808" s="230"/>
      <c r="S808" s="231">
        <v>2</v>
      </c>
      <c r="T808" s="232"/>
      <c r="U808" s="229"/>
      <c r="V808" s="230"/>
      <c r="W808" s="230"/>
      <c r="X808" s="231"/>
      <c r="Y808" s="232"/>
      <c r="Z808" s="211">
        <f t="shared" si="96"/>
        <v>2</v>
      </c>
      <c r="AA808" s="212">
        <f t="shared" si="97"/>
        <v>2</v>
      </c>
      <c r="AB808" s="16"/>
    </row>
    <row r="809" spans="1:28">
      <c r="A809" s="16">
        <v>2513</v>
      </c>
      <c r="B809" s="16" t="s">
        <v>3377</v>
      </c>
      <c r="C809" s="16">
        <v>164</v>
      </c>
      <c r="D809" s="83"/>
      <c r="E809" s="208" t="s">
        <v>3387</v>
      </c>
      <c r="F809" s="84" t="s">
        <v>3388</v>
      </c>
      <c r="G809" s="84" t="s">
        <v>3389</v>
      </c>
      <c r="H809" s="209" t="s">
        <v>3381</v>
      </c>
      <c r="I809" s="206"/>
      <c r="J809" s="16"/>
      <c r="K809" s="16"/>
      <c r="L809" s="16"/>
      <c r="M809" s="16"/>
      <c r="N809" s="83"/>
      <c r="O809" s="83"/>
      <c r="P809" s="229">
        <v>2</v>
      </c>
      <c r="Q809" s="230" t="s">
        <v>871</v>
      </c>
      <c r="R809" s="230"/>
      <c r="S809" s="231">
        <v>2</v>
      </c>
      <c r="T809" s="232"/>
      <c r="U809" s="229"/>
      <c r="V809" s="230"/>
      <c r="W809" s="230"/>
      <c r="X809" s="231"/>
      <c r="Y809" s="232"/>
      <c r="Z809" s="211">
        <f t="shared" si="96"/>
        <v>2</v>
      </c>
      <c r="AA809" s="212">
        <f t="shared" si="97"/>
        <v>2</v>
      </c>
      <c r="AB809" s="16"/>
    </row>
    <row r="810" spans="1:28">
      <c r="A810" s="16">
        <v>2514</v>
      </c>
      <c r="B810" s="16" t="s">
        <v>3377</v>
      </c>
      <c r="C810" s="16">
        <v>164</v>
      </c>
      <c r="D810" s="83"/>
      <c r="E810" s="208" t="s">
        <v>3394</v>
      </c>
      <c r="F810" s="84" t="s">
        <v>3396</v>
      </c>
      <c r="G810" s="84" t="s">
        <v>3398</v>
      </c>
      <c r="H810" s="209" t="s">
        <v>3381</v>
      </c>
      <c r="I810" s="206"/>
      <c r="J810" s="16"/>
      <c r="K810" s="16"/>
      <c r="L810" s="16"/>
      <c r="M810" s="16"/>
      <c r="N810" s="83"/>
      <c r="O810" s="83"/>
      <c r="P810" s="229">
        <v>2</v>
      </c>
      <c r="Q810" s="230" t="s">
        <v>3399</v>
      </c>
      <c r="R810" s="230"/>
      <c r="S810" s="231">
        <v>2</v>
      </c>
      <c r="T810" s="232"/>
      <c r="U810" s="229"/>
      <c r="V810" s="230"/>
      <c r="W810" s="230"/>
      <c r="X810" s="231"/>
      <c r="Y810" s="232"/>
      <c r="Z810" s="211">
        <f t="shared" si="96"/>
        <v>2</v>
      </c>
      <c r="AA810" s="212">
        <f t="shared" si="97"/>
        <v>2</v>
      </c>
      <c r="AB810" s="16"/>
    </row>
    <row r="811" spans="1:28">
      <c r="A811" s="16">
        <v>2515</v>
      </c>
      <c r="B811" s="16" t="s">
        <v>3377</v>
      </c>
      <c r="C811" s="16">
        <v>164</v>
      </c>
      <c r="D811" s="83"/>
      <c r="E811" s="208" t="s">
        <v>3400</v>
      </c>
      <c r="F811" s="84" t="s">
        <v>3401</v>
      </c>
      <c r="G811" s="84" t="s">
        <v>3402</v>
      </c>
      <c r="H811" s="209" t="s">
        <v>3381</v>
      </c>
      <c r="I811" s="206"/>
      <c r="J811" s="16"/>
      <c r="K811" s="16"/>
      <c r="L811" s="16"/>
      <c r="M811" s="16"/>
      <c r="N811" s="83"/>
      <c r="O811" s="83"/>
      <c r="P811" s="229">
        <v>2</v>
      </c>
      <c r="Q811" s="230" t="s">
        <v>3404</v>
      </c>
      <c r="R811" s="230"/>
      <c r="S811" s="231">
        <v>2</v>
      </c>
      <c r="T811" s="232"/>
      <c r="U811" s="229"/>
      <c r="V811" s="230"/>
      <c r="W811" s="230"/>
      <c r="X811" s="231"/>
      <c r="Y811" s="232"/>
      <c r="Z811" s="211">
        <f t="shared" si="96"/>
        <v>2</v>
      </c>
      <c r="AA811" s="212">
        <f t="shared" si="97"/>
        <v>2</v>
      </c>
      <c r="AB811" s="16"/>
    </row>
    <row r="812" spans="1:28">
      <c r="A812" s="16">
        <v>2516</v>
      </c>
      <c r="B812" s="16" t="s">
        <v>3377</v>
      </c>
      <c r="C812" s="16">
        <v>164</v>
      </c>
      <c r="D812" s="83"/>
      <c r="E812" s="208" t="s">
        <v>3411</v>
      </c>
      <c r="F812" s="84" t="s">
        <v>3412</v>
      </c>
      <c r="G812" s="84" t="s">
        <v>3413</v>
      </c>
      <c r="H812" s="209" t="s">
        <v>3381</v>
      </c>
      <c r="I812" s="206"/>
      <c r="J812" s="16"/>
      <c r="K812" s="16"/>
      <c r="L812" s="16"/>
      <c r="M812" s="16"/>
      <c r="N812" s="83"/>
      <c r="O812" s="83"/>
      <c r="P812" s="229">
        <v>2</v>
      </c>
      <c r="Q812" s="230" t="s">
        <v>3417</v>
      </c>
      <c r="R812" s="230"/>
      <c r="S812" s="231">
        <v>2</v>
      </c>
      <c r="T812" s="232"/>
      <c r="U812" s="229"/>
      <c r="V812" s="230"/>
      <c r="W812" s="230"/>
      <c r="X812" s="231"/>
      <c r="Y812" s="232"/>
      <c r="Z812" s="211">
        <f t="shared" si="96"/>
        <v>2</v>
      </c>
      <c r="AA812" s="212">
        <f t="shared" si="97"/>
        <v>2</v>
      </c>
      <c r="AB812" s="16"/>
    </row>
    <row r="813" spans="1:28">
      <c r="A813" s="16">
        <v>2517</v>
      </c>
      <c r="B813" s="16" t="s">
        <v>3377</v>
      </c>
      <c r="C813" s="16">
        <v>164</v>
      </c>
      <c r="D813" s="83"/>
      <c r="E813" s="208" t="s">
        <v>3420</v>
      </c>
      <c r="F813" s="84" t="s">
        <v>3421</v>
      </c>
      <c r="G813" s="84" t="s">
        <v>3422</v>
      </c>
      <c r="H813" s="209" t="s">
        <v>3381</v>
      </c>
      <c r="I813" s="206"/>
      <c r="J813" s="16"/>
      <c r="K813" s="16"/>
      <c r="L813" s="16"/>
      <c r="M813" s="16"/>
      <c r="N813" s="83"/>
      <c r="O813" s="83"/>
      <c r="P813" s="229">
        <v>0</v>
      </c>
      <c r="Q813" s="230" t="s">
        <v>383</v>
      </c>
      <c r="R813" s="230"/>
      <c r="S813" s="231">
        <v>0</v>
      </c>
      <c r="T813" s="232"/>
      <c r="U813" s="229"/>
      <c r="V813" s="230"/>
      <c r="W813" s="230"/>
      <c r="X813" s="231"/>
      <c r="Y813" s="232"/>
      <c r="Z813" s="211">
        <f t="shared" si="96"/>
        <v>0</v>
      </c>
      <c r="AA813" s="212">
        <f t="shared" si="97"/>
        <v>0</v>
      </c>
      <c r="AB813" s="16"/>
    </row>
    <row r="814" spans="1:28">
      <c r="A814" s="16">
        <v>2518</v>
      </c>
      <c r="B814" s="16" t="s">
        <v>3377</v>
      </c>
      <c r="C814" s="16">
        <v>164</v>
      </c>
      <c r="D814" s="83"/>
      <c r="E814" s="208" t="s">
        <v>3430</v>
      </c>
      <c r="F814" s="84" t="s">
        <v>3432</v>
      </c>
      <c r="G814" s="84" t="s">
        <v>3433</v>
      </c>
      <c r="H814" s="209" t="s">
        <v>3381</v>
      </c>
      <c r="I814" s="206"/>
      <c r="J814" s="16"/>
      <c r="K814" s="16"/>
      <c r="L814" s="16"/>
      <c r="M814" s="16"/>
      <c r="N814" s="83"/>
      <c r="O814" s="83"/>
      <c r="P814" s="229">
        <v>2</v>
      </c>
      <c r="Q814" s="230" t="s">
        <v>3434</v>
      </c>
      <c r="R814" s="230"/>
      <c r="S814" s="231">
        <v>2</v>
      </c>
      <c r="T814" s="232"/>
      <c r="U814" s="229"/>
      <c r="V814" s="230"/>
      <c r="W814" s="230"/>
      <c r="X814" s="231"/>
      <c r="Y814" s="232"/>
      <c r="Z814" s="211">
        <f t="shared" si="96"/>
        <v>2</v>
      </c>
      <c r="AA814" s="212">
        <f t="shared" si="97"/>
        <v>2</v>
      </c>
      <c r="AB814" s="16"/>
    </row>
    <row r="815" spans="1:28">
      <c r="A815" s="16">
        <v>2519</v>
      </c>
      <c r="B815" s="16" t="s">
        <v>3377</v>
      </c>
      <c r="C815" s="16">
        <v>164</v>
      </c>
      <c r="D815" s="83"/>
      <c r="E815" s="208" t="s">
        <v>3129</v>
      </c>
      <c r="F815" s="84" t="s">
        <v>3440</v>
      </c>
      <c r="G815" s="84" t="s">
        <v>3132</v>
      </c>
      <c r="H815" s="209" t="s">
        <v>3381</v>
      </c>
      <c r="I815" s="206"/>
      <c r="J815" s="16"/>
      <c r="K815" s="16"/>
      <c r="L815" s="16"/>
      <c r="M815" s="16"/>
      <c r="N815" s="83"/>
      <c r="O815" s="83"/>
      <c r="P815" s="229">
        <v>2</v>
      </c>
      <c r="Q815" s="230" t="s">
        <v>3442</v>
      </c>
      <c r="R815" s="230"/>
      <c r="S815" s="231">
        <v>1</v>
      </c>
      <c r="T815" s="232"/>
      <c r="U815" s="229"/>
      <c r="V815" s="230"/>
      <c r="W815" s="230"/>
      <c r="X815" s="231"/>
      <c r="Y815" s="232"/>
      <c r="Z815" s="211">
        <f t="shared" si="96"/>
        <v>2</v>
      </c>
      <c r="AA815" s="212">
        <f t="shared" si="97"/>
        <v>1</v>
      </c>
      <c r="AB815" s="16"/>
    </row>
    <row r="816" spans="1:28">
      <c r="A816" s="16">
        <v>2520</v>
      </c>
      <c r="B816" s="16" t="s">
        <v>3377</v>
      </c>
      <c r="C816" s="16">
        <v>164</v>
      </c>
      <c r="D816" s="83"/>
      <c r="E816" s="208" t="s">
        <v>3443</v>
      </c>
      <c r="F816" s="84" t="s">
        <v>3444</v>
      </c>
      <c r="G816" s="84" t="s">
        <v>2809</v>
      </c>
      <c r="H816" s="209" t="s">
        <v>3381</v>
      </c>
      <c r="I816" s="206"/>
      <c r="J816" s="16"/>
      <c r="K816" s="16"/>
      <c r="L816" s="16"/>
      <c r="M816" s="16"/>
      <c r="N816" s="83"/>
      <c r="O816" s="83"/>
      <c r="P816" s="229">
        <v>3</v>
      </c>
      <c r="Q816" s="230" t="s">
        <v>3445</v>
      </c>
      <c r="R816" s="230"/>
      <c r="S816" s="231">
        <v>1</v>
      </c>
      <c r="T816" s="232"/>
      <c r="U816" s="229"/>
      <c r="V816" s="230"/>
      <c r="W816" s="230"/>
      <c r="X816" s="231"/>
      <c r="Y816" s="232"/>
      <c r="Z816" s="211">
        <f t="shared" si="96"/>
        <v>3</v>
      </c>
      <c r="AA816" s="212">
        <f t="shared" si="97"/>
        <v>1</v>
      </c>
      <c r="AB816" s="16"/>
    </row>
    <row r="817" spans="1:28">
      <c r="A817" s="16" t="s">
        <v>112</v>
      </c>
      <c r="B817" s="16" t="s">
        <v>112</v>
      </c>
      <c r="C817" s="16" t="s">
        <v>112</v>
      </c>
      <c r="D817" s="83"/>
      <c r="H817" s="16"/>
      <c r="I817" s="205"/>
      <c r="P817" s="227"/>
      <c r="Q817" s="227"/>
      <c r="R817" s="227"/>
      <c r="S817" s="227"/>
      <c r="T817" s="227"/>
      <c r="U817" s="227"/>
      <c r="V817" s="227"/>
      <c r="W817" s="227"/>
      <c r="X817" s="227"/>
      <c r="Y817" s="227"/>
    </row>
    <row r="818" spans="1:28">
      <c r="A818" s="16" t="s">
        <v>112</v>
      </c>
      <c r="B818" s="16" t="s">
        <v>112</v>
      </c>
      <c r="C818" s="16" t="s">
        <v>112</v>
      </c>
      <c r="D818" s="83"/>
      <c r="H818" s="16"/>
      <c r="I818" s="205"/>
      <c r="P818" s="227"/>
      <c r="Q818" s="227"/>
      <c r="R818" s="227"/>
      <c r="S818" s="227"/>
      <c r="T818" s="227"/>
      <c r="U818" s="227"/>
      <c r="V818" s="227"/>
      <c r="W818" s="227"/>
      <c r="X818" s="227"/>
      <c r="Y818" s="227"/>
    </row>
    <row r="819" spans="1:28">
      <c r="A819" s="16" t="s">
        <v>112</v>
      </c>
      <c r="B819" s="16" t="s">
        <v>112</v>
      </c>
      <c r="C819" s="16"/>
      <c r="D819" s="83"/>
      <c r="E819" s="220" t="s">
        <v>3447</v>
      </c>
      <c r="H819" s="16"/>
      <c r="I819" s="205"/>
      <c r="P819" s="227"/>
      <c r="Q819" s="227"/>
      <c r="R819" s="227"/>
      <c r="S819" s="227"/>
      <c r="T819" s="227"/>
      <c r="U819" s="227"/>
      <c r="V819" s="227"/>
      <c r="W819" s="227"/>
      <c r="X819" s="227"/>
      <c r="Y819" s="227"/>
      <c r="Z819" s="191" t="str">
        <f t="shared" ref="Z819:Z822" si="98">IF(U819&lt;&gt;"",U819,IF(P819&lt;&gt;"",P819,IF(N819&lt;&gt;"",N819,"")))</f>
        <v/>
      </c>
      <c r="AA819" s="191" t="str">
        <f t="shared" ref="AA819:AA822" si="99">IF(X819&lt;&gt;"",X819,IF(S819&lt;&gt;"",S819,IF(O819&lt;&gt;"",O819,"")))</f>
        <v/>
      </c>
    </row>
    <row r="820" spans="1:28">
      <c r="A820" s="16">
        <v>2521</v>
      </c>
      <c r="B820" s="16" t="s">
        <v>3450</v>
      </c>
      <c r="C820" s="16">
        <v>161</v>
      </c>
      <c r="D820" s="83"/>
      <c r="E820" s="208" t="s">
        <v>3451</v>
      </c>
      <c r="F820" s="84" t="s">
        <v>3452</v>
      </c>
      <c r="G820" s="84" t="s">
        <v>3453</v>
      </c>
      <c r="H820" s="209" t="s">
        <v>3454</v>
      </c>
      <c r="I820" s="206"/>
      <c r="J820" s="16"/>
      <c r="K820" s="16"/>
      <c r="L820" s="16"/>
      <c r="M820" s="209" t="s">
        <v>3455</v>
      </c>
      <c r="N820" s="83"/>
      <c r="O820" s="83"/>
      <c r="P820" s="229">
        <v>2</v>
      </c>
      <c r="Q820" s="230" t="s">
        <v>3457</v>
      </c>
      <c r="R820" s="230"/>
      <c r="S820" s="231">
        <v>2</v>
      </c>
      <c r="T820" s="232"/>
      <c r="U820" s="229"/>
      <c r="V820" s="230"/>
      <c r="W820" s="230"/>
      <c r="X820" s="231"/>
      <c r="Y820" s="232"/>
      <c r="Z820" s="211">
        <f t="shared" si="98"/>
        <v>2</v>
      </c>
      <c r="AA820" s="212">
        <f t="shared" si="99"/>
        <v>2</v>
      </c>
      <c r="AB820" s="16"/>
    </row>
    <row r="821" spans="1:28">
      <c r="A821" s="16">
        <v>2522</v>
      </c>
      <c r="B821" s="16" t="s">
        <v>3450</v>
      </c>
      <c r="C821" s="16">
        <v>161</v>
      </c>
      <c r="D821" s="83"/>
      <c r="E821" s="208" t="s">
        <v>3411</v>
      </c>
      <c r="F821" s="84" t="s">
        <v>3459</v>
      </c>
      <c r="G821" s="84" t="s">
        <v>3460</v>
      </c>
      <c r="H821" s="209" t="s">
        <v>3454</v>
      </c>
      <c r="I821" s="206"/>
      <c r="J821" s="16"/>
      <c r="K821" s="16"/>
      <c r="L821" s="16"/>
      <c r="M821" s="209" t="s">
        <v>3455</v>
      </c>
      <c r="N821" s="83"/>
      <c r="O821" s="83"/>
      <c r="P821" s="229">
        <v>0</v>
      </c>
      <c r="Q821" s="230" t="s">
        <v>327</v>
      </c>
      <c r="R821" s="230"/>
      <c r="S821" s="231">
        <v>0</v>
      </c>
      <c r="T821" s="232"/>
      <c r="U821" s="229"/>
      <c r="V821" s="230"/>
      <c r="W821" s="230"/>
      <c r="X821" s="231"/>
      <c r="Y821" s="232"/>
      <c r="Z821" s="211">
        <f t="shared" si="98"/>
        <v>0</v>
      </c>
      <c r="AA821" s="212">
        <f t="shared" si="99"/>
        <v>0</v>
      </c>
      <c r="AB821" s="16"/>
    </row>
    <row r="822" spans="1:28">
      <c r="A822" s="16">
        <v>2523</v>
      </c>
      <c r="B822" s="16" t="s">
        <v>3450</v>
      </c>
      <c r="C822" s="16">
        <v>161</v>
      </c>
      <c r="D822" s="83"/>
      <c r="E822" s="208" t="s">
        <v>3466</v>
      </c>
      <c r="F822" s="84" t="s">
        <v>3467</v>
      </c>
      <c r="G822" s="84" t="s">
        <v>3468</v>
      </c>
      <c r="H822" s="209" t="s">
        <v>3454</v>
      </c>
      <c r="I822" s="206"/>
      <c r="J822" s="16"/>
      <c r="K822" s="16"/>
      <c r="L822" s="16"/>
      <c r="M822" s="209" t="s">
        <v>3455</v>
      </c>
      <c r="N822" s="83"/>
      <c r="O822" s="83"/>
      <c r="P822" s="229">
        <v>0</v>
      </c>
      <c r="Q822" s="230" t="s">
        <v>327</v>
      </c>
      <c r="R822" s="230"/>
      <c r="S822" s="231">
        <v>0</v>
      </c>
      <c r="T822" s="232"/>
      <c r="U822" s="229"/>
      <c r="V822" s="230"/>
      <c r="W822" s="230"/>
      <c r="X822" s="231"/>
      <c r="Y822" s="232"/>
      <c r="Z822" s="211">
        <f t="shared" si="98"/>
        <v>0</v>
      </c>
      <c r="AA822" s="212">
        <f t="shared" si="99"/>
        <v>0</v>
      </c>
      <c r="AB822" s="16"/>
    </row>
    <row r="823" spans="1:28">
      <c r="A823" s="16" t="s">
        <v>112</v>
      </c>
      <c r="B823" s="16" t="s">
        <v>112</v>
      </c>
      <c r="C823" s="16" t="s">
        <v>112</v>
      </c>
      <c r="D823" s="83"/>
      <c r="H823" s="16"/>
      <c r="I823" s="205"/>
      <c r="P823" s="227"/>
      <c r="Q823" s="227"/>
      <c r="R823" s="227"/>
      <c r="S823" s="227"/>
      <c r="T823" s="227"/>
      <c r="U823" s="227"/>
      <c r="V823" s="227"/>
      <c r="W823" s="227"/>
      <c r="X823" s="227"/>
      <c r="Y823" s="227"/>
    </row>
    <row r="824" spans="1:28">
      <c r="A824" s="16" t="s">
        <v>112</v>
      </c>
      <c r="B824" s="16" t="s">
        <v>112</v>
      </c>
      <c r="C824" s="16" t="s">
        <v>112</v>
      </c>
      <c r="D824" s="83"/>
      <c r="H824" s="16"/>
      <c r="I824" s="205"/>
      <c r="P824" s="227"/>
      <c r="Q824" s="227"/>
      <c r="R824" s="227"/>
      <c r="S824" s="227"/>
      <c r="T824" s="227"/>
      <c r="U824" s="227"/>
      <c r="V824" s="227"/>
      <c r="W824" s="227"/>
      <c r="X824" s="227"/>
      <c r="Y824" s="227"/>
    </row>
    <row r="825" spans="1:28">
      <c r="A825" s="16" t="s">
        <v>112</v>
      </c>
      <c r="B825" s="16" t="s">
        <v>112</v>
      </c>
      <c r="C825" s="16"/>
      <c r="D825" s="83"/>
      <c r="E825" s="220" t="s">
        <v>2468</v>
      </c>
      <c r="H825" s="16"/>
      <c r="I825" s="205"/>
      <c r="P825" s="227"/>
      <c r="Q825" s="227"/>
      <c r="R825" s="227"/>
      <c r="S825" s="227"/>
      <c r="T825" s="227"/>
      <c r="U825" s="227"/>
      <c r="V825" s="227"/>
      <c r="W825" s="227"/>
      <c r="X825" s="227"/>
      <c r="Y825" s="227"/>
      <c r="Z825" s="191" t="str">
        <f t="shared" ref="Z825:Z833" si="100">IF(U825&lt;&gt;"",U825,IF(P825&lt;&gt;"",P825,IF(N825&lt;&gt;"",N825,"")))</f>
        <v/>
      </c>
      <c r="AA825" s="191" t="str">
        <f t="shared" ref="AA825:AA833" si="101">IF(X825&lt;&gt;"",X825,IF(S825&lt;&gt;"",S825,IF(O825&lt;&gt;"",O825,"")))</f>
        <v/>
      </c>
    </row>
    <row r="826" spans="1:28">
      <c r="A826" s="16">
        <v>2524</v>
      </c>
      <c r="B826" s="16" t="s">
        <v>3481</v>
      </c>
      <c r="C826" s="16">
        <v>162</v>
      </c>
      <c r="D826" s="83"/>
      <c r="E826" s="208" t="s">
        <v>3482</v>
      </c>
      <c r="F826" s="84" t="s">
        <v>3483</v>
      </c>
      <c r="G826" s="84" t="s">
        <v>3484</v>
      </c>
      <c r="H826" s="209" t="s">
        <v>3485</v>
      </c>
      <c r="I826" s="206"/>
      <c r="J826" s="16"/>
      <c r="K826" s="16"/>
      <c r="L826" s="16"/>
      <c r="M826" s="16"/>
      <c r="N826" s="83"/>
      <c r="O826" s="83"/>
      <c r="P826" s="229">
        <v>2</v>
      </c>
      <c r="Q826" s="230" t="s">
        <v>3488</v>
      </c>
      <c r="R826" s="230"/>
      <c r="S826" s="231">
        <v>2</v>
      </c>
      <c r="T826" s="232"/>
      <c r="U826" s="229"/>
      <c r="V826" s="230"/>
      <c r="W826" s="230"/>
      <c r="X826" s="231"/>
      <c r="Y826" s="232"/>
      <c r="Z826" s="211">
        <f t="shared" si="100"/>
        <v>2</v>
      </c>
      <c r="AA826" s="212">
        <f t="shared" si="101"/>
        <v>2</v>
      </c>
      <c r="AB826" s="16"/>
    </row>
    <row r="827" spans="1:28">
      <c r="A827" s="16">
        <v>2525</v>
      </c>
      <c r="B827" s="16" t="s">
        <v>3481</v>
      </c>
      <c r="C827" s="16">
        <v>162</v>
      </c>
      <c r="D827" s="83"/>
      <c r="E827" s="208" t="s">
        <v>3496</v>
      </c>
      <c r="F827" s="84" t="s">
        <v>3497</v>
      </c>
      <c r="G827" s="84" t="s">
        <v>3498</v>
      </c>
      <c r="H827" s="209" t="s">
        <v>3485</v>
      </c>
      <c r="I827" s="206"/>
      <c r="J827" s="16"/>
      <c r="K827" s="16"/>
      <c r="L827" s="16"/>
      <c r="M827" s="16"/>
      <c r="N827" s="83"/>
      <c r="O827" s="83"/>
      <c r="P827" s="229">
        <v>2</v>
      </c>
      <c r="Q827" s="230" t="s">
        <v>3499</v>
      </c>
      <c r="R827" s="230"/>
      <c r="S827" s="231">
        <v>2</v>
      </c>
      <c r="T827" s="232"/>
      <c r="U827" s="229"/>
      <c r="V827" s="230"/>
      <c r="W827" s="230"/>
      <c r="X827" s="231"/>
      <c r="Y827" s="232"/>
      <c r="Z827" s="211">
        <f t="shared" si="100"/>
        <v>2</v>
      </c>
      <c r="AA827" s="212">
        <f t="shared" si="101"/>
        <v>2</v>
      </c>
      <c r="AB827" s="16"/>
    </row>
    <row r="828" spans="1:28">
      <c r="A828" s="16">
        <v>2526</v>
      </c>
      <c r="B828" s="16" t="s">
        <v>3481</v>
      </c>
      <c r="C828" s="16">
        <v>162</v>
      </c>
      <c r="D828" s="83"/>
      <c r="E828" s="208" t="s">
        <v>3500</v>
      </c>
      <c r="F828" s="84" t="s">
        <v>3501</v>
      </c>
      <c r="G828" s="84" t="s">
        <v>3502</v>
      </c>
      <c r="H828" s="209" t="s">
        <v>3485</v>
      </c>
      <c r="I828" s="206"/>
      <c r="J828" s="16"/>
      <c r="K828" s="16"/>
      <c r="L828" s="16"/>
      <c r="M828" s="16"/>
      <c r="N828" s="83"/>
      <c r="O828" s="83"/>
      <c r="P828" s="229">
        <v>2</v>
      </c>
      <c r="Q828" s="230" t="s">
        <v>3505</v>
      </c>
      <c r="R828" s="230"/>
      <c r="S828" s="231">
        <v>2</v>
      </c>
      <c r="T828" s="232"/>
      <c r="U828" s="229"/>
      <c r="V828" s="230"/>
      <c r="W828" s="230"/>
      <c r="X828" s="231"/>
      <c r="Y828" s="232"/>
      <c r="Z828" s="211">
        <f t="shared" si="100"/>
        <v>2</v>
      </c>
      <c r="AA828" s="212">
        <f t="shared" si="101"/>
        <v>2</v>
      </c>
      <c r="AB828" s="16"/>
    </row>
    <row r="829" spans="1:28">
      <c r="A829" s="16">
        <v>2527</v>
      </c>
      <c r="B829" s="16" t="s">
        <v>3481</v>
      </c>
      <c r="C829" s="16">
        <v>162</v>
      </c>
      <c r="D829" s="83"/>
      <c r="E829" s="208" t="s">
        <v>3509</v>
      </c>
      <c r="F829" s="84" t="s">
        <v>3510</v>
      </c>
      <c r="G829" s="84" t="s">
        <v>3511</v>
      </c>
      <c r="H829" s="209" t="s">
        <v>3485</v>
      </c>
      <c r="I829" s="206"/>
      <c r="J829" s="16"/>
      <c r="K829" s="16"/>
      <c r="L829" s="16"/>
      <c r="M829" s="16"/>
      <c r="N829" s="83"/>
      <c r="O829" s="83"/>
      <c r="P829" s="229">
        <v>3</v>
      </c>
      <c r="Q829" s="230" t="s">
        <v>3513</v>
      </c>
      <c r="R829" s="230"/>
      <c r="S829" s="231">
        <v>3</v>
      </c>
      <c r="T829" s="232"/>
      <c r="U829" s="229"/>
      <c r="V829" s="230"/>
      <c r="W829" s="230"/>
      <c r="X829" s="231"/>
      <c r="Y829" s="232"/>
      <c r="Z829" s="211">
        <f t="shared" si="100"/>
        <v>3</v>
      </c>
      <c r="AA829" s="212">
        <f t="shared" si="101"/>
        <v>3</v>
      </c>
      <c r="AB829" s="16"/>
    </row>
    <row r="830" spans="1:28">
      <c r="A830" s="16">
        <v>2528</v>
      </c>
      <c r="B830" s="16" t="s">
        <v>3481</v>
      </c>
      <c r="C830" s="16">
        <v>162</v>
      </c>
      <c r="D830" s="83"/>
      <c r="E830" s="208" t="s">
        <v>3518</v>
      </c>
      <c r="F830" s="84" t="s">
        <v>3520</v>
      </c>
      <c r="G830" s="84" t="s">
        <v>3521</v>
      </c>
      <c r="H830" s="209" t="s">
        <v>3485</v>
      </c>
      <c r="I830" s="206"/>
      <c r="J830" s="16"/>
      <c r="K830" s="16"/>
      <c r="L830" s="16"/>
      <c r="M830" s="16"/>
      <c r="N830" s="83"/>
      <c r="O830" s="83"/>
      <c r="P830" s="229">
        <v>3</v>
      </c>
      <c r="Q830" s="230" t="s">
        <v>3522</v>
      </c>
      <c r="R830" s="230"/>
      <c r="S830" s="231">
        <v>2.5</v>
      </c>
      <c r="T830" s="232"/>
      <c r="U830" s="229"/>
      <c r="V830" s="230"/>
      <c r="W830" s="230"/>
      <c r="X830" s="231"/>
      <c r="Y830" s="232"/>
      <c r="Z830" s="211">
        <f t="shared" si="100"/>
        <v>3</v>
      </c>
      <c r="AA830" s="212">
        <f t="shared" si="101"/>
        <v>2.5</v>
      </c>
      <c r="AB830" s="16"/>
    </row>
    <row r="831" spans="1:28">
      <c r="A831" s="16">
        <v>2529</v>
      </c>
      <c r="B831" s="16" t="s">
        <v>3481</v>
      </c>
      <c r="C831" s="16">
        <v>162</v>
      </c>
      <c r="D831" s="83"/>
      <c r="E831" s="208" t="s">
        <v>3523</v>
      </c>
      <c r="F831" s="84" t="s">
        <v>3524</v>
      </c>
      <c r="G831" s="84" t="s">
        <v>3525</v>
      </c>
      <c r="H831" s="209" t="s">
        <v>3485</v>
      </c>
      <c r="I831" s="206"/>
      <c r="J831" s="16"/>
      <c r="K831" s="16"/>
      <c r="L831" s="16"/>
      <c r="M831" s="16"/>
      <c r="N831" s="83"/>
      <c r="O831" s="83"/>
      <c r="P831" s="229">
        <v>3</v>
      </c>
      <c r="Q831" s="230" t="s">
        <v>3526</v>
      </c>
      <c r="R831" s="230"/>
      <c r="S831" s="231">
        <v>2</v>
      </c>
      <c r="T831" s="232"/>
      <c r="U831" s="229"/>
      <c r="V831" s="230"/>
      <c r="W831" s="230"/>
      <c r="X831" s="231"/>
      <c r="Y831" s="232"/>
      <c r="Z831" s="211">
        <f t="shared" si="100"/>
        <v>3</v>
      </c>
      <c r="AA831" s="212">
        <f t="shared" si="101"/>
        <v>2</v>
      </c>
      <c r="AB831" s="16"/>
    </row>
    <row r="832" spans="1:28">
      <c r="A832" s="16">
        <v>2530</v>
      </c>
      <c r="B832" s="16" t="s">
        <v>3481</v>
      </c>
      <c r="C832" s="16">
        <v>162</v>
      </c>
      <c r="D832" s="83"/>
      <c r="E832" s="208" t="s">
        <v>3530</v>
      </c>
      <c r="F832" s="84" t="s">
        <v>3531</v>
      </c>
      <c r="G832" s="84" t="s">
        <v>3532</v>
      </c>
      <c r="H832" s="209" t="s">
        <v>3485</v>
      </c>
      <c r="I832" s="206"/>
      <c r="J832" s="16"/>
      <c r="K832" s="16"/>
      <c r="L832" s="16"/>
      <c r="M832" s="16"/>
      <c r="N832" s="83"/>
      <c r="O832" s="83"/>
      <c r="P832" s="229">
        <v>3</v>
      </c>
      <c r="Q832" s="230" t="s">
        <v>3533</v>
      </c>
      <c r="R832" s="230"/>
      <c r="S832" s="231">
        <v>3</v>
      </c>
      <c r="T832" s="232"/>
      <c r="U832" s="229"/>
      <c r="V832" s="230"/>
      <c r="W832" s="230"/>
      <c r="X832" s="231"/>
      <c r="Y832" s="232"/>
      <c r="Z832" s="211">
        <f t="shared" si="100"/>
        <v>3</v>
      </c>
      <c r="AA832" s="212">
        <f t="shared" si="101"/>
        <v>3</v>
      </c>
      <c r="AB832" s="16"/>
    </row>
    <row r="833" spans="1:28">
      <c r="A833" s="16">
        <v>2531</v>
      </c>
      <c r="B833" s="16" t="s">
        <v>3481</v>
      </c>
      <c r="C833" s="16">
        <v>162</v>
      </c>
      <c r="D833" s="83"/>
      <c r="E833" s="208" t="s">
        <v>3534</v>
      </c>
      <c r="F833" s="84" t="s">
        <v>3535</v>
      </c>
      <c r="G833" s="84" t="s">
        <v>2809</v>
      </c>
      <c r="H833" s="209" t="s">
        <v>3485</v>
      </c>
      <c r="I833" s="206"/>
      <c r="J833" s="16"/>
      <c r="K833" s="16"/>
      <c r="L833" s="16"/>
      <c r="M833" s="16"/>
      <c r="N833" s="83"/>
      <c r="O833" s="83"/>
      <c r="P833" s="229">
        <v>4</v>
      </c>
      <c r="Q833" s="230" t="s">
        <v>3539</v>
      </c>
      <c r="R833" s="230" t="s">
        <v>3540</v>
      </c>
      <c r="S833" s="231">
        <v>2</v>
      </c>
      <c r="T833" s="232"/>
      <c r="U833" s="229"/>
      <c r="V833" s="230"/>
      <c r="W833" s="230"/>
      <c r="X833" s="231"/>
      <c r="Y833" s="232"/>
      <c r="Z833" s="211">
        <f t="shared" si="100"/>
        <v>4</v>
      </c>
      <c r="AA833" s="212">
        <f t="shared" si="101"/>
        <v>2</v>
      </c>
      <c r="AB833" s="16"/>
    </row>
    <row r="834" spans="1:28">
      <c r="A834" s="16" t="s">
        <v>112</v>
      </c>
      <c r="B834" s="16" t="s">
        <v>112</v>
      </c>
      <c r="C834" s="16" t="s">
        <v>112</v>
      </c>
      <c r="D834" s="83" t="s">
        <v>112</v>
      </c>
      <c r="H834" s="16"/>
      <c r="I834" s="205"/>
      <c r="P834" s="227"/>
      <c r="Q834" s="227"/>
      <c r="R834" s="227"/>
      <c r="S834" s="227"/>
      <c r="T834" s="227"/>
      <c r="U834" s="227"/>
      <c r="V834" s="227"/>
      <c r="W834" s="227"/>
      <c r="X834" s="227"/>
      <c r="Y834" s="227"/>
    </row>
    <row r="835" spans="1:28">
      <c r="A835" s="16" t="s">
        <v>112</v>
      </c>
      <c r="B835" s="16" t="s">
        <v>112</v>
      </c>
      <c r="C835" s="16" t="s">
        <v>112</v>
      </c>
      <c r="D835" s="83" t="s">
        <v>112</v>
      </c>
      <c r="H835" s="16"/>
      <c r="I835" s="205"/>
      <c r="P835" s="227"/>
      <c r="Q835" s="227"/>
      <c r="R835" s="227"/>
      <c r="S835" s="227"/>
      <c r="T835" s="227"/>
      <c r="U835" s="227"/>
      <c r="V835" s="227"/>
      <c r="W835" s="227"/>
      <c r="X835" s="227"/>
      <c r="Y835" s="227"/>
    </row>
    <row r="836" spans="1:28">
      <c r="A836" s="16" t="s">
        <v>112</v>
      </c>
      <c r="B836" s="16" t="s">
        <v>112</v>
      </c>
      <c r="C836" s="16"/>
      <c r="D836" s="83" t="s">
        <v>112</v>
      </c>
      <c r="E836" s="220" t="s">
        <v>2505</v>
      </c>
      <c r="H836" s="16"/>
      <c r="I836" s="205"/>
      <c r="P836" s="227"/>
      <c r="Q836" s="227"/>
      <c r="R836" s="227"/>
      <c r="S836" s="227"/>
      <c r="T836" s="227"/>
      <c r="U836" s="227"/>
      <c r="V836" s="227"/>
      <c r="W836" s="227"/>
      <c r="X836" s="227"/>
      <c r="Y836" s="227"/>
      <c r="Z836" s="191" t="str">
        <f t="shared" ref="Z836:Z837" si="102">IF(U836&lt;&gt;"",U836,IF(P836&lt;&gt;"",P836,IF(N836&lt;&gt;"",N836,"")))</f>
        <v/>
      </c>
      <c r="AA836" s="191" t="str">
        <f t="shared" ref="AA836:AA837" si="103">IF(X836&lt;&gt;"",X836,IF(S836&lt;&gt;"",S836,IF(O836&lt;&gt;"",O836,"")))</f>
        <v/>
      </c>
    </row>
    <row r="837" spans="1:28">
      <c r="A837" s="16">
        <v>2532</v>
      </c>
      <c r="B837" s="16" t="s">
        <v>3553</v>
      </c>
      <c r="C837" s="16">
        <v>166</v>
      </c>
      <c r="D837" s="83" t="s">
        <v>2792</v>
      </c>
      <c r="E837" s="84" t="s">
        <v>3554</v>
      </c>
      <c r="F837" s="84" t="s">
        <v>3555</v>
      </c>
      <c r="G837" s="84" t="s">
        <v>3556</v>
      </c>
      <c r="H837" s="209" t="s">
        <v>3557</v>
      </c>
      <c r="I837" s="206"/>
      <c r="J837" s="16"/>
      <c r="K837" s="16"/>
      <c r="L837" s="16"/>
      <c r="M837" s="209" t="s">
        <v>3558</v>
      </c>
      <c r="N837" s="215">
        <v>5</v>
      </c>
      <c r="O837" s="215">
        <v>3</v>
      </c>
      <c r="P837" s="229">
        <v>4</v>
      </c>
      <c r="Q837" s="230" t="s">
        <v>3559</v>
      </c>
      <c r="R837" s="230"/>
      <c r="S837" s="231">
        <v>2.5</v>
      </c>
      <c r="T837" s="232"/>
      <c r="U837" s="229"/>
      <c r="V837" s="230"/>
      <c r="W837" s="230"/>
      <c r="X837" s="231"/>
      <c r="Y837" s="232"/>
      <c r="Z837" s="211">
        <f t="shared" si="102"/>
        <v>4</v>
      </c>
      <c r="AA837" s="212">
        <f t="shared" si="103"/>
        <v>2.5</v>
      </c>
      <c r="AB837" s="16"/>
    </row>
    <row r="838" spans="1:28">
      <c r="A838" s="16" t="s">
        <v>112</v>
      </c>
      <c r="B838" s="16" t="s">
        <v>112</v>
      </c>
      <c r="C838" s="16" t="s">
        <v>112</v>
      </c>
      <c r="D838" s="83" t="s">
        <v>112</v>
      </c>
      <c r="H838" s="16"/>
      <c r="I838" s="205"/>
      <c r="P838" s="227"/>
      <c r="Q838" s="227"/>
      <c r="R838" s="227"/>
      <c r="S838" s="227"/>
      <c r="T838" s="227"/>
      <c r="U838" s="227"/>
      <c r="V838" s="227"/>
      <c r="W838" s="227"/>
      <c r="X838" s="227"/>
      <c r="Y838" s="227"/>
    </row>
    <row r="839" spans="1:28">
      <c r="A839" s="16" t="s">
        <v>112</v>
      </c>
      <c r="B839" s="16" t="s">
        <v>112</v>
      </c>
      <c r="C839" s="16" t="s">
        <v>112</v>
      </c>
      <c r="D839" s="83" t="s">
        <v>112</v>
      </c>
      <c r="H839" s="16"/>
      <c r="I839" s="205"/>
      <c r="P839" s="227"/>
      <c r="Q839" s="227"/>
      <c r="R839" s="227"/>
      <c r="S839" s="227"/>
      <c r="T839" s="227"/>
      <c r="U839" s="227"/>
      <c r="V839" s="227"/>
      <c r="W839" s="227"/>
      <c r="X839" s="227"/>
      <c r="Y839" s="227"/>
    </row>
    <row r="840" spans="1:28">
      <c r="A840" s="16" t="s">
        <v>112</v>
      </c>
      <c r="B840" s="16" t="s">
        <v>112</v>
      </c>
      <c r="C840" s="16"/>
      <c r="D840" s="83" t="s">
        <v>112</v>
      </c>
      <c r="E840" s="220" t="s">
        <v>2522</v>
      </c>
      <c r="H840" s="16"/>
      <c r="I840" s="205"/>
      <c r="P840" s="227"/>
      <c r="Q840" s="227"/>
      <c r="R840" s="227"/>
      <c r="S840" s="227"/>
      <c r="T840" s="227"/>
      <c r="U840" s="227"/>
      <c r="V840" s="227"/>
      <c r="W840" s="227"/>
      <c r="X840" s="227"/>
      <c r="Y840" s="227"/>
      <c r="Z840" s="191" t="str">
        <f t="shared" ref="Z840:Z842" si="104">IF(U840&lt;&gt;"",U840,IF(P840&lt;&gt;"",P840,IF(N840&lt;&gt;"",N840,"")))</f>
        <v/>
      </c>
      <c r="AA840" s="191" t="str">
        <f t="shared" ref="AA840:AA842" si="105">IF(X840&lt;&gt;"",X840,IF(S840&lt;&gt;"",S840,IF(O840&lt;&gt;"",O840,"")))</f>
        <v/>
      </c>
    </row>
    <row r="841" spans="1:28">
      <c r="A841" s="16">
        <v>2533</v>
      </c>
      <c r="B841" s="16" t="s">
        <v>3568</v>
      </c>
      <c r="C841" s="16">
        <v>167</v>
      </c>
      <c r="D841" s="83"/>
      <c r="E841" s="208" t="s">
        <v>3571</v>
      </c>
      <c r="F841" s="84" t="s">
        <v>3572</v>
      </c>
      <c r="G841" s="84" t="s">
        <v>3573</v>
      </c>
      <c r="H841" s="209" t="s">
        <v>3574</v>
      </c>
      <c r="I841" s="206"/>
      <c r="J841" s="16"/>
      <c r="K841" s="16"/>
      <c r="L841" s="16"/>
      <c r="M841" s="209" t="s">
        <v>3575</v>
      </c>
      <c r="N841" s="83"/>
      <c r="O841" s="83"/>
      <c r="P841" s="229">
        <v>3</v>
      </c>
      <c r="Q841" s="230" t="s">
        <v>3576</v>
      </c>
      <c r="R841" s="230" t="s">
        <v>3577</v>
      </c>
      <c r="S841" s="231">
        <v>2</v>
      </c>
      <c r="T841" s="232"/>
      <c r="U841" s="229"/>
      <c r="V841" s="230"/>
      <c r="W841" s="230"/>
      <c r="X841" s="231"/>
      <c r="Y841" s="232"/>
      <c r="Z841" s="211">
        <f t="shared" si="104"/>
        <v>3</v>
      </c>
      <c r="AA841" s="212">
        <f t="shared" si="105"/>
        <v>2</v>
      </c>
      <c r="AB841" s="16"/>
    </row>
    <row r="842" spans="1:28">
      <c r="A842" s="16">
        <v>2534</v>
      </c>
      <c r="B842" s="16" t="s">
        <v>3568</v>
      </c>
      <c r="C842" s="16">
        <v>167</v>
      </c>
      <c r="D842" s="83"/>
      <c r="E842" s="208" t="s">
        <v>3581</v>
      </c>
      <c r="F842" s="84" t="s">
        <v>3582</v>
      </c>
      <c r="G842" s="84" t="s">
        <v>3583</v>
      </c>
      <c r="H842" s="209" t="s">
        <v>3574</v>
      </c>
      <c r="I842" s="206"/>
      <c r="J842" s="16"/>
      <c r="K842" s="16"/>
      <c r="L842" s="16"/>
      <c r="M842" s="209" t="s">
        <v>3575</v>
      </c>
      <c r="N842" s="83"/>
      <c r="O842" s="83"/>
      <c r="P842" s="229">
        <v>4</v>
      </c>
      <c r="Q842" s="230" t="s">
        <v>3584</v>
      </c>
      <c r="R842" s="230" t="s">
        <v>3577</v>
      </c>
      <c r="S842" s="231">
        <v>2</v>
      </c>
      <c r="T842" s="232"/>
      <c r="U842" s="229"/>
      <c r="V842" s="230"/>
      <c r="W842" s="230"/>
      <c r="X842" s="231"/>
      <c r="Y842" s="232"/>
      <c r="Z842" s="211">
        <f t="shared" si="104"/>
        <v>4</v>
      </c>
      <c r="AA842" s="212">
        <f t="shared" si="105"/>
        <v>2</v>
      </c>
      <c r="AB842" s="16"/>
    </row>
    <row r="843" spans="1:28">
      <c r="A843" s="16" t="s">
        <v>112</v>
      </c>
      <c r="B843" s="16" t="s">
        <v>112</v>
      </c>
      <c r="C843" s="16" t="s">
        <v>112</v>
      </c>
      <c r="D843" s="83"/>
      <c r="H843" s="16"/>
      <c r="I843" s="205"/>
      <c r="P843" s="227"/>
      <c r="Q843" s="227"/>
      <c r="R843" s="227"/>
      <c r="S843" s="227"/>
      <c r="T843" s="227"/>
      <c r="U843" s="227"/>
      <c r="V843" s="227"/>
      <c r="W843" s="227"/>
      <c r="X843" s="227"/>
      <c r="Y843" s="227"/>
    </row>
    <row r="844" spans="1:28">
      <c r="A844" s="16" t="s">
        <v>112</v>
      </c>
      <c r="B844" s="16" t="s">
        <v>112</v>
      </c>
      <c r="C844" s="16" t="s">
        <v>112</v>
      </c>
      <c r="D844" s="83"/>
      <c r="H844" s="16"/>
      <c r="I844" s="205"/>
      <c r="P844" s="227"/>
      <c r="Q844" s="227"/>
      <c r="R844" s="227"/>
      <c r="S844" s="227"/>
      <c r="T844" s="227"/>
      <c r="U844" s="227"/>
      <c r="V844" s="227"/>
      <c r="W844" s="227"/>
      <c r="X844" s="227"/>
      <c r="Y844" s="227"/>
    </row>
    <row r="845" spans="1:28">
      <c r="A845" s="16" t="s">
        <v>112</v>
      </c>
      <c r="B845" s="16" t="s">
        <v>112</v>
      </c>
      <c r="C845" s="16"/>
      <c r="D845" s="83"/>
      <c r="E845" s="220" t="s">
        <v>2478</v>
      </c>
      <c r="H845" s="16"/>
      <c r="I845" s="205"/>
      <c r="P845" s="227"/>
      <c r="Q845" s="227"/>
      <c r="R845" s="227"/>
      <c r="S845" s="227"/>
      <c r="T845" s="227"/>
      <c r="U845" s="227"/>
      <c r="V845" s="227"/>
      <c r="W845" s="227"/>
      <c r="X845" s="227"/>
      <c r="Y845" s="227"/>
      <c r="Z845" s="191" t="str">
        <f t="shared" ref="Z845:Z849" si="106">IF(U845&lt;&gt;"",U845,IF(P845&lt;&gt;"",P845,IF(N845&lt;&gt;"",N845,"")))</f>
        <v/>
      </c>
      <c r="AA845" s="191" t="str">
        <f t="shared" ref="AA845:AA849" si="107">IF(X845&lt;&gt;"",X845,IF(S845&lt;&gt;"",S845,IF(O845&lt;&gt;"",O845,"")))</f>
        <v/>
      </c>
    </row>
    <row r="846" spans="1:28">
      <c r="A846" s="16">
        <v>2535</v>
      </c>
      <c r="B846" s="16" t="s">
        <v>3594</v>
      </c>
      <c r="C846" s="16">
        <v>163</v>
      </c>
      <c r="D846" s="83"/>
      <c r="E846" s="208" t="s">
        <v>3596</v>
      </c>
      <c r="F846" s="84" t="s">
        <v>3597</v>
      </c>
      <c r="G846" s="84" t="s">
        <v>3598</v>
      </c>
      <c r="H846" s="209" t="s">
        <v>3599</v>
      </c>
      <c r="I846" s="206"/>
      <c r="J846" s="16"/>
      <c r="K846" s="16"/>
      <c r="L846" s="16"/>
      <c r="M846" s="16"/>
      <c r="N846" s="83"/>
      <c r="O846" s="83"/>
      <c r="P846" s="229">
        <v>3</v>
      </c>
      <c r="Q846" s="230" t="s">
        <v>3600</v>
      </c>
      <c r="R846" s="230"/>
      <c r="S846" s="231">
        <v>1</v>
      </c>
      <c r="T846" s="232"/>
      <c r="U846" s="229"/>
      <c r="V846" s="230"/>
      <c r="W846" s="230"/>
      <c r="X846" s="231"/>
      <c r="Y846" s="232"/>
      <c r="Z846" s="211">
        <f t="shared" si="106"/>
        <v>3</v>
      </c>
      <c r="AA846" s="212">
        <f t="shared" si="107"/>
        <v>1</v>
      </c>
      <c r="AB846" s="16"/>
    </row>
    <row r="847" spans="1:28">
      <c r="A847" s="16">
        <v>2536</v>
      </c>
      <c r="B847" s="16" t="s">
        <v>3594</v>
      </c>
      <c r="C847" s="16">
        <v>163</v>
      </c>
      <c r="D847" s="83"/>
      <c r="E847" s="208" t="s">
        <v>3602</v>
      </c>
      <c r="F847" s="84" t="s">
        <v>3603</v>
      </c>
      <c r="G847" s="84" t="s">
        <v>3604</v>
      </c>
      <c r="H847" s="209" t="s">
        <v>3599</v>
      </c>
      <c r="I847" s="206"/>
      <c r="J847" s="16"/>
      <c r="K847" s="16"/>
      <c r="L847" s="16"/>
      <c r="M847" s="16"/>
      <c r="N847" s="83"/>
      <c r="O847" s="83"/>
      <c r="P847" s="229">
        <v>3</v>
      </c>
      <c r="Q847" s="230" t="s">
        <v>457</v>
      </c>
      <c r="R847" s="230"/>
      <c r="S847" s="231">
        <v>3</v>
      </c>
      <c r="T847" s="232"/>
      <c r="U847" s="229"/>
      <c r="V847" s="230"/>
      <c r="W847" s="230"/>
      <c r="X847" s="231"/>
      <c r="Y847" s="232"/>
      <c r="Z847" s="211">
        <f t="shared" si="106"/>
        <v>3</v>
      </c>
      <c r="AA847" s="212">
        <f t="shared" si="107"/>
        <v>3</v>
      </c>
      <c r="AB847" s="16"/>
    </row>
    <row r="848" spans="1:28">
      <c r="A848" s="16">
        <v>2537</v>
      </c>
      <c r="B848" s="16" t="s">
        <v>3594</v>
      </c>
      <c r="C848" s="16">
        <v>163</v>
      </c>
      <c r="D848" s="83"/>
      <c r="E848" s="208" t="s">
        <v>3608</v>
      </c>
      <c r="F848" s="84" t="s">
        <v>3609</v>
      </c>
      <c r="G848" s="84" t="s">
        <v>3610</v>
      </c>
      <c r="H848" s="209" t="s">
        <v>3599</v>
      </c>
      <c r="I848" s="206"/>
      <c r="J848" s="16"/>
      <c r="K848" s="16"/>
      <c r="L848" s="16"/>
      <c r="M848" s="16"/>
      <c r="N848" s="83"/>
      <c r="O848" s="83"/>
      <c r="P848" s="229">
        <v>0</v>
      </c>
      <c r="Q848" s="230" t="s">
        <v>383</v>
      </c>
      <c r="R848" s="230"/>
      <c r="S848" s="231">
        <v>0</v>
      </c>
      <c r="T848" s="232"/>
      <c r="U848" s="229"/>
      <c r="V848" s="230"/>
      <c r="W848" s="230"/>
      <c r="X848" s="231"/>
      <c r="Y848" s="232"/>
      <c r="Z848" s="211">
        <f t="shared" si="106"/>
        <v>0</v>
      </c>
      <c r="AA848" s="212">
        <f t="shared" si="107"/>
        <v>0</v>
      </c>
      <c r="AB848" s="16"/>
    </row>
    <row r="849" spans="1:28">
      <c r="A849" s="16">
        <v>2538</v>
      </c>
      <c r="B849" s="16" t="s">
        <v>3594</v>
      </c>
      <c r="C849" s="16">
        <v>163</v>
      </c>
      <c r="D849" s="83"/>
      <c r="E849" s="208" t="s">
        <v>3616</v>
      </c>
      <c r="F849" s="84" t="s">
        <v>3617</v>
      </c>
      <c r="G849" s="84" t="s">
        <v>2809</v>
      </c>
      <c r="H849" s="209" t="s">
        <v>3599</v>
      </c>
      <c r="I849" s="206"/>
      <c r="J849" s="16"/>
      <c r="K849" s="16"/>
      <c r="L849" s="16"/>
      <c r="M849" s="16"/>
      <c r="N849" s="83"/>
      <c r="O849" s="83"/>
      <c r="P849" s="229">
        <v>3</v>
      </c>
      <c r="Q849" s="230"/>
      <c r="R849" s="230"/>
      <c r="S849" s="231">
        <v>1</v>
      </c>
      <c r="T849" s="232"/>
      <c r="U849" s="229"/>
      <c r="V849" s="230"/>
      <c r="W849" s="230"/>
      <c r="X849" s="231"/>
      <c r="Y849" s="232"/>
      <c r="Z849" s="211">
        <f t="shared" si="106"/>
        <v>3</v>
      </c>
      <c r="AA849" s="212">
        <f t="shared" si="107"/>
        <v>1</v>
      </c>
      <c r="AB849" s="16"/>
    </row>
    <row r="850" spans="1:28">
      <c r="A850" s="16" t="s">
        <v>112</v>
      </c>
      <c r="B850" s="16" t="s">
        <v>112</v>
      </c>
      <c r="C850" s="16" t="s">
        <v>112</v>
      </c>
      <c r="D850" s="83" t="s">
        <v>112</v>
      </c>
      <c r="H850" s="16"/>
      <c r="I850" s="205"/>
      <c r="P850" s="227"/>
      <c r="Q850" s="227"/>
      <c r="R850" s="227"/>
      <c r="S850" s="227"/>
      <c r="T850" s="227"/>
      <c r="U850" s="227"/>
      <c r="V850" s="227"/>
      <c r="W850" s="227"/>
      <c r="X850" s="227"/>
      <c r="Y850" s="227"/>
    </row>
    <row r="851" spans="1:28">
      <c r="A851" s="16" t="s">
        <v>112</v>
      </c>
      <c r="B851" s="16" t="s">
        <v>112</v>
      </c>
      <c r="C851" s="16" t="s">
        <v>112</v>
      </c>
      <c r="D851" s="83" t="s">
        <v>112</v>
      </c>
      <c r="H851" s="16"/>
      <c r="I851" s="205"/>
      <c r="P851" s="227"/>
      <c r="Q851" s="227"/>
      <c r="R851" s="227"/>
      <c r="S851" s="227"/>
      <c r="T851" s="227"/>
      <c r="U851" s="227"/>
      <c r="V851" s="227"/>
      <c r="W851" s="227"/>
      <c r="X851" s="227"/>
      <c r="Y851" s="227"/>
    </row>
    <row r="852" spans="1:28">
      <c r="A852" s="16" t="s">
        <v>112</v>
      </c>
      <c r="B852" s="16" t="s">
        <v>112</v>
      </c>
      <c r="C852" s="16"/>
      <c r="D852" s="83" t="s">
        <v>112</v>
      </c>
      <c r="E852" s="220" t="s">
        <v>2536</v>
      </c>
      <c r="H852" s="16"/>
      <c r="I852" s="205"/>
      <c r="P852" s="227"/>
      <c r="Q852" s="227"/>
      <c r="R852" s="227"/>
      <c r="S852" s="227"/>
      <c r="T852" s="227"/>
      <c r="U852" s="227"/>
      <c r="V852" s="227"/>
      <c r="W852" s="227"/>
      <c r="X852" s="227"/>
      <c r="Y852" s="227"/>
      <c r="Z852" s="191" t="str">
        <f t="shared" ref="Z852:Z853" si="108">IF(U852&lt;&gt;"",U852,IF(P852&lt;&gt;"",P852,IF(N852&lt;&gt;"",N852,"")))</f>
        <v/>
      </c>
      <c r="AA852" s="191" t="str">
        <f t="shared" ref="AA852:AA853" si="109">IF(X852&lt;&gt;"",X852,IF(S852&lt;&gt;"",S852,IF(O852&lt;&gt;"",O852,"")))</f>
        <v/>
      </c>
    </row>
    <row r="853" spans="1:28">
      <c r="A853" s="16">
        <v>2539</v>
      </c>
      <c r="B853" s="16" t="s">
        <v>3623</v>
      </c>
      <c r="C853" s="16">
        <v>168</v>
      </c>
      <c r="D853" s="83" t="s">
        <v>2792</v>
      </c>
      <c r="E853" s="84" t="s">
        <v>2912</v>
      </c>
      <c r="F853" s="84" t="s">
        <v>3624</v>
      </c>
      <c r="G853" s="84" t="s">
        <v>3625</v>
      </c>
      <c r="H853" s="209" t="s">
        <v>3626</v>
      </c>
      <c r="I853" s="206"/>
      <c r="J853" s="16"/>
      <c r="K853" s="16"/>
      <c r="L853" s="16"/>
      <c r="M853" s="209" t="s">
        <v>3627</v>
      </c>
      <c r="N853" s="215">
        <v>3</v>
      </c>
      <c r="O853" s="215">
        <v>3</v>
      </c>
      <c r="P853" s="229">
        <v>3</v>
      </c>
      <c r="Q853" s="230" t="s">
        <v>1436</v>
      </c>
      <c r="R853" s="230"/>
      <c r="S853" s="231">
        <v>2</v>
      </c>
      <c r="T853" s="232"/>
      <c r="U853" s="229"/>
      <c r="V853" s="230"/>
      <c r="W853" s="230"/>
      <c r="X853" s="231"/>
      <c r="Y853" s="232"/>
      <c r="Z853" s="211">
        <f t="shared" si="108"/>
        <v>3</v>
      </c>
      <c r="AA853" s="212">
        <f t="shared" si="109"/>
        <v>2</v>
      </c>
      <c r="AB853" s="16"/>
    </row>
    <row r="854" spans="1:28">
      <c r="A854" s="16" t="s">
        <v>112</v>
      </c>
      <c r="B854" s="16" t="s">
        <v>112</v>
      </c>
      <c r="C854" s="16" t="s">
        <v>112</v>
      </c>
      <c r="D854" s="83" t="s">
        <v>112</v>
      </c>
      <c r="H854" s="16"/>
      <c r="I854" s="205"/>
      <c r="P854" s="227"/>
      <c r="Q854" s="227"/>
      <c r="R854" s="227"/>
      <c r="S854" s="227"/>
      <c r="T854" s="227"/>
      <c r="U854" s="227"/>
      <c r="V854" s="227"/>
      <c r="W854" s="227"/>
      <c r="X854" s="227"/>
      <c r="Y854" s="227"/>
    </row>
    <row r="855" spans="1:28">
      <c r="A855" s="16" t="s">
        <v>112</v>
      </c>
      <c r="B855" s="16" t="s">
        <v>112</v>
      </c>
      <c r="C855" s="16" t="s">
        <v>112</v>
      </c>
      <c r="D855" s="83" t="s">
        <v>112</v>
      </c>
      <c r="H855" s="16"/>
      <c r="I855" s="205"/>
      <c r="P855" s="227"/>
      <c r="Q855" s="227"/>
      <c r="R855" s="227"/>
      <c r="S855" s="227"/>
      <c r="T855" s="227"/>
      <c r="U855" s="227"/>
      <c r="V855" s="227"/>
      <c r="W855" s="227"/>
      <c r="X855" s="227"/>
      <c r="Y855" s="227"/>
    </row>
    <row r="856" spans="1:28">
      <c r="A856" s="16" t="s">
        <v>112</v>
      </c>
      <c r="B856" s="16" t="s">
        <v>112</v>
      </c>
      <c r="C856" s="16"/>
      <c r="D856" s="83" t="s">
        <v>112</v>
      </c>
      <c r="E856" s="220" t="s">
        <v>3632</v>
      </c>
      <c r="H856" s="16"/>
      <c r="I856" s="205"/>
      <c r="P856" s="227"/>
      <c r="Q856" s="227"/>
      <c r="R856" s="227"/>
      <c r="S856" s="227"/>
      <c r="T856" s="227"/>
      <c r="U856" s="227"/>
      <c r="V856" s="227"/>
      <c r="W856" s="227"/>
      <c r="X856" s="227"/>
      <c r="Y856" s="227"/>
      <c r="Z856" s="191" t="str">
        <f t="shared" ref="Z856:Z857" si="110">IF(U856&lt;&gt;"",U856,IF(P856&lt;&gt;"",P856,IF(N856&lt;&gt;"",N856,"")))</f>
        <v/>
      </c>
      <c r="AA856" s="191" t="str">
        <f t="shared" ref="AA856:AA857" si="111">IF(X856&lt;&gt;"",X856,IF(S856&lt;&gt;"",S856,IF(O856&lt;&gt;"",O856,"")))</f>
        <v/>
      </c>
    </row>
    <row r="857" spans="1:28">
      <c r="A857" s="16">
        <v>2540</v>
      </c>
      <c r="B857" s="16" t="s">
        <v>3637</v>
      </c>
      <c r="C857" s="16">
        <v>169</v>
      </c>
      <c r="D857" s="83" t="s">
        <v>2792</v>
      </c>
      <c r="E857" s="84" t="s">
        <v>3638</v>
      </c>
      <c r="F857" s="84" t="s">
        <v>3639</v>
      </c>
      <c r="G857" s="84" t="s">
        <v>3640</v>
      </c>
      <c r="H857" s="209" t="s">
        <v>3641</v>
      </c>
      <c r="I857" s="206"/>
      <c r="J857" s="16"/>
      <c r="K857" s="16"/>
      <c r="L857" s="16"/>
      <c r="M857" s="209" t="s">
        <v>3642</v>
      </c>
      <c r="N857" s="215">
        <v>3</v>
      </c>
      <c r="O857" s="215">
        <v>3</v>
      </c>
      <c r="P857" s="229">
        <v>3</v>
      </c>
      <c r="Q857" s="230" t="s">
        <v>1436</v>
      </c>
      <c r="R857" s="230"/>
      <c r="S857" s="231">
        <v>2</v>
      </c>
      <c r="T857" s="232"/>
      <c r="U857" s="229"/>
      <c r="V857" s="230"/>
      <c r="W857" s="230"/>
      <c r="X857" s="231"/>
      <c r="Y857" s="232"/>
      <c r="Z857" s="211">
        <f t="shared" si="110"/>
        <v>3</v>
      </c>
      <c r="AA857" s="212">
        <f t="shared" si="111"/>
        <v>2</v>
      </c>
      <c r="AB857" s="16"/>
    </row>
    <row r="858" spans="1:28">
      <c r="A858" s="16" t="s">
        <v>112</v>
      </c>
      <c r="B858" s="16" t="s">
        <v>112</v>
      </c>
      <c r="C858" s="16" t="s">
        <v>112</v>
      </c>
      <c r="D858" s="83" t="s">
        <v>112</v>
      </c>
      <c r="H858" s="16"/>
      <c r="I858" s="205"/>
      <c r="P858" s="227"/>
      <c r="Q858" s="227"/>
      <c r="R858" s="227"/>
      <c r="S858" s="227"/>
      <c r="T858" s="227"/>
      <c r="U858" s="227"/>
      <c r="V858" s="227"/>
      <c r="W858" s="227"/>
      <c r="X858" s="227"/>
      <c r="Y858" s="227"/>
    </row>
    <row r="859" spans="1:28">
      <c r="A859" s="16" t="s">
        <v>112</v>
      </c>
      <c r="B859" s="16" t="s">
        <v>112</v>
      </c>
      <c r="C859" s="16" t="s">
        <v>112</v>
      </c>
      <c r="D859" s="83" t="s">
        <v>112</v>
      </c>
      <c r="H859" s="16"/>
      <c r="I859" s="205"/>
      <c r="P859" s="227"/>
      <c r="Q859" s="227"/>
      <c r="R859" s="227"/>
      <c r="S859" s="227"/>
      <c r="T859" s="227"/>
      <c r="U859" s="227"/>
      <c r="V859" s="227"/>
      <c r="W859" s="227"/>
      <c r="X859" s="227"/>
      <c r="Y859" s="227"/>
    </row>
    <row r="860" spans="1:28">
      <c r="A860" s="16" t="s">
        <v>112</v>
      </c>
      <c r="B860" s="16" t="s">
        <v>112</v>
      </c>
      <c r="C860" s="16"/>
      <c r="D860" s="83" t="s">
        <v>112</v>
      </c>
      <c r="E860" s="220" t="s">
        <v>2566</v>
      </c>
      <c r="H860" s="16"/>
      <c r="I860" s="205"/>
      <c r="P860" s="227"/>
      <c r="Q860" s="227"/>
      <c r="R860" s="227"/>
      <c r="S860" s="227"/>
      <c r="T860" s="227"/>
      <c r="U860" s="227"/>
      <c r="V860" s="227"/>
      <c r="W860" s="227"/>
      <c r="X860" s="227"/>
      <c r="Y860" s="227"/>
      <c r="Z860" s="191" t="str">
        <f t="shared" ref="Z860:Z861" si="112">IF(U860&lt;&gt;"",U860,IF(P860&lt;&gt;"",P860,IF(N860&lt;&gt;"",N860,"")))</f>
        <v/>
      </c>
      <c r="AA860" s="191" t="str">
        <f t="shared" ref="AA860:AA861" si="113">IF(X860&lt;&gt;"",X860,IF(S860&lt;&gt;"",S860,IF(O860&lt;&gt;"",O860,"")))</f>
        <v/>
      </c>
    </row>
    <row r="861" spans="1:28">
      <c r="A861" s="16">
        <v>2541</v>
      </c>
      <c r="B861" s="16" t="s">
        <v>3643</v>
      </c>
      <c r="C861" s="16">
        <v>171</v>
      </c>
      <c r="D861" s="83" t="s">
        <v>2792</v>
      </c>
      <c r="E861" s="84" t="s">
        <v>3644</v>
      </c>
      <c r="F861" s="84" t="s">
        <v>3645</v>
      </c>
      <c r="G861" s="84" t="s">
        <v>3646</v>
      </c>
      <c r="H861" s="209" t="s">
        <v>3647</v>
      </c>
      <c r="I861" s="206"/>
      <c r="J861" s="16"/>
      <c r="K861" s="16"/>
      <c r="L861" s="16"/>
      <c r="M861" s="209" t="s">
        <v>3648</v>
      </c>
      <c r="N861" s="215">
        <v>5</v>
      </c>
      <c r="O861" s="215">
        <v>2</v>
      </c>
      <c r="P861" s="229">
        <v>2</v>
      </c>
      <c r="Q861" s="230" t="s">
        <v>3649</v>
      </c>
      <c r="R861" s="230"/>
      <c r="S861" s="231">
        <v>2</v>
      </c>
      <c r="T861" s="232"/>
      <c r="U861" s="229"/>
      <c r="V861" s="230"/>
      <c r="W861" s="230"/>
      <c r="X861" s="231"/>
      <c r="Y861" s="232"/>
      <c r="Z861" s="211">
        <f t="shared" si="112"/>
        <v>2</v>
      </c>
      <c r="AA861" s="212">
        <f t="shared" si="113"/>
        <v>2</v>
      </c>
      <c r="AB861" s="16"/>
    </row>
    <row r="862" spans="1:28">
      <c r="A862" s="16" t="s">
        <v>112</v>
      </c>
      <c r="B862" s="16" t="s">
        <v>112</v>
      </c>
      <c r="C862" s="16" t="s">
        <v>112</v>
      </c>
      <c r="D862" s="83" t="s">
        <v>112</v>
      </c>
      <c r="H862" s="16"/>
      <c r="I862" s="205"/>
      <c r="P862" s="227"/>
      <c r="Q862" s="227"/>
      <c r="R862" s="227"/>
      <c r="S862" s="227"/>
      <c r="T862" s="227"/>
      <c r="U862" s="227"/>
      <c r="V862" s="227"/>
      <c r="W862" s="227"/>
      <c r="X862" s="227"/>
      <c r="Y862" s="227"/>
    </row>
    <row r="863" spans="1:28">
      <c r="A863" s="16" t="s">
        <v>112</v>
      </c>
      <c r="B863" s="16" t="s">
        <v>112</v>
      </c>
      <c r="C863" s="16" t="s">
        <v>112</v>
      </c>
      <c r="D863" s="83" t="s">
        <v>112</v>
      </c>
      <c r="H863" s="16"/>
      <c r="I863" s="205"/>
      <c r="P863" s="227"/>
      <c r="Q863" s="227"/>
      <c r="R863" s="227"/>
      <c r="S863" s="227"/>
      <c r="T863" s="227"/>
      <c r="U863" s="227"/>
      <c r="V863" s="227"/>
      <c r="W863" s="227"/>
      <c r="X863" s="227"/>
      <c r="Y863" s="227"/>
    </row>
    <row r="864" spans="1:28" ht="19">
      <c r="A864" s="16" t="s">
        <v>112</v>
      </c>
      <c r="B864" s="16" t="s">
        <v>112</v>
      </c>
      <c r="C864" s="16"/>
      <c r="D864" s="83" t="s">
        <v>112</v>
      </c>
      <c r="E864" s="255" t="s">
        <v>2069</v>
      </c>
      <c r="F864" s="256"/>
      <c r="G864" s="257"/>
      <c r="H864" s="16"/>
      <c r="I864" s="206"/>
      <c r="J864" s="16"/>
      <c r="K864" s="16"/>
      <c r="L864" s="16"/>
      <c r="M864" s="16"/>
      <c r="N864" s="83"/>
      <c r="O864" s="83"/>
      <c r="P864" s="227"/>
      <c r="Q864" s="227"/>
      <c r="R864" s="227"/>
      <c r="S864" s="227"/>
      <c r="T864" s="227"/>
      <c r="U864" s="227"/>
      <c r="V864" s="227"/>
      <c r="W864" s="227"/>
      <c r="X864" s="227"/>
      <c r="Y864" s="227"/>
      <c r="Z864" s="191" t="str">
        <f t="shared" ref="Z864:Z867" si="114">IF(U864&lt;&gt;"",U864,IF(P864&lt;&gt;"",P864,IF(N864&lt;&gt;"",N864,"")))</f>
        <v/>
      </c>
      <c r="AA864" s="191" t="str">
        <f t="shared" ref="AA864:AA867" si="115">IF(X864&lt;&gt;"",X864,IF(S864&lt;&gt;"",S864,IF(O864&lt;&gt;"",O864,"")))</f>
        <v/>
      </c>
      <c r="AB864" s="16"/>
    </row>
    <row r="865" spans="1:28">
      <c r="A865" s="16" t="s">
        <v>112</v>
      </c>
      <c r="B865" s="16" t="s">
        <v>112</v>
      </c>
      <c r="C865" s="16"/>
      <c r="D865" s="83" t="s">
        <v>112</v>
      </c>
      <c r="E865" s="220" t="s">
        <v>2584</v>
      </c>
      <c r="H865" s="16"/>
      <c r="I865" s="205"/>
      <c r="P865" s="227"/>
      <c r="Q865" s="227"/>
      <c r="R865" s="227"/>
      <c r="S865" s="227"/>
      <c r="T865" s="227"/>
      <c r="U865" s="227"/>
      <c r="V865" s="227"/>
      <c r="W865" s="227"/>
      <c r="X865" s="227"/>
      <c r="Y865" s="227"/>
      <c r="Z865" s="191" t="str">
        <f t="shared" si="114"/>
        <v/>
      </c>
      <c r="AA865" s="191" t="str">
        <f t="shared" si="115"/>
        <v/>
      </c>
    </row>
    <row r="866" spans="1:28">
      <c r="A866" s="16">
        <v>2542</v>
      </c>
      <c r="B866" s="16" t="s">
        <v>3650</v>
      </c>
      <c r="C866" s="16">
        <v>173</v>
      </c>
      <c r="D866" s="83" t="s">
        <v>2792</v>
      </c>
      <c r="E866" s="84" t="s">
        <v>3651</v>
      </c>
      <c r="F866" s="84" t="s">
        <v>3652</v>
      </c>
      <c r="G866" s="84" t="s">
        <v>3653</v>
      </c>
      <c r="H866" s="209" t="s">
        <v>3654</v>
      </c>
      <c r="I866" s="206"/>
      <c r="J866" s="16"/>
      <c r="K866" s="16"/>
      <c r="L866" s="16"/>
      <c r="M866" s="209" t="s">
        <v>3655</v>
      </c>
      <c r="N866" s="215">
        <v>4</v>
      </c>
      <c r="O866" s="215">
        <v>3</v>
      </c>
      <c r="P866" s="229">
        <v>3</v>
      </c>
      <c r="Q866" s="230" t="s">
        <v>1436</v>
      </c>
      <c r="R866" s="230"/>
      <c r="S866" s="231">
        <v>2.5</v>
      </c>
      <c r="T866" s="232"/>
      <c r="U866" s="229"/>
      <c r="V866" s="230"/>
      <c r="W866" s="230"/>
      <c r="X866" s="231"/>
      <c r="Y866" s="232"/>
      <c r="Z866" s="211">
        <f t="shared" si="114"/>
        <v>3</v>
      </c>
      <c r="AA866" s="212">
        <f t="shared" si="115"/>
        <v>2.5</v>
      </c>
      <c r="AB866" s="16"/>
    </row>
    <row r="867" spans="1:28">
      <c r="A867" s="16">
        <v>2543</v>
      </c>
      <c r="B867" s="16" t="s">
        <v>3650</v>
      </c>
      <c r="C867" s="16">
        <v>173</v>
      </c>
      <c r="D867" s="83"/>
      <c r="E867" s="208" t="s">
        <v>3656</v>
      </c>
      <c r="F867" s="84" t="s">
        <v>3657</v>
      </c>
      <c r="G867" s="84" t="s">
        <v>2809</v>
      </c>
      <c r="H867" s="209" t="s">
        <v>3654</v>
      </c>
      <c r="I867" s="206"/>
      <c r="J867" s="16"/>
      <c r="K867" s="16"/>
      <c r="L867" s="16"/>
      <c r="M867" s="209" t="s">
        <v>3655</v>
      </c>
      <c r="N867" s="83"/>
      <c r="O867" s="83"/>
      <c r="P867" s="229">
        <v>3</v>
      </c>
      <c r="Q867" s="230" t="s">
        <v>3658</v>
      </c>
      <c r="R867" s="230" t="s">
        <v>3659</v>
      </c>
      <c r="S867" s="231">
        <v>1</v>
      </c>
      <c r="T867" s="232"/>
      <c r="U867" s="229"/>
      <c r="V867" s="230"/>
      <c r="W867" s="230"/>
      <c r="X867" s="231"/>
      <c r="Y867" s="232"/>
      <c r="Z867" s="211">
        <f t="shared" si="114"/>
        <v>3</v>
      </c>
      <c r="AA867" s="212">
        <f t="shared" si="115"/>
        <v>1</v>
      </c>
      <c r="AB867" s="16"/>
    </row>
    <row r="868" spans="1:28">
      <c r="A868" s="16" t="s">
        <v>112</v>
      </c>
      <c r="B868" s="16" t="s">
        <v>112</v>
      </c>
      <c r="C868" s="16" t="s">
        <v>112</v>
      </c>
      <c r="D868" s="83" t="s">
        <v>112</v>
      </c>
      <c r="H868" s="16"/>
      <c r="I868" s="205"/>
      <c r="P868" s="227"/>
      <c r="Q868" s="227"/>
      <c r="R868" s="227"/>
      <c r="S868" s="227"/>
      <c r="T868" s="227"/>
      <c r="U868" s="227"/>
      <c r="V868" s="227"/>
      <c r="W868" s="227"/>
      <c r="X868" s="227"/>
      <c r="Y868" s="227"/>
    </row>
    <row r="869" spans="1:28">
      <c r="A869" s="16" t="s">
        <v>112</v>
      </c>
      <c r="B869" s="16" t="s">
        <v>112</v>
      </c>
      <c r="C869" s="16" t="s">
        <v>112</v>
      </c>
      <c r="D869" s="83" t="s">
        <v>112</v>
      </c>
      <c r="H869" s="16"/>
      <c r="I869" s="205"/>
      <c r="P869" s="227"/>
      <c r="Q869" s="227"/>
      <c r="R869" s="227"/>
      <c r="S869" s="227"/>
      <c r="T869" s="227"/>
      <c r="U869" s="227"/>
      <c r="V869" s="227"/>
      <c r="W869" s="227"/>
      <c r="X869" s="227"/>
      <c r="Y869" s="227"/>
    </row>
    <row r="870" spans="1:28">
      <c r="A870" s="16" t="s">
        <v>112</v>
      </c>
      <c r="B870" s="16" t="s">
        <v>112</v>
      </c>
      <c r="C870" s="16"/>
      <c r="D870" s="83" t="s">
        <v>112</v>
      </c>
      <c r="E870" s="220" t="s">
        <v>2595</v>
      </c>
      <c r="H870" s="16"/>
      <c r="I870" s="205"/>
      <c r="P870" s="227"/>
      <c r="Q870" s="227"/>
      <c r="R870" s="227"/>
      <c r="S870" s="227"/>
      <c r="T870" s="227"/>
      <c r="U870" s="227"/>
      <c r="V870" s="227"/>
      <c r="W870" s="227"/>
      <c r="X870" s="227"/>
      <c r="Y870" s="227"/>
      <c r="Z870" s="191" t="str">
        <f t="shared" ref="Z870:Z878" si="116">IF(U870&lt;&gt;"",U870,IF(P870&lt;&gt;"",P870,IF(N870&lt;&gt;"",N870,"")))</f>
        <v/>
      </c>
      <c r="AA870" s="191" t="str">
        <f t="shared" ref="AA870:AA878" si="117">IF(X870&lt;&gt;"",X870,IF(S870&lt;&gt;"",S870,IF(O870&lt;&gt;"",O870,"")))</f>
        <v/>
      </c>
    </row>
    <row r="871" spans="1:28">
      <c r="A871" s="16">
        <v>2544</v>
      </c>
      <c r="B871" s="16" t="s">
        <v>3660</v>
      </c>
      <c r="C871" s="16">
        <v>174</v>
      </c>
      <c r="D871" s="83"/>
      <c r="E871" s="208" t="s">
        <v>3661</v>
      </c>
      <c r="F871" s="84" t="s">
        <v>3662</v>
      </c>
      <c r="G871" s="84" t="s">
        <v>3663</v>
      </c>
      <c r="H871" s="209" t="s">
        <v>3664</v>
      </c>
      <c r="I871" s="206"/>
      <c r="J871" s="16"/>
      <c r="K871" s="16"/>
      <c r="L871" s="16"/>
      <c r="M871" s="209" t="s">
        <v>3665</v>
      </c>
      <c r="N871" s="83"/>
      <c r="O871" s="83"/>
      <c r="P871" s="229">
        <v>3</v>
      </c>
      <c r="Q871" s="230" t="s">
        <v>3666</v>
      </c>
      <c r="R871" s="230"/>
      <c r="S871" s="231">
        <v>2.5</v>
      </c>
      <c r="T871" s="232"/>
      <c r="U871" s="229"/>
      <c r="V871" s="230"/>
      <c r="W871" s="230"/>
      <c r="X871" s="231"/>
      <c r="Y871" s="232"/>
      <c r="Z871" s="211">
        <f t="shared" si="116"/>
        <v>3</v>
      </c>
      <c r="AA871" s="212">
        <f t="shared" si="117"/>
        <v>2.5</v>
      </c>
      <c r="AB871" s="16"/>
    </row>
    <row r="872" spans="1:28">
      <c r="A872" s="16">
        <v>2545</v>
      </c>
      <c r="B872" s="16" t="s">
        <v>3660</v>
      </c>
      <c r="C872" s="16">
        <v>174</v>
      </c>
      <c r="D872" s="83"/>
      <c r="E872" s="208" t="s">
        <v>3667</v>
      </c>
      <c r="F872" s="84" t="s">
        <v>3668</v>
      </c>
      <c r="G872" s="84" t="s">
        <v>3669</v>
      </c>
      <c r="H872" s="209" t="s">
        <v>3664</v>
      </c>
      <c r="I872" s="206"/>
      <c r="J872" s="16"/>
      <c r="K872" s="16"/>
      <c r="L872" s="16"/>
      <c r="M872" s="209" t="s">
        <v>3665</v>
      </c>
      <c r="N872" s="83"/>
      <c r="O872" s="83"/>
      <c r="P872" s="229">
        <v>2</v>
      </c>
      <c r="Q872" s="230" t="s">
        <v>3670</v>
      </c>
      <c r="R872" s="230"/>
      <c r="S872" s="231">
        <v>2</v>
      </c>
      <c r="T872" s="232"/>
      <c r="U872" s="229"/>
      <c r="V872" s="230"/>
      <c r="W872" s="230"/>
      <c r="X872" s="231"/>
      <c r="Y872" s="232"/>
      <c r="Z872" s="211">
        <f t="shared" si="116"/>
        <v>2</v>
      </c>
      <c r="AA872" s="212">
        <f t="shared" si="117"/>
        <v>2</v>
      </c>
      <c r="AB872" s="16"/>
    </row>
    <row r="873" spans="1:28">
      <c r="A873" s="16">
        <v>2546</v>
      </c>
      <c r="B873" s="16" t="s">
        <v>3660</v>
      </c>
      <c r="C873" s="16">
        <v>174</v>
      </c>
      <c r="D873" s="83"/>
      <c r="E873" s="208" t="s">
        <v>3671</v>
      </c>
      <c r="F873" s="84" t="s">
        <v>3672</v>
      </c>
      <c r="G873" s="84" t="s">
        <v>3673</v>
      </c>
      <c r="H873" s="209" t="s">
        <v>3664</v>
      </c>
      <c r="I873" s="206"/>
      <c r="J873" s="16"/>
      <c r="K873" s="16"/>
      <c r="L873" s="16"/>
      <c r="M873" s="209" t="s">
        <v>3665</v>
      </c>
      <c r="N873" s="83"/>
      <c r="O873" s="83"/>
      <c r="P873" s="229">
        <v>2</v>
      </c>
      <c r="Q873" s="230" t="s">
        <v>871</v>
      </c>
      <c r="R873" s="230"/>
      <c r="S873" s="231">
        <v>2</v>
      </c>
      <c r="T873" s="232"/>
      <c r="U873" s="229"/>
      <c r="V873" s="230"/>
      <c r="W873" s="230"/>
      <c r="X873" s="231"/>
      <c r="Y873" s="232"/>
      <c r="Z873" s="211">
        <f t="shared" si="116"/>
        <v>2</v>
      </c>
      <c r="AA873" s="212">
        <f t="shared" si="117"/>
        <v>2</v>
      </c>
      <c r="AB873" s="16"/>
    </row>
    <row r="874" spans="1:28">
      <c r="A874" s="16">
        <v>2547</v>
      </c>
      <c r="B874" s="16" t="s">
        <v>3660</v>
      </c>
      <c r="C874" s="16">
        <v>174</v>
      </c>
      <c r="D874" s="83"/>
      <c r="E874" s="208" t="s">
        <v>3674</v>
      </c>
      <c r="F874" s="84" t="s">
        <v>3675</v>
      </c>
      <c r="G874" s="84" t="s">
        <v>3676</v>
      </c>
      <c r="H874" s="209" t="s">
        <v>3664</v>
      </c>
      <c r="I874" s="206"/>
      <c r="J874" s="16"/>
      <c r="K874" s="16"/>
      <c r="L874" s="16"/>
      <c r="M874" s="209" t="s">
        <v>3665</v>
      </c>
      <c r="N874" s="83"/>
      <c r="O874" s="83"/>
      <c r="P874" s="229">
        <v>2</v>
      </c>
      <c r="Q874" s="230" t="s">
        <v>3677</v>
      </c>
      <c r="R874" s="230"/>
      <c r="S874" s="231">
        <v>2</v>
      </c>
      <c r="T874" s="232"/>
      <c r="U874" s="229"/>
      <c r="V874" s="230"/>
      <c r="W874" s="230"/>
      <c r="X874" s="231"/>
      <c r="Y874" s="232"/>
      <c r="Z874" s="211">
        <f t="shared" si="116"/>
        <v>2</v>
      </c>
      <c r="AA874" s="212">
        <f t="shared" si="117"/>
        <v>2</v>
      </c>
      <c r="AB874" s="16"/>
    </row>
    <row r="875" spans="1:28">
      <c r="A875" s="16">
        <v>2548</v>
      </c>
      <c r="B875" s="16" t="s">
        <v>3660</v>
      </c>
      <c r="C875" s="16">
        <v>174</v>
      </c>
      <c r="D875" s="83"/>
      <c r="E875" s="208" t="s">
        <v>3678</v>
      </c>
      <c r="F875" s="84" t="s">
        <v>3679</v>
      </c>
      <c r="G875" s="84" t="s">
        <v>3680</v>
      </c>
      <c r="H875" s="209" t="s">
        <v>3664</v>
      </c>
      <c r="I875" s="206"/>
      <c r="J875" s="16"/>
      <c r="K875" s="16"/>
      <c r="L875" s="16"/>
      <c r="M875" s="209" t="s">
        <v>3665</v>
      </c>
      <c r="N875" s="83"/>
      <c r="O875" s="83"/>
      <c r="P875" s="229">
        <v>2</v>
      </c>
      <c r="Q875" s="230" t="s">
        <v>3681</v>
      </c>
      <c r="R875" s="230"/>
      <c r="S875" s="231">
        <v>2</v>
      </c>
      <c r="T875" s="232"/>
      <c r="U875" s="229"/>
      <c r="V875" s="230"/>
      <c r="W875" s="230"/>
      <c r="X875" s="231"/>
      <c r="Y875" s="232"/>
      <c r="Z875" s="211">
        <f t="shared" si="116"/>
        <v>2</v>
      </c>
      <c r="AA875" s="212">
        <f t="shared" si="117"/>
        <v>2</v>
      </c>
      <c r="AB875" s="16"/>
    </row>
    <row r="876" spans="1:28">
      <c r="A876" s="16">
        <v>2549</v>
      </c>
      <c r="B876" s="16" t="s">
        <v>3660</v>
      </c>
      <c r="C876" s="16">
        <v>174</v>
      </c>
      <c r="D876" s="83"/>
      <c r="E876" s="208" t="s">
        <v>3682</v>
      </c>
      <c r="F876" s="84" t="s">
        <v>3683</v>
      </c>
      <c r="G876" s="84" t="s">
        <v>3684</v>
      </c>
      <c r="H876" s="209" t="s">
        <v>3664</v>
      </c>
      <c r="I876" s="206"/>
      <c r="J876" s="16"/>
      <c r="K876" s="16"/>
      <c r="L876" s="16"/>
      <c r="M876" s="209" t="s">
        <v>3665</v>
      </c>
      <c r="N876" s="83"/>
      <c r="O876" s="83"/>
      <c r="P876" s="229">
        <v>2</v>
      </c>
      <c r="Q876" s="230" t="s">
        <v>3685</v>
      </c>
      <c r="R876" s="230"/>
      <c r="S876" s="231">
        <v>2</v>
      </c>
      <c r="T876" s="232"/>
      <c r="U876" s="229"/>
      <c r="V876" s="230"/>
      <c r="W876" s="230"/>
      <c r="X876" s="231"/>
      <c r="Y876" s="232"/>
      <c r="Z876" s="211">
        <f t="shared" si="116"/>
        <v>2</v>
      </c>
      <c r="AA876" s="212">
        <f t="shared" si="117"/>
        <v>2</v>
      </c>
      <c r="AB876" s="16"/>
    </row>
    <row r="877" spans="1:28">
      <c r="A877" s="16">
        <v>2550</v>
      </c>
      <c r="B877" s="16" t="s">
        <v>3660</v>
      </c>
      <c r="C877" s="16">
        <v>174</v>
      </c>
      <c r="D877" s="83"/>
      <c r="E877" s="208" t="s">
        <v>3686</v>
      </c>
      <c r="F877" s="84" t="s">
        <v>3687</v>
      </c>
      <c r="G877" s="84" t="s">
        <v>3688</v>
      </c>
      <c r="H877" s="209" t="s">
        <v>3664</v>
      </c>
      <c r="I877" s="206"/>
      <c r="J877" s="16"/>
      <c r="K877" s="16"/>
      <c r="L877" s="16"/>
      <c r="M877" s="209" t="s">
        <v>3665</v>
      </c>
      <c r="N877" s="83"/>
      <c r="O877" s="83"/>
      <c r="P877" s="229">
        <v>3</v>
      </c>
      <c r="Q877" s="230" t="s">
        <v>3689</v>
      </c>
      <c r="R877" s="230"/>
      <c r="S877" s="231">
        <v>3</v>
      </c>
      <c r="T877" s="232"/>
      <c r="U877" s="229"/>
      <c r="V877" s="230"/>
      <c r="W877" s="230"/>
      <c r="X877" s="231"/>
      <c r="Y877" s="232"/>
      <c r="Z877" s="211">
        <f t="shared" si="116"/>
        <v>3</v>
      </c>
      <c r="AA877" s="212">
        <f t="shared" si="117"/>
        <v>3</v>
      </c>
      <c r="AB877" s="16"/>
    </row>
    <row r="878" spans="1:28">
      <c r="A878" s="16">
        <v>2551</v>
      </c>
      <c r="B878" s="16" t="s">
        <v>3660</v>
      </c>
      <c r="C878" s="16">
        <v>174</v>
      </c>
      <c r="D878" s="83"/>
      <c r="E878" s="208" t="s">
        <v>3690</v>
      </c>
      <c r="F878" s="84" t="s">
        <v>3691</v>
      </c>
      <c r="G878" s="84" t="s">
        <v>2809</v>
      </c>
      <c r="H878" s="209" t="s">
        <v>3664</v>
      </c>
      <c r="I878" s="206"/>
      <c r="J878" s="16"/>
      <c r="K878" s="16"/>
      <c r="L878" s="16"/>
      <c r="M878" s="209" t="s">
        <v>3665</v>
      </c>
      <c r="N878" s="83"/>
      <c r="O878" s="83"/>
      <c r="P878" s="229">
        <v>3</v>
      </c>
      <c r="Q878" s="230" t="s">
        <v>3692</v>
      </c>
      <c r="R878" s="230"/>
      <c r="S878" s="231">
        <v>2</v>
      </c>
      <c r="T878" s="232"/>
      <c r="U878" s="229"/>
      <c r="V878" s="230"/>
      <c r="W878" s="230"/>
      <c r="X878" s="231"/>
      <c r="Y878" s="232"/>
      <c r="Z878" s="211">
        <f t="shared" si="116"/>
        <v>3</v>
      </c>
      <c r="AA878" s="212">
        <f t="shared" si="117"/>
        <v>2</v>
      </c>
      <c r="AB878" s="16"/>
    </row>
    <row r="879" spans="1:28">
      <c r="A879" s="16" t="s">
        <v>112</v>
      </c>
      <c r="B879" s="16" t="s">
        <v>112</v>
      </c>
      <c r="C879" s="16" t="s">
        <v>112</v>
      </c>
      <c r="D879" s="83" t="s">
        <v>112</v>
      </c>
      <c r="H879" s="16"/>
      <c r="I879" s="205"/>
      <c r="P879" s="227"/>
      <c r="Q879" s="227"/>
      <c r="R879" s="227"/>
      <c r="S879" s="227"/>
      <c r="T879" s="227"/>
      <c r="U879" s="227"/>
      <c r="V879" s="227"/>
      <c r="W879" s="227"/>
      <c r="X879" s="227"/>
      <c r="Y879" s="227"/>
    </row>
    <row r="880" spans="1:28">
      <c r="A880" s="16" t="s">
        <v>112</v>
      </c>
      <c r="B880" s="16" t="s">
        <v>112</v>
      </c>
      <c r="C880" s="16" t="s">
        <v>112</v>
      </c>
      <c r="D880" s="83" t="s">
        <v>112</v>
      </c>
      <c r="H880" s="16"/>
      <c r="I880" s="205"/>
      <c r="P880" s="227"/>
      <c r="Q880" s="227"/>
      <c r="R880" s="227"/>
      <c r="S880" s="227"/>
      <c r="T880" s="227"/>
      <c r="U880" s="227"/>
      <c r="V880" s="227"/>
      <c r="W880" s="227"/>
      <c r="X880" s="227"/>
      <c r="Y880" s="227"/>
    </row>
    <row r="881" spans="1:28">
      <c r="A881" s="16" t="s">
        <v>112</v>
      </c>
      <c r="B881" s="16" t="s">
        <v>112</v>
      </c>
      <c r="C881" s="16"/>
      <c r="D881" s="83" t="s">
        <v>112</v>
      </c>
      <c r="E881" s="220" t="s">
        <v>2603</v>
      </c>
      <c r="H881" s="16"/>
      <c r="I881" s="205"/>
      <c r="P881" s="227"/>
      <c r="Q881" s="227"/>
      <c r="R881" s="227"/>
      <c r="S881" s="227"/>
      <c r="T881" s="227"/>
      <c r="U881" s="227"/>
      <c r="V881" s="227"/>
      <c r="W881" s="227"/>
      <c r="X881" s="227"/>
      <c r="Y881" s="227"/>
      <c r="Z881" s="191" t="str">
        <f t="shared" ref="Z881:Z882" si="118">IF(U881&lt;&gt;"",U881,IF(P881&lt;&gt;"",P881,IF(N881&lt;&gt;"",N881,"")))</f>
        <v/>
      </c>
      <c r="AA881" s="191" t="str">
        <f t="shared" ref="AA881:AA882" si="119">IF(X881&lt;&gt;"",X881,IF(S881&lt;&gt;"",S881,IF(O881&lt;&gt;"",O881,"")))</f>
        <v/>
      </c>
    </row>
    <row r="882" spans="1:28">
      <c r="A882" s="16">
        <v>2552</v>
      </c>
      <c r="B882" s="16" t="s">
        <v>3693</v>
      </c>
      <c r="C882" s="16">
        <v>175</v>
      </c>
      <c r="D882" s="83" t="s">
        <v>2792</v>
      </c>
      <c r="E882" s="84" t="s">
        <v>3694</v>
      </c>
      <c r="F882" s="84" t="s">
        <v>3695</v>
      </c>
      <c r="G882" s="84" t="s">
        <v>3696</v>
      </c>
      <c r="H882" s="209" t="s">
        <v>3697</v>
      </c>
      <c r="I882" s="206"/>
      <c r="J882" s="16"/>
      <c r="K882" s="16"/>
      <c r="L882" s="16"/>
      <c r="M882" s="209" t="s">
        <v>3698</v>
      </c>
      <c r="N882" s="215">
        <v>5</v>
      </c>
      <c r="O882" s="215">
        <v>3</v>
      </c>
      <c r="P882" s="229">
        <v>3</v>
      </c>
      <c r="Q882" s="230" t="s">
        <v>3699</v>
      </c>
      <c r="R882" s="230"/>
      <c r="S882" s="231">
        <v>2</v>
      </c>
      <c r="T882" s="232"/>
      <c r="U882" s="229"/>
      <c r="V882" s="230"/>
      <c r="W882" s="230"/>
      <c r="X882" s="231"/>
      <c r="Y882" s="232"/>
      <c r="Z882" s="211">
        <f t="shared" si="118"/>
        <v>3</v>
      </c>
      <c r="AA882" s="212">
        <f t="shared" si="119"/>
        <v>2</v>
      </c>
      <c r="AB882" s="16"/>
    </row>
    <row r="883" spans="1:28">
      <c r="A883" s="16" t="s">
        <v>112</v>
      </c>
      <c r="B883" s="16" t="s">
        <v>112</v>
      </c>
      <c r="C883" s="16" t="s">
        <v>112</v>
      </c>
      <c r="D883" s="83" t="s">
        <v>112</v>
      </c>
      <c r="H883" s="16"/>
      <c r="I883" s="205"/>
      <c r="P883" s="227"/>
      <c r="Q883" s="227"/>
      <c r="R883" s="227"/>
      <c r="S883" s="227"/>
      <c r="T883" s="227"/>
      <c r="U883" s="227"/>
      <c r="V883" s="227"/>
      <c r="W883" s="227"/>
      <c r="X883" s="227"/>
      <c r="Y883" s="227"/>
    </row>
    <row r="884" spans="1:28">
      <c r="A884" s="16" t="s">
        <v>112</v>
      </c>
      <c r="B884" s="16" t="s">
        <v>112</v>
      </c>
      <c r="C884" s="16" t="s">
        <v>112</v>
      </c>
      <c r="D884" s="83" t="s">
        <v>112</v>
      </c>
      <c r="H884" s="16"/>
      <c r="I884" s="205"/>
      <c r="P884" s="227"/>
      <c r="Q884" s="227"/>
      <c r="R884" s="227"/>
      <c r="S884" s="227"/>
      <c r="T884" s="227"/>
      <c r="U884" s="227"/>
      <c r="V884" s="227"/>
      <c r="W884" s="227"/>
      <c r="X884" s="227"/>
      <c r="Y884" s="227"/>
    </row>
    <row r="885" spans="1:28">
      <c r="A885" s="16" t="s">
        <v>112</v>
      </c>
      <c r="B885" s="16" t="s">
        <v>112</v>
      </c>
      <c r="C885" s="16"/>
      <c r="D885" s="83" t="s">
        <v>112</v>
      </c>
      <c r="E885" s="220" t="s">
        <v>2627</v>
      </c>
      <c r="H885" s="16"/>
      <c r="I885" s="205"/>
      <c r="P885" s="227"/>
      <c r="Q885" s="227"/>
      <c r="R885" s="227"/>
      <c r="S885" s="227"/>
      <c r="T885" s="227"/>
      <c r="U885" s="227"/>
      <c r="V885" s="227"/>
      <c r="W885" s="227"/>
      <c r="X885" s="227"/>
      <c r="Y885" s="227"/>
      <c r="Z885" s="191" t="str">
        <f t="shared" ref="Z885:Z890" si="120">IF(U885&lt;&gt;"",U885,IF(P885&lt;&gt;"",P885,IF(N885&lt;&gt;"",N885,"")))</f>
        <v/>
      </c>
      <c r="AA885" s="191" t="str">
        <f t="shared" ref="AA885:AA890" si="121">IF(X885&lt;&gt;"",X885,IF(S885&lt;&gt;"",S885,IF(O885&lt;&gt;"",O885,"")))</f>
        <v/>
      </c>
    </row>
    <row r="886" spans="1:28">
      <c r="A886" s="16">
        <v>2553</v>
      </c>
      <c r="B886" s="16" t="s">
        <v>3700</v>
      </c>
      <c r="C886" s="16">
        <v>177</v>
      </c>
      <c r="D886" s="83"/>
      <c r="E886" s="208" t="s">
        <v>3701</v>
      </c>
      <c r="F886" s="84" t="s">
        <v>3702</v>
      </c>
      <c r="G886" s="84" t="s">
        <v>3703</v>
      </c>
      <c r="H886" s="209" t="s">
        <v>3704</v>
      </c>
      <c r="I886" s="206"/>
      <c r="J886" s="16"/>
      <c r="K886" s="16"/>
      <c r="L886" s="16"/>
      <c r="M886" s="209" t="s">
        <v>3705</v>
      </c>
      <c r="N886" s="83"/>
      <c r="O886" s="83"/>
      <c r="P886" s="229">
        <v>3</v>
      </c>
      <c r="Q886" s="230" t="s">
        <v>3706</v>
      </c>
      <c r="R886" s="230"/>
      <c r="S886" s="231">
        <v>3</v>
      </c>
      <c r="T886" s="232"/>
      <c r="U886" s="229"/>
      <c r="V886" s="230"/>
      <c r="W886" s="230"/>
      <c r="X886" s="231"/>
      <c r="Y886" s="232"/>
      <c r="Z886" s="211">
        <f t="shared" si="120"/>
        <v>3</v>
      </c>
      <c r="AA886" s="212">
        <f t="shared" si="121"/>
        <v>3</v>
      </c>
      <c r="AB886" s="16"/>
    </row>
    <row r="887" spans="1:28">
      <c r="A887" s="16">
        <v>2554</v>
      </c>
      <c r="B887" s="16" t="s">
        <v>3700</v>
      </c>
      <c r="C887" s="16">
        <v>177</v>
      </c>
      <c r="D887" s="83"/>
      <c r="E887" s="208" t="s">
        <v>3707</v>
      </c>
      <c r="F887" s="84" t="s">
        <v>3708</v>
      </c>
      <c r="G887" s="84" t="s">
        <v>3709</v>
      </c>
      <c r="H887" s="209" t="s">
        <v>3704</v>
      </c>
      <c r="I887" s="206"/>
      <c r="J887" s="16"/>
      <c r="K887" s="16"/>
      <c r="L887" s="16"/>
      <c r="M887" s="209" t="s">
        <v>3705</v>
      </c>
      <c r="N887" s="83"/>
      <c r="O887" s="83"/>
      <c r="P887" s="229">
        <v>3</v>
      </c>
      <c r="Q887" s="230" t="s">
        <v>3710</v>
      </c>
      <c r="R887" s="230"/>
      <c r="S887" s="231">
        <v>2.5</v>
      </c>
      <c r="T887" s="232"/>
      <c r="U887" s="229"/>
      <c r="V887" s="230"/>
      <c r="W887" s="230"/>
      <c r="X887" s="231"/>
      <c r="Y887" s="232"/>
      <c r="Z887" s="211">
        <f t="shared" si="120"/>
        <v>3</v>
      </c>
      <c r="AA887" s="212">
        <f t="shared" si="121"/>
        <v>2.5</v>
      </c>
      <c r="AB887" s="16"/>
    </row>
    <row r="888" spans="1:28">
      <c r="A888" s="16">
        <v>2555</v>
      </c>
      <c r="B888" s="16" t="s">
        <v>3700</v>
      </c>
      <c r="C888" s="16">
        <v>177</v>
      </c>
      <c r="D888" s="83"/>
      <c r="E888" s="208" t="s">
        <v>3711</v>
      </c>
      <c r="F888" s="84" t="s">
        <v>3712</v>
      </c>
      <c r="G888" s="84" t="s">
        <v>3713</v>
      </c>
      <c r="H888" s="209" t="s">
        <v>3704</v>
      </c>
      <c r="I888" s="206"/>
      <c r="J888" s="16"/>
      <c r="K888" s="16"/>
      <c r="L888" s="16"/>
      <c r="M888" s="209" t="s">
        <v>3705</v>
      </c>
      <c r="N888" s="83"/>
      <c r="O888" s="83"/>
      <c r="P888" s="229">
        <v>3</v>
      </c>
      <c r="Q888" s="230" t="s">
        <v>3714</v>
      </c>
      <c r="R888" s="230"/>
      <c r="S888" s="231">
        <v>3</v>
      </c>
      <c r="T888" s="232"/>
      <c r="U888" s="229"/>
      <c r="V888" s="230"/>
      <c r="W888" s="230"/>
      <c r="X888" s="231"/>
      <c r="Y888" s="232"/>
      <c r="Z888" s="211">
        <f t="shared" si="120"/>
        <v>3</v>
      </c>
      <c r="AA888" s="212">
        <f t="shared" si="121"/>
        <v>3</v>
      </c>
      <c r="AB888" s="16"/>
    </row>
    <row r="889" spans="1:28">
      <c r="A889" s="16">
        <v>2556</v>
      </c>
      <c r="B889" s="16" t="s">
        <v>3700</v>
      </c>
      <c r="C889" s="16">
        <v>177</v>
      </c>
      <c r="D889" s="83"/>
      <c r="E889" s="208" t="s">
        <v>3715</v>
      </c>
      <c r="F889" s="84" t="s">
        <v>3716</v>
      </c>
      <c r="G889" s="84" t="s">
        <v>3717</v>
      </c>
      <c r="H889" s="209" t="s">
        <v>3704</v>
      </c>
      <c r="I889" s="206"/>
      <c r="J889" s="16"/>
      <c r="K889" s="16"/>
      <c r="L889" s="16"/>
      <c r="M889" s="209" t="s">
        <v>3705</v>
      </c>
      <c r="N889" s="83"/>
      <c r="O889" s="83"/>
      <c r="P889" s="229">
        <v>3</v>
      </c>
      <c r="Q889" s="230" t="s">
        <v>3718</v>
      </c>
      <c r="R889" s="230" t="s">
        <v>3719</v>
      </c>
      <c r="S889" s="231">
        <v>2</v>
      </c>
      <c r="T889" s="232"/>
      <c r="U889" s="229"/>
      <c r="V889" s="230"/>
      <c r="W889" s="230"/>
      <c r="X889" s="231"/>
      <c r="Y889" s="232"/>
      <c r="Z889" s="211">
        <f t="shared" si="120"/>
        <v>3</v>
      </c>
      <c r="AA889" s="212">
        <f t="shared" si="121"/>
        <v>2</v>
      </c>
      <c r="AB889" s="16"/>
    </row>
    <row r="890" spans="1:28">
      <c r="A890" s="16">
        <v>2557</v>
      </c>
      <c r="B890" s="16" t="s">
        <v>3700</v>
      </c>
      <c r="C890" s="16">
        <v>177</v>
      </c>
      <c r="D890" s="83"/>
      <c r="E890" s="208" t="s">
        <v>3720</v>
      </c>
      <c r="F890" s="84" t="s">
        <v>3721</v>
      </c>
      <c r="G890" s="84" t="s">
        <v>2809</v>
      </c>
      <c r="H890" s="209" t="s">
        <v>3704</v>
      </c>
      <c r="I890" s="206"/>
      <c r="J890" s="16"/>
      <c r="K890" s="16"/>
      <c r="L890" s="16"/>
      <c r="M890" s="209" t="s">
        <v>3705</v>
      </c>
      <c r="N890" s="83"/>
      <c r="O890" s="83"/>
      <c r="P890" s="229">
        <v>5</v>
      </c>
      <c r="Q890" s="237"/>
      <c r="R890" s="230"/>
      <c r="S890" s="231">
        <v>1</v>
      </c>
      <c r="T890" s="232"/>
      <c r="U890" s="229"/>
      <c r="V890" s="230"/>
      <c r="W890" s="230"/>
      <c r="X890" s="231"/>
      <c r="Y890" s="232"/>
      <c r="Z890" s="211">
        <f t="shared" si="120"/>
        <v>5</v>
      </c>
      <c r="AA890" s="212">
        <f t="shared" si="121"/>
        <v>1</v>
      </c>
      <c r="AB890" s="16"/>
    </row>
    <row r="891" spans="1:28">
      <c r="A891" s="16" t="s">
        <v>112</v>
      </c>
      <c r="B891" s="16" t="s">
        <v>112</v>
      </c>
      <c r="C891" s="16" t="s">
        <v>112</v>
      </c>
      <c r="D891" s="83" t="s">
        <v>112</v>
      </c>
      <c r="H891" s="16"/>
      <c r="I891" s="205"/>
      <c r="P891" s="227"/>
      <c r="Q891" s="227"/>
      <c r="R891" s="227"/>
      <c r="S891" s="227"/>
      <c r="T891" s="227"/>
      <c r="U891" s="227"/>
      <c r="V891" s="227"/>
      <c r="W891" s="227"/>
      <c r="X891" s="227"/>
      <c r="Y891" s="227"/>
    </row>
    <row r="892" spans="1:28">
      <c r="A892" s="16" t="s">
        <v>112</v>
      </c>
      <c r="B892" s="16" t="s">
        <v>112</v>
      </c>
      <c r="C892" s="16" t="s">
        <v>112</v>
      </c>
      <c r="D892" s="83" t="s">
        <v>112</v>
      </c>
      <c r="H892" s="16"/>
      <c r="I892" s="205"/>
      <c r="P892" s="227"/>
      <c r="Q892" s="227"/>
      <c r="R892" s="227"/>
      <c r="S892" s="227"/>
      <c r="T892" s="227"/>
      <c r="U892" s="227"/>
      <c r="V892" s="227"/>
      <c r="W892" s="227"/>
      <c r="X892" s="227"/>
      <c r="Y892" s="227"/>
    </row>
    <row r="893" spans="1:28">
      <c r="A893" s="16" t="s">
        <v>112</v>
      </c>
      <c r="B893" s="16" t="s">
        <v>112</v>
      </c>
      <c r="C893" s="16"/>
      <c r="D893" s="83" t="s">
        <v>112</v>
      </c>
      <c r="E893" s="220" t="s">
        <v>2636</v>
      </c>
      <c r="H893" s="16"/>
      <c r="I893" s="205"/>
      <c r="P893" s="227"/>
      <c r="Q893" s="227"/>
      <c r="R893" s="227"/>
      <c r="S893" s="227"/>
      <c r="T893" s="227"/>
      <c r="U893" s="227"/>
      <c r="V893" s="227"/>
      <c r="W893" s="227"/>
      <c r="X893" s="227"/>
      <c r="Y893" s="227"/>
      <c r="Z893" s="191" t="str">
        <f t="shared" ref="Z893:Z894" si="122">IF(U893&lt;&gt;"",U893,IF(P893&lt;&gt;"",P893,IF(N893&lt;&gt;"",N893,"")))</f>
        <v/>
      </c>
      <c r="AA893" s="191" t="str">
        <f t="shared" ref="AA893:AA894" si="123">IF(X893&lt;&gt;"",X893,IF(S893&lt;&gt;"",S893,IF(O893&lt;&gt;"",O893,"")))</f>
        <v/>
      </c>
    </row>
    <row r="894" spans="1:28">
      <c r="A894" s="16">
        <v>2558</v>
      </c>
      <c r="B894" s="16" t="s">
        <v>3722</v>
      </c>
      <c r="C894" s="16">
        <v>178</v>
      </c>
      <c r="D894" s="83" t="s">
        <v>2792</v>
      </c>
      <c r="E894" s="84" t="s">
        <v>3723</v>
      </c>
      <c r="F894" s="84" t="s">
        <v>3724</v>
      </c>
      <c r="G894" s="84" t="s">
        <v>3725</v>
      </c>
      <c r="H894" s="209" t="s">
        <v>3726</v>
      </c>
      <c r="I894" s="206"/>
      <c r="J894" s="16"/>
      <c r="K894" s="16"/>
      <c r="L894" s="16"/>
      <c r="M894" s="209" t="s">
        <v>3727</v>
      </c>
      <c r="N894" s="215">
        <v>3</v>
      </c>
      <c r="O894" s="215">
        <v>3</v>
      </c>
      <c r="P894" s="229">
        <v>3</v>
      </c>
      <c r="Q894" s="230" t="s">
        <v>3728</v>
      </c>
      <c r="R894" s="230"/>
      <c r="S894" s="231">
        <v>3</v>
      </c>
      <c r="T894" s="232"/>
      <c r="U894" s="229"/>
      <c r="V894" s="230"/>
      <c r="W894" s="230"/>
      <c r="X894" s="231"/>
      <c r="Y894" s="232"/>
      <c r="Z894" s="211">
        <f t="shared" si="122"/>
        <v>3</v>
      </c>
      <c r="AA894" s="212">
        <f t="shared" si="123"/>
        <v>3</v>
      </c>
      <c r="AB894" s="16"/>
    </row>
    <row r="895" spans="1:28">
      <c r="A895" s="16" t="s">
        <v>112</v>
      </c>
      <c r="B895" s="16" t="s">
        <v>112</v>
      </c>
      <c r="C895" s="16" t="s">
        <v>112</v>
      </c>
      <c r="D895" s="83" t="s">
        <v>112</v>
      </c>
      <c r="H895" s="16"/>
      <c r="I895" s="205"/>
      <c r="P895" s="227"/>
      <c r="Q895" s="227"/>
      <c r="R895" s="227"/>
      <c r="S895" s="227"/>
      <c r="T895" s="227"/>
      <c r="U895" s="227"/>
      <c r="V895" s="227"/>
      <c r="W895" s="227"/>
      <c r="X895" s="227"/>
      <c r="Y895" s="227"/>
    </row>
    <row r="896" spans="1:28">
      <c r="A896" s="16" t="s">
        <v>112</v>
      </c>
      <c r="B896" s="16" t="s">
        <v>112</v>
      </c>
      <c r="C896" s="16" t="s">
        <v>112</v>
      </c>
      <c r="D896" s="83" t="s">
        <v>112</v>
      </c>
      <c r="H896" s="16"/>
      <c r="I896" s="205"/>
      <c r="P896" s="227"/>
      <c r="Q896" s="227"/>
      <c r="R896" s="227"/>
      <c r="S896" s="227"/>
      <c r="T896" s="227"/>
      <c r="U896" s="227"/>
      <c r="V896" s="227"/>
      <c r="W896" s="227"/>
      <c r="X896" s="227"/>
      <c r="Y896" s="227"/>
    </row>
    <row r="897" spans="1:28">
      <c r="A897" s="16" t="s">
        <v>112</v>
      </c>
      <c r="B897" s="16" t="s">
        <v>112</v>
      </c>
      <c r="C897" s="16"/>
      <c r="D897" s="83" t="s">
        <v>112</v>
      </c>
      <c r="E897" s="220" t="s">
        <v>2645</v>
      </c>
      <c r="H897" s="16"/>
      <c r="I897" s="205"/>
      <c r="P897" s="227"/>
      <c r="Q897" s="227"/>
      <c r="R897" s="227"/>
      <c r="S897" s="227"/>
      <c r="T897" s="227"/>
      <c r="U897" s="227"/>
      <c r="V897" s="227"/>
      <c r="W897" s="227"/>
      <c r="X897" s="227"/>
      <c r="Y897" s="227"/>
      <c r="Z897" s="191" t="str">
        <f t="shared" ref="Z897:Z898" si="124">IF(U897&lt;&gt;"",U897,IF(P897&lt;&gt;"",P897,IF(N897&lt;&gt;"",N897,"")))</f>
        <v/>
      </c>
      <c r="AA897" s="191" t="str">
        <f t="shared" ref="AA897:AA898" si="125">IF(X897&lt;&gt;"",X897,IF(S897&lt;&gt;"",S897,IF(O897&lt;&gt;"",O897,"")))</f>
        <v/>
      </c>
    </row>
    <row r="898" spans="1:28">
      <c r="A898" s="16">
        <v>2559</v>
      </c>
      <c r="B898" s="16" t="s">
        <v>3729</v>
      </c>
      <c r="C898" s="16">
        <v>179</v>
      </c>
      <c r="D898" s="83" t="s">
        <v>2792</v>
      </c>
      <c r="E898" s="84" t="s">
        <v>3730</v>
      </c>
      <c r="F898" s="84" t="s">
        <v>3731</v>
      </c>
      <c r="G898" s="84" t="s">
        <v>3732</v>
      </c>
      <c r="H898" s="209" t="s">
        <v>3733</v>
      </c>
      <c r="I898" s="206"/>
      <c r="J898" s="16"/>
      <c r="K898" s="16"/>
      <c r="L898" s="16"/>
      <c r="M898" s="209" t="s">
        <v>3734</v>
      </c>
      <c r="N898" s="215">
        <v>5</v>
      </c>
      <c r="O898" s="215">
        <v>2.5</v>
      </c>
      <c r="P898" s="229">
        <v>3</v>
      </c>
      <c r="Q898" s="230" t="s">
        <v>1436</v>
      </c>
      <c r="R898" s="230"/>
      <c r="S898" s="231">
        <v>2</v>
      </c>
      <c r="T898" s="232"/>
      <c r="U898" s="229"/>
      <c r="V898" s="230"/>
      <c r="W898" s="230"/>
      <c r="X898" s="231"/>
      <c r="Y898" s="232"/>
      <c r="Z898" s="211">
        <f t="shared" si="124"/>
        <v>3</v>
      </c>
      <c r="AA898" s="212">
        <f t="shared" si="125"/>
        <v>2</v>
      </c>
      <c r="AB898" s="16"/>
    </row>
    <row r="899" spans="1:28">
      <c r="A899" s="16" t="s">
        <v>112</v>
      </c>
      <c r="B899" s="16" t="s">
        <v>112</v>
      </c>
      <c r="C899" s="16" t="s">
        <v>112</v>
      </c>
      <c r="D899" s="83" t="s">
        <v>112</v>
      </c>
      <c r="H899" s="16"/>
      <c r="I899" s="205"/>
      <c r="P899" s="227"/>
      <c r="Q899" s="227"/>
      <c r="R899" s="227"/>
      <c r="S899" s="227"/>
      <c r="T899" s="227"/>
      <c r="U899" s="227"/>
      <c r="V899" s="227"/>
      <c r="W899" s="227"/>
      <c r="X899" s="227"/>
      <c r="Y899" s="227"/>
    </row>
    <row r="900" spans="1:28">
      <c r="A900" s="16" t="s">
        <v>112</v>
      </c>
      <c r="B900" s="16" t="s">
        <v>112</v>
      </c>
      <c r="C900" s="16" t="s">
        <v>112</v>
      </c>
      <c r="D900" s="83" t="s">
        <v>112</v>
      </c>
      <c r="H900" s="16"/>
      <c r="I900" s="205"/>
      <c r="P900" s="227"/>
      <c r="Q900" s="227"/>
      <c r="R900" s="227"/>
      <c r="S900" s="227"/>
      <c r="T900" s="227"/>
      <c r="U900" s="227"/>
      <c r="V900" s="227"/>
      <c r="W900" s="227"/>
      <c r="X900" s="227"/>
      <c r="Y900" s="227"/>
    </row>
    <row r="901" spans="1:28">
      <c r="A901" s="16" t="s">
        <v>112</v>
      </c>
      <c r="B901" s="16" t="s">
        <v>112</v>
      </c>
      <c r="C901" s="16"/>
      <c r="D901" s="83" t="s">
        <v>112</v>
      </c>
      <c r="E901" s="220" t="s">
        <v>2649</v>
      </c>
      <c r="H901" s="16"/>
      <c r="I901" s="205"/>
      <c r="P901" s="227"/>
      <c r="Q901" s="227"/>
      <c r="R901" s="227"/>
      <c r="S901" s="227"/>
      <c r="T901" s="227"/>
      <c r="U901" s="227"/>
      <c r="V901" s="227"/>
      <c r="W901" s="227"/>
      <c r="X901" s="227"/>
      <c r="Y901" s="227"/>
      <c r="Z901" s="191" t="str">
        <f t="shared" ref="Z901:Z904" si="126">IF(U901&lt;&gt;"",U901,IF(P901&lt;&gt;"",P901,IF(N901&lt;&gt;"",N901,"")))</f>
        <v/>
      </c>
      <c r="AA901" s="191" t="str">
        <f t="shared" ref="AA901:AA904" si="127">IF(X901&lt;&gt;"",X901,IF(S901&lt;&gt;"",S901,IF(O901&lt;&gt;"",O901,"")))</f>
        <v/>
      </c>
    </row>
    <row r="902" spans="1:28">
      <c r="A902" s="16">
        <v>2560</v>
      </c>
      <c r="B902" s="16" t="s">
        <v>3735</v>
      </c>
      <c r="C902" s="16">
        <v>180</v>
      </c>
      <c r="D902" s="83"/>
      <c r="E902" s="208" t="s">
        <v>3736</v>
      </c>
      <c r="F902" s="84" t="s">
        <v>3737</v>
      </c>
      <c r="G902" s="84" t="s">
        <v>3738</v>
      </c>
      <c r="H902" s="209" t="s">
        <v>3739</v>
      </c>
      <c r="I902" s="206"/>
      <c r="J902" s="16"/>
      <c r="K902" s="16"/>
      <c r="L902" s="16"/>
      <c r="M902" s="209" t="s">
        <v>3740</v>
      </c>
      <c r="N902" s="83"/>
      <c r="O902" s="83"/>
      <c r="P902" s="229">
        <v>2</v>
      </c>
      <c r="Q902" s="230" t="s">
        <v>3741</v>
      </c>
      <c r="R902" s="230" t="s">
        <v>3742</v>
      </c>
      <c r="S902" s="231">
        <v>1</v>
      </c>
      <c r="T902" s="232"/>
      <c r="U902" s="229"/>
      <c r="V902" s="230"/>
      <c r="W902" s="230"/>
      <c r="X902" s="231"/>
      <c r="Y902" s="232"/>
      <c r="Z902" s="211">
        <f t="shared" si="126"/>
        <v>2</v>
      </c>
      <c r="AA902" s="212">
        <f t="shared" si="127"/>
        <v>1</v>
      </c>
      <c r="AB902" s="16"/>
    </row>
    <row r="903" spans="1:28">
      <c r="A903" s="16">
        <v>2561</v>
      </c>
      <c r="B903" s="16" t="s">
        <v>3735</v>
      </c>
      <c r="C903" s="16">
        <v>180</v>
      </c>
      <c r="D903" s="83"/>
      <c r="E903" s="208" t="s">
        <v>3743</v>
      </c>
      <c r="F903" s="84" t="s">
        <v>3744</v>
      </c>
      <c r="G903" s="84" t="s">
        <v>3745</v>
      </c>
      <c r="H903" s="209" t="s">
        <v>3739</v>
      </c>
      <c r="I903" s="206"/>
      <c r="J903" s="16"/>
      <c r="K903" s="16"/>
      <c r="L903" s="16"/>
      <c r="M903" s="209" t="s">
        <v>3740</v>
      </c>
      <c r="N903" s="83"/>
      <c r="O903" s="83"/>
      <c r="P903" s="229">
        <v>0</v>
      </c>
      <c r="Q903" s="230" t="s">
        <v>1459</v>
      </c>
      <c r="R903" s="230"/>
      <c r="S903" s="231">
        <v>0</v>
      </c>
      <c r="T903" s="232"/>
      <c r="U903" s="229"/>
      <c r="V903" s="230"/>
      <c r="W903" s="230"/>
      <c r="X903" s="231"/>
      <c r="Y903" s="232"/>
      <c r="Z903" s="211">
        <f t="shared" si="126"/>
        <v>0</v>
      </c>
      <c r="AA903" s="212">
        <f t="shared" si="127"/>
        <v>0</v>
      </c>
      <c r="AB903" s="16"/>
    </row>
    <row r="904" spans="1:28">
      <c r="A904" s="16">
        <v>2562</v>
      </c>
      <c r="B904" s="16" t="s">
        <v>3735</v>
      </c>
      <c r="C904" s="16">
        <v>180</v>
      </c>
      <c r="D904" s="83"/>
      <c r="E904" s="208" t="s">
        <v>3746</v>
      </c>
      <c r="F904" s="84" t="s">
        <v>3747</v>
      </c>
      <c r="G904" s="84" t="s">
        <v>3748</v>
      </c>
      <c r="H904" s="209" t="s">
        <v>3739</v>
      </c>
      <c r="I904" s="206"/>
      <c r="J904" s="16"/>
      <c r="K904" s="16"/>
      <c r="L904" s="16"/>
      <c r="M904" s="209" t="s">
        <v>3740</v>
      </c>
      <c r="N904" s="83"/>
      <c r="O904" s="83"/>
      <c r="P904" s="229">
        <v>3</v>
      </c>
      <c r="Q904" s="230" t="s">
        <v>3749</v>
      </c>
      <c r="R904" s="230" t="s">
        <v>3742</v>
      </c>
      <c r="S904" s="231">
        <v>2</v>
      </c>
      <c r="T904" s="232"/>
      <c r="U904" s="229"/>
      <c r="V904" s="230"/>
      <c r="W904" s="230"/>
      <c r="X904" s="231"/>
      <c r="Y904" s="232"/>
      <c r="Z904" s="211">
        <f t="shared" si="126"/>
        <v>3</v>
      </c>
      <c r="AA904" s="212">
        <f t="shared" si="127"/>
        <v>2</v>
      </c>
      <c r="AB904" s="16"/>
    </row>
    <row r="905" spans="1:28">
      <c r="A905" s="16" t="s">
        <v>112</v>
      </c>
      <c r="B905" s="16" t="s">
        <v>112</v>
      </c>
      <c r="C905" s="16" t="s">
        <v>112</v>
      </c>
      <c r="D905" s="83" t="s">
        <v>112</v>
      </c>
      <c r="H905" s="16"/>
      <c r="I905" s="205"/>
      <c r="P905" s="227"/>
      <c r="Q905" s="227"/>
      <c r="R905" s="227"/>
      <c r="S905" s="227"/>
      <c r="T905" s="227"/>
      <c r="U905" s="227"/>
      <c r="V905" s="227"/>
      <c r="W905" s="227"/>
      <c r="X905" s="227"/>
      <c r="Y905" s="227"/>
    </row>
    <row r="906" spans="1:28">
      <c r="A906" s="16" t="s">
        <v>112</v>
      </c>
      <c r="B906" s="16" t="s">
        <v>112</v>
      </c>
      <c r="C906" s="16" t="s">
        <v>112</v>
      </c>
      <c r="D906" s="83" t="s">
        <v>112</v>
      </c>
      <c r="H906" s="16"/>
      <c r="I906" s="205"/>
      <c r="P906" s="227"/>
      <c r="Q906" s="227"/>
      <c r="R906" s="227"/>
      <c r="S906" s="227"/>
      <c r="T906" s="227"/>
      <c r="U906" s="227"/>
      <c r="V906" s="227"/>
      <c r="W906" s="227"/>
      <c r="X906" s="227"/>
      <c r="Y906" s="227"/>
    </row>
    <row r="907" spans="1:28">
      <c r="A907" s="16" t="s">
        <v>112</v>
      </c>
      <c r="B907" s="16" t="s">
        <v>112</v>
      </c>
      <c r="C907" s="16"/>
      <c r="D907" s="83" t="s">
        <v>112</v>
      </c>
      <c r="E907" s="220" t="s">
        <v>2677</v>
      </c>
      <c r="H907" s="16"/>
      <c r="I907" s="205"/>
      <c r="P907" s="227"/>
      <c r="Q907" s="227"/>
      <c r="R907" s="227"/>
      <c r="S907" s="227"/>
      <c r="T907" s="227"/>
      <c r="U907" s="227"/>
      <c r="V907" s="227"/>
      <c r="W907" s="227"/>
      <c r="X907" s="227"/>
      <c r="Y907" s="227"/>
      <c r="Z907" s="191" t="str">
        <f t="shared" ref="Z907:Z908" si="128">IF(U907&lt;&gt;"",U907,IF(P907&lt;&gt;"",P907,IF(N907&lt;&gt;"",N907,"")))</f>
        <v/>
      </c>
      <c r="AA907" s="191" t="str">
        <f t="shared" ref="AA907:AA908" si="129">IF(X907&lt;&gt;"",X907,IF(S907&lt;&gt;"",S907,IF(O907&lt;&gt;"",O907,"")))</f>
        <v/>
      </c>
    </row>
    <row r="908" spans="1:28">
      <c r="A908" s="16">
        <v>2563</v>
      </c>
      <c r="B908" s="16" t="s">
        <v>3750</v>
      </c>
      <c r="C908" s="16">
        <v>183</v>
      </c>
      <c r="D908" s="83" t="s">
        <v>2792</v>
      </c>
      <c r="E908" s="84" t="s">
        <v>3751</v>
      </c>
      <c r="F908" s="84" t="s">
        <v>3752</v>
      </c>
      <c r="G908" s="84" t="s">
        <v>3753</v>
      </c>
      <c r="H908" s="209" t="s">
        <v>3754</v>
      </c>
      <c r="I908" s="206"/>
      <c r="J908" s="16"/>
      <c r="K908" s="16"/>
      <c r="L908" s="16"/>
      <c r="M908" s="209" t="s">
        <v>3755</v>
      </c>
      <c r="N908" s="215">
        <v>3</v>
      </c>
      <c r="O908" s="215">
        <v>2.5</v>
      </c>
      <c r="P908" s="229">
        <v>3</v>
      </c>
      <c r="Q908" s="230" t="s">
        <v>3756</v>
      </c>
      <c r="R908" s="230" t="s">
        <v>3742</v>
      </c>
      <c r="S908" s="231">
        <v>3</v>
      </c>
      <c r="T908" s="232"/>
      <c r="U908" s="229"/>
      <c r="V908" s="230"/>
      <c r="W908" s="230"/>
      <c r="X908" s="231"/>
      <c r="Y908" s="232"/>
      <c r="Z908" s="211">
        <f t="shared" si="128"/>
        <v>3</v>
      </c>
      <c r="AA908" s="212">
        <f t="shared" si="129"/>
        <v>3</v>
      </c>
      <c r="AB908" s="16"/>
    </row>
    <row r="909" spans="1:28">
      <c r="A909" s="16" t="s">
        <v>112</v>
      </c>
      <c r="B909" s="16" t="s">
        <v>112</v>
      </c>
      <c r="C909" s="16" t="s">
        <v>112</v>
      </c>
      <c r="D909" s="83" t="s">
        <v>112</v>
      </c>
      <c r="H909" s="16"/>
      <c r="I909" s="205"/>
      <c r="P909" s="227"/>
      <c r="Q909" s="227"/>
      <c r="R909" s="227"/>
      <c r="S909" s="227"/>
      <c r="T909" s="227"/>
      <c r="U909" s="227"/>
      <c r="V909" s="227"/>
      <c r="W909" s="227"/>
      <c r="X909" s="227"/>
      <c r="Y909" s="227"/>
    </row>
    <row r="910" spans="1:28">
      <c r="A910" s="16" t="s">
        <v>112</v>
      </c>
      <c r="B910" s="16" t="s">
        <v>112</v>
      </c>
      <c r="C910" s="16" t="s">
        <v>112</v>
      </c>
      <c r="D910" s="83" t="s">
        <v>112</v>
      </c>
      <c r="H910" s="16"/>
      <c r="I910" s="205"/>
      <c r="P910" s="227"/>
      <c r="Q910" s="227"/>
      <c r="R910" s="227"/>
      <c r="S910" s="227"/>
      <c r="T910" s="227"/>
      <c r="U910" s="227"/>
      <c r="V910" s="227"/>
      <c r="W910" s="227"/>
      <c r="X910" s="227"/>
      <c r="Y910" s="227"/>
    </row>
    <row r="911" spans="1:28">
      <c r="A911" s="16" t="s">
        <v>112</v>
      </c>
      <c r="B911" s="16" t="s">
        <v>112</v>
      </c>
      <c r="C911" s="16"/>
      <c r="D911" s="83" t="s">
        <v>112</v>
      </c>
      <c r="E911" s="220" t="s">
        <v>3757</v>
      </c>
      <c r="H911" s="16"/>
      <c r="I911" s="205"/>
      <c r="P911" s="227"/>
      <c r="Q911" s="227"/>
      <c r="R911" s="227"/>
      <c r="S911" s="227"/>
      <c r="T911" s="227"/>
      <c r="U911" s="227"/>
      <c r="V911" s="227"/>
      <c r="W911" s="227"/>
      <c r="X911" s="227"/>
      <c r="Y911" s="227"/>
      <c r="Z911" s="191" t="str">
        <f t="shared" ref="Z911:Z912" si="130">IF(U911&lt;&gt;"",U911,IF(P911&lt;&gt;"",P911,IF(N911&lt;&gt;"",N911,"")))</f>
        <v/>
      </c>
      <c r="AA911" s="191" t="str">
        <f t="shared" ref="AA911:AA912" si="131">IF(X911&lt;&gt;"",X911,IF(S911&lt;&gt;"",S911,IF(O911&lt;&gt;"",O911,"")))</f>
        <v/>
      </c>
    </row>
    <row r="912" spans="1:28">
      <c r="A912" s="16">
        <v>2564</v>
      </c>
      <c r="B912" s="16" t="s">
        <v>3758</v>
      </c>
      <c r="C912" s="16">
        <v>184</v>
      </c>
      <c r="D912" s="83" t="s">
        <v>2792</v>
      </c>
      <c r="E912" s="84" t="s">
        <v>3638</v>
      </c>
      <c r="F912" s="84" t="s">
        <v>3759</v>
      </c>
      <c r="G912" s="84" t="s">
        <v>3760</v>
      </c>
      <c r="H912" s="209" t="s">
        <v>3761</v>
      </c>
      <c r="I912" s="206"/>
      <c r="J912" s="16"/>
      <c r="K912" s="16"/>
      <c r="L912" s="16"/>
      <c r="M912" s="209" t="s">
        <v>3762</v>
      </c>
      <c r="N912" s="215">
        <v>4</v>
      </c>
      <c r="O912" s="215">
        <v>3</v>
      </c>
      <c r="P912" s="229">
        <v>2</v>
      </c>
      <c r="Q912" s="230" t="s">
        <v>1436</v>
      </c>
      <c r="R912" s="230"/>
      <c r="S912" s="231">
        <v>2</v>
      </c>
      <c r="T912" s="232"/>
      <c r="U912" s="229"/>
      <c r="V912" s="230"/>
      <c r="W912" s="230"/>
      <c r="X912" s="231"/>
      <c r="Y912" s="232"/>
      <c r="Z912" s="211">
        <f t="shared" si="130"/>
        <v>2</v>
      </c>
      <c r="AA912" s="212">
        <f t="shared" si="131"/>
        <v>2</v>
      </c>
      <c r="AB912" s="16"/>
    </row>
    <row r="913" spans="1:28">
      <c r="A913" s="16" t="s">
        <v>112</v>
      </c>
      <c r="B913" s="16" t="s">
        <v>112</v>
      </c>
      <c r="C913" s="16" t="s">
        <v>112</v>
      </c>
      <c r="D913" s="83" t="s">
        <v>112</v>
      </c>
      <c r="H913" s="16"/>
      <c r="I913" s="205"/>
      <c r="P913" s="227"/>
      <c r="Q913" s="227"/>
      <c r="R913" s="227"/>
      <c r="S913" s="227"/>
      <c r="T913" s="227"/>
      <c r="U913" s="227"/>
      <c r="V913" s="227"/>
      <c r="W913" s="227"/>
      <c r="X913" s="227"/>
      <c r="Y913" s="227"/>
    </row>
    <row r="914" spans="1:28">
      <c r="A914" s="16" t="s">
        <v>112</v>
      </c>
      <c r="B914" s="16" t="s">
        <v>112</v>
      </c>
      <c r="C914" s="16" t="s">
        <v>112</v>
      </c>
      <c r="D914" s="83" t="s">
        <v>112</v>
      </c>
      <c r="H914" s="16"/>
      <c r="I914" s="205"/>
      <c r="P914" s="227"/>
      <c r="Q914" s="227"/>
      <c r="R914" s="227"/>
      <c r="S914" s="227"/>
      <c r="T914" s="227"/>
      <c r="U914" s="227"/>
      <c r="V914" s="227"/>
      <c r="W914" s="227"/>
      <c r="X914" s="227"/>
      <c r="Y914" s="227"/>
    </row>
    <row r="915" spans="1:28">
      <c r="A915" s="16" t="s">
        <v>112</v>
      </c>
      <c r="B915" s="16" t="s">
        <v>112</v>
      </c>
      <c r="C915" s="16"/>
      <c r="D915" s="83" t="s">
        <v>112</v>
      </c>
      <c r="E915" s="220" t="s">
        <v>2697</v>
      </c>
      <c r="H915" s="16"/>
      <c r="I915" s="205"/>
      <c r="P915" s="227"/>
      <c r="Q915" s="227"/>
      <c r="R915" s="227"/>
      <c r="S915" s="227"/>
      <c r="T915" s="227"/>
      <c r="U915" s="227"/>
      <c r="V915" s="227"/>
      <c r="W915" s="227"/>
      <c r="X915" s="227"/>
      <c r="Y915" s="227"/>
      <c r="Z915" s="191" t="str">
        <f t="shared" ref="Z915:Z916" si="132">IF(U915&lt;&gt;"",U915,IF(P915&lt;&gt;"",P915,IF(N915&lt;&gt;"",N915,"")))</f>
        <v/>
      </c>
      <c r="AA915" s="191" t="str">
        <f t="shared" ref="AA915:AA916" si="133">IF(X915&lt;&gt;"",X915,IF(S915&lt;&gt;"",S915,IF(O915&lt;&gt;"",O915,"")))</f>
        <v/>
      </c>
    </row>
    <row r="916" spans="1:28">
      <c r="A916" s="16">
        <v>2565</v>
      </c>
      <c r="B916" s="16" t="s">
        <v>3763</v>
      </c>
      <c r="C916" s="16">
        <v>186</v>
      </c>
      <c r="D916" s="83" t="s">
        <v>2792</v>
      </c>
      <c r="E916" s="84" t="s">
        <v>3764</v>
      </c>
      <c r="F916" s="84" t="s">
        <v>3765</v>
      </c>
      <c r="G916" s="84" t="s">
        <v>3766</v>
      </c>
      <c r="H916" s="209" t="s">
        <v>3767</v>
      </c>
      <c r="I916" s="206"/>
      <c r="J916" s="16"/>
      <c r="K916" s="16"/>
      <c r="L916" s="16"/>
      <c r="M916" s="209" t="s">
        <v>3768</v>
      </c>
      <c r="N916" s="215">
        <v>5</v>
      </c>
      <c r="O916" s="215">
        <v>2</v>
      </c>
      <c r="P916" s="229">
        <v>2</v>
      </c>
      <c r="Q916" s="230" t="s">
        <v>1436</v>
      </c>
      <c r="R916" s="230"/>
      <c r="S916" s="231">
        <v>1</v>
      </c>
      <c r="T916" s="232"/>
      <c r="U916" s="229"/>
      <c r="V916" s="230"/>
      <c r="W916" s="230"/>
      <c r="X916" s="231"/>
      <c r="Y916" s="232"/>
      <c r="Z916" s="211">
        <f t="shared" si="132"/>
        <v>2</v>
      </c>
      <c r="AA916" s="212">
        <f t="shared" si="133"/>
        <v>1</v>
      </c>
      <c r="AB916" s="16"/>
    </row>
    <row r="917" spans="1:28">
      <c r="A917" s="16" t="s">
        <v>112</v>
      </c>
      <c r="B917" s="16" t="s">
        <v>112</v>
      </c>
      <c r="C917" s="16" t="s">
        <v>112</v>
      </c>
      <c r="D917" s="83" t="s">
        <v>112</v>
      </c>
      <c r="H917" s="16"/>
      <c r="I917" s="205"/>
      <c r="P917" s="227"/>
      <c r="Q917" s="227"/>
      <c r="R917" s="227"/>
      <c r="S917" s="227"/>
      <c r="T917" s="227"/>
      <c r="U917" s="227"/>
      <c r="V917" s="227"/>
      <c r="W917" s="227"/>
      <c r="X917" s="227"/>
      <c r="Y917" s="227"/>
    </row>
    <row r="918" spans="1:28">
      <c r="A918" s="16" t="s">
        <v>112</v>
      </c>
      <c r="B918" s="16" t="s">
        <v>112</v>
      </c>
      <c r="C918" s="16" t="s">
        <v>112</v>
      </c>
      <c r="D918" s="83" t="s">
        <v>112</v>
      </c>
      <c r="H918" s="16"/>
      <c r="I918" s="205"/>
      <c r="P918" s="227"/>
      <c r="Q918" s="227"/>
      <c r="R918" s="227"/>
      <c r="S918" s="227"/>
      <c r="T918" s="227"/>
      <c r="U918" s="227"/>
      <c r="V918" s="227"/>
      <c r="W918" s="227"/>
      <c r="X918" s="227"/>
      <c r="Y918" s="227"/>
    </row>
    <row r="919" spans="1:28" ht="19">
      <c r="A919" s="16" t="s">
        <v>112</v>
      </c>
      <c r="B919" s="16" t="s">
        <v>112</v>
      </c>
      <c r="C919" s="16"/>
      <c r="D919" s="83"/>
      <c r="E919" s="255" t="s">
        <v>2071</v>
      </c>
      <c r="F919" s="256"/>
      <c r="G919" s="257"/>
      <c r="H919" s="16"/>
      <c r="I919" s="206"/>
      <c r="J919" s="16"/>
      <c r="K919" s="16"/>
      <c r="L919" s="16"/>
      <c r="M919" s="16"/>
      <c r="N919" s="83"/>
      <c r="O919" s="83"/>
      <c r="P919" s="227"/>
      <c r="Q919" s="227"/>
      <c r="R919" s="227"/>
      <c r="S919" s="227"/>
      <c r="T919" s="227"/>
      <c r="U919" s="227"/>
      <c r="V919" s="227"/>
      <c r="W919" s="227"/>
      <c r="X919" s="227"/>
      <c r="Y919" s="227"/>
      <c r="Z919" s="191" t="str">
        <f t="shared" ref="Z919:Z921" si="134">IF(U919&lt;&gt;"",U919,IF(P919&lt;&gt;"",P919,IF(N919&lt;&gt;"",N919,"")))</f>
        <v/>
      </c>
      <c r="AA919" s="191" t="str">
        <f t="shared" ref="AA919:AA921" si="135">IF(X919&lt;&gt;"",X919,IF(S919&lt;&gt;"",S919,IF(O919&lt;&gt;"",O919,"")))</f>
        <v/>
      </c>
      <c r="AB919" s="16"/>
    </row>
    <row r="920" spans="1:28">
      <c r="A920" s="16" t="s">
        <v>112</v>
      </c>
      <c r="B920" s="16" t="s">
        <v>112</v>
      </c>
      <c r="C920" s="16"/>
      <c r="D920" s="83" t="s">
        <v>112</v>
      </c>
      <c r="E920" s="220" t="s">
        <v>2709</v>
      </c>
      <c r="H920" s="16"/>
      <c r="I920" s="205"/>
      <c r="P920" s="227"/>
      <c r="Q920" s="227"/>
      <c r="R920" s="227"/>
      <c r="S920" s="227"/>
      <c r="T920" s="227"/>
      <c r="U920" s="227"/>
      <c r="V920" s="227"/>
      <c r="W920" s="227"/>
      <c r="X920" s="227"/>
      <c r="Y920" s="227"/>
      <c r="Z920" s="191" t="str">
        <f t="shared" si="134"/>
        <v/>
      </c>
      <c r="AA920" s="191" t="str">
        <f t="shared" si="135"/>
        <v/>
      </c>
    </row>
    <row r="921" spans="1:28">
      <c r="A921" s="16">
        <v>2566</v>
      </c>
      <c r="B921" s="16" t="s">
        <v>3769</v>
      </c>
      <c r="C921" s="16">
        <v>187</v>
      </c>
      <c r="D921" s="83" t="s">
        <v>2792</v>
      </c>
      <c r="E921" s="84" t="s">
        <v>3770</v>
      </c>
      <c r="F921" s="84" t="s">
        <v>3771</v>
      </c>
      <c r="G921" s="84" t="s">
        <v>3772</v>
      </c>
      <c r="H921" s="209" t="s">
        <v>3773</v>
      </c>
      <c r="I921" s="206"/>
      <c r="J921" s="16"/>
      <c r="K921" s="16"/>
      <c r="L921" s="16"/>
      <c r="M921" s="16"/>
      <c r="N921" s="215">
        <v>3</v>
      </c>
      <c r="O921" s="215">
        <v>3</v>
      </c>
      <c r="P921" s="229">
        <v>3</v>
      </c>
      <c r="Q921" s="230" t="s">
        <v>1436</v>
      </c>
      <c r="R921" s="230"/>
      <c r="S921" s="231">
        <v>2</v>
      </c>
      <c r="T921" s="232"/>
      <c r="U921" s="229"/>
      <c r="V921" s="230"/>
      <c r="W921" s="230"/>
      <c r="X921" s="231"/>
      <c r="Y921" s="232"/>
      <c r="Z921" s="211">
        <f t="shared" si="134"/>
        <v>3</v>
      </c>
      <c r="AA921" s="212">
        <f t="shared" si="135"/>
        <v>2</v>
      </c>
      <c r="AB921" s="16"/>
    </row>
    <row r="922" spans="1:28">
      <c r="A922" s="16" t="s">
        <v>112</v>
      </c>
      <c r="B922" s="16" t="s">
        <v>112</v>
      </c>
      <c r="C922" s="16" t="s">
        <v>112</v>
      </c>
      <c r="D922" s="83" t="s">
        <v>112</v>
      </c>
      <c r="H922" s="16"/>
      <c r="I922" s="205"/>
      <c r="P922" s="227"/>
      <c r="Q922" s="227"/>
      <c r="R922" s="227"/>
      <c r="S922" s="227"/>
      <c r="T922" s="227"/>
      <c r="U922" s="227"/>
      <c r="V922" s="227"/>
      <c r="W922" s="227"/>
      <c r="X922" s="227"/>
      <c r="Y922" s="227"/>
    </row>
    <row r="923" spans="1:28">
      <c r="A923" s="16" t="s">
        <v>112</v>
      </c>
      <c r="B923" s="16" t="s">
        <v>112</v>
      </c>
      <c r="C923" s="16" t="s">
        <v>112</v>
      </c>
      <c r="D923" s="83" t="s">
        <v>112</v>
      </c>
      <c r="H923" s="16"/>
      <c r="I923" s="205"/>
      <c r="P923" s="227"/>
      <c r="Q923" s="227"/>
      <c r="R923" s="227"/>
      <c r="S923" s="227"/>
      <c r="T923" s="227"/>
      <c r="U923" s="227"/>
      <c r="V923" s="227"/>
      <c r="W923" s="227"/>
      <c r="X923" s="227"/>
      <c r="Y923" s="227"/>
    </row>
    <row r="924" spans="1:28">
      <c r="A924" s="16" t="s">
        <v>112</v>
      </c>
      <c r="B924" s="16" t="s">
        <v>112</v>
      </c>
      <c r="C924" s="16"/>
      <c r="D924" s="83" t="s">
        <v>112</v>
      </c>
      <c r="E924" s="220" t="s">
        <v>2724</v>
      </c>
      <c r="H924" s="16"/>
      <c r="I924" s="205"/>
      <c r="P924" s="227"/>
      <c r="Q924" s="227"/>
      <c r="R924" s="227"/>
      <c r="S924" s="227"/>
      <c r="T924" s="227"/>
      <c r="U924" s="227"/>
      <c r="V924" s="227"/>
      <c r="W924" s="227"/>
      <c r="X924" s="227"/>
      <c r="Y924" s="227"/>
      <c r="Z924" s="191" t="str">
        <f t="shared" ref="Z924:Z926" si="136">IF(U924&lt;&gt;"",U924,IF(P924&lt;&gt;"",P924,IF(N924&lt;&gt;"",N924,"")))</f>
        <v/>
      </c>
      <c r="AA924" s="191" t="str">
        <f t="shared" ref="AA924:AA926" si="137">IF(X924&lt;&gt;"",X924,IF(S924&lt;&gt;"",S924,IF(O924&lt;&gt;"",O924,"")))</f>
        <v/>
      </c>
    </row>
    <row r="925" spans="1:28">
      <c r="A925" s="16">
        <v>2567</v>
      </c>
      <c r="B925" s="16" t="s">
        <v>3774</v>
      </c>
      <c r="C925" s="16">
        <v>188</v>
      </c>
      <c r="D925" s="83" t="s">
        <v>2792</v>
      </c>
      <c r="E925" s="84" t="s">
        <v>3775</v>
      </c>
      <c r="F925" s="84" t="s">
        <v>3776</v>
      </c>
      <c r="G925" s="84" t="s">
        <v>3777</v>
      </c>
      <c r="H925" s="209" t="s">
        <v>3778</v>
      </c>
      <c r="I925" s="206"/>
      <c r="J925" s="16"/>
      <c r="K925" s="16"/>
      <c r="L925" s="16"/>
      <c r="M925" s="16"/>
      <c r="N925" s="215">
        <v>3</v>
      </c>
      <c r="O925" s="215">
        <v>3</v>
      </c>
      <c r="P925" s="229">
        <v>3</v>
      </c>
      <c r="Q925" s="230" t="s">
        <v>1436</v>
      </c>
      <c r="R925" s="230"/>
      <c r="S925" s="231">
        <v>2</v>
      </c>
      <c r="T925" s="232"/>
      <c r="U925" s="229"/>
      <c r="V925" s="230"/>
      <c r="W925" s="230"/>
      <c r="X925" s="231"/>
      <c r="Y925" s="232"/>
      <c r="Z925" s="211">
        <f t="shared" si="136"/>
        <v>3</v>
      </c>
      <c r="AA925" s="212">
        <f t="shared" si="137"/>
        <v>2</v>
      </c>
      <c r="AB925" s="16"/>
    </row>
    <row r="926" spans="1:28">
      <c r="A926" s="16">
        <v>2568</v>
      </c>
      <c r="B926" s="16" t="s">
        <v>3774</v>
      </c>
      <c r="C926" s="16">
        <v>188</v>
      </c>
      <c r="D926" s="83"/>
      <c r="E926" s="208" t="s">
        <v>3779</v>
      </c>
      <c r="F926" s="84" t="s">
        <v>3780</v>
      </c>
      <c r="G926" s="84" t="s">
        <v>3781</v>
      </c>
      <c r="H926" s="209" t="s">
        <v>3778</v>
      </c>
      <c r="I926" s="206"/>
      <c r="J926" s="16"/>
      <c r="K926" s="16"/>
      <c r="L926" s="16"/>
      <c r="M926" s="16"/>
      <c r="N926" s="83"/>
      <c r="O926" s="83"/>
      <c r="P926" s="229">
        <v>1</v>
      </c>
      <c r="Q926" s="230" t="s">
        <v>3782</v>
      </c>
      <c r="R926" s="230"/>
      <c r="S926" s="231">
        <v>1</v>
      </c>
      <c r="T926" s="232"/>
      <c r="U926" s="229"/>
      <c r="V926" s="230"/>
      <c r="W926" s="230"/>
      <c r="X926" s="231"/>
      <c r="Y926" s="232"/>
      <c r="Z926" s="211">
        <f t="shared" si="136"/>
        <v>1</v>
      </c>
      <c r="AA926" s="212">
        <f t="shared" si="137"/>
        <v>1</v>
      </c>
      <c r="AB926" s="16"/>
    </row>
    <row r="927" spans="1:28">
      <c r="A927" s="16" t="s">
        <v>112</v>
      </c>
      <c r="B927" s="16" t="s">
        <v>112</v>
      </c>
      <c r="C927" s="16" t="s">
        <v>112</v>
      </c>
      <c r="D927" s="83" t="s">
        <v>112</v>
      </c>
      <c r="H927" s="16"/>
      <c r="I927" s="205"/>
      <c r="P927" s="227"/>
      <c r="Q927" s="227"/>
      <c r="R927" s="227"/>
      <c r="S927" s="227"/>
      <c r="T927" s="227"/>
      <c r="U927" s="227"/>
      <c r="V927" s="227"/>
      <c r="W927" s="227"/>
      <c r="X927" s="227"/>
      <c r="Y927" s="227"/>
    </row>
    <row r="928" spans="1:28">
      <c r="A928" s="16" t="s">
        <v>112</v>
      </c>
      <c r="B928" s="16" t="s">
        <v>112</v>
      </c>
      <c r="C928" s="16" t="s">
        <v>112</v>
      </c>
      <c r="D928" s="83" t="s">
        <v>112</v>
      </c>
      <c r="H928" s="16"/>
      <c r="I928" s="205"/>
      <c r="P928" s="227"/>
      <c r="Q928" s="227"/>
      <c r="R928" s="227"/>
      <c r="S928" s="227"/>
      <c r="T928" s="227"/>
      <c r="U928" s="227"/>
      <c r="V928" s="227"/>
      <c r="W928" s="227"/>
      <c r="X928" s="227"/>
      <c r="Y928" s="227"/>
    </row>
    <row r="929" spans="1:28">
      <c r="A929" s="16" t="s">
        <v>112</v>
      </c>
      <c r="B929" s="16" t="s">
        <v>112</v>
      </c>
      <c r="C929" s="16"/>
      <c r="D929" s="83" t="s">
        <v>112</v>
      </c>
      <c r="E929" s="220" t="s">
        <v>2728</v>
      </c>
      <c r="H929" s="16"/>
      <c r="I929" s="205"/>
      <c r="P929" s="227"/>
      <c r="Q929" s="227"/>
      <c r="R929" s="227"/>
      <c r="S929" s="227"/>
      <c r="T929" s="227"/>
      <c r="U929" s="227"/>
      <c r="V929" s="227"/>
      <c r="W929" s="227"/>
      <c r="X929" s="227"/>
      <c r="Y929" s="227"/>
      <c r="Z929" s="191" t="str">
        <f t="shared" ref="Z929:Z935" si="138">IF(U929&lt;&gt;"",U929,IF(P929&lt;&gt;"",P929,IF(N929&lt;&gt;"",N929,"")))</f>
        <v/>
      </c>
      <c r="AA929" s="191" t="str">
        <f t="shared" ref="AA929:AA935" si="139">IF(X929&lt;&gt;"",X929,IF(S929&lt;&gt;"",S929,IF(O929&lt;&gt;"",O929,"")))</f>
        <v/>
      </c>
    </row>
    <row r="930" spans="1:28">
      <c r="A930" s="16">
        <v>2569</v>
      </c>
      <c r="B930" s="16" t="s">
        <v>3783</v>
      </c>
      <c r="C930" s="16">
        <v>189</v>
      </c>
      <c r="D930" s="83"/>
      <c r="E930" s="208" t="s">
        <v>3784</v>
      </c>
      <c r="F930" s="84" t="s">
        <v>3785</v>
      </c>
      <c r="G930" s="84" t="s">
        <v>3786</v>
      </c>
      <c r="H930" s="209" t="s">
        <v>3787</v>
      </c>
      <c r="I930" s="206"/>
      <c r="J930" s="16"/>
      <c r="K930" s="16"/>
      <c r="L930" s="16"/>
      <c r="M930" s="209" t="s">
        <v>3788</v>
      </c>
      <c r="N930" s="83"/>
      <c r="O930" s="83"/>
      <c r="P930" s="229">
        <v>2</v>
      </c>
      <c r="Q930" s="230" t="s">
        <v>3789</v>
      </c>
      <c r="R930" s="230" t="s">
        <v>3790</v>
      </c>
      <c r="S930" s="231">
        <v>2</v>
      </c>
      <c r="T930" s="232"/>
      <c r="U930" s="229"/>
      <c r="V930" s="230"/>
      <c r="W930" s="230"/>
      <c r="X930" s="231"/>
      <c r="Y930" s="232"/>
      <c r="Z930" s="211">
        <f t="shared" si="138"/>
        <v>2</v>
      </c>
      <c r="AA930" s="212">
        <f t="shared" si="139"/>
        <v>2</v>
      </c>
      <c r="AB930" s="16"/>
    </row>
    <row r="931" spans="1:28">
      <c r="A931" s="16">
        <v>2570</v>
      </c>
      <c r="B931" s="16" t="s">
        <v>3783</v>
      </c>
      <c r="C931" s="16">
        <v>189</v>
      </c>
      <c r="D931" s="83"/>
      <c r="E931" s="208" t="s">
        <v>3791</v>
      </c>
      <c r="F931" s="84" t="s">
        <v>3792</v>
      </c>
      <c r="G931" s="84" t="s">
        <v>3793</v>
      </c>
      <c r="H931" s="209" t="s">
        <v>3787</v>
      </c>
      <c r="I931" s="206"/>
      <c r="J931" s="16"/>
      <c r="K931" s="16"/>
      <c r="L931" s="16"/>
      <c r="M931" s="209" t="s">
        <v>3788</v>
      </c>
      <c r="N931" s="83"/>
      <c r="O931" s="83"/>
      <c r="P931" s="229">
        <v>2</v>
      </c>
      <c r="Q931" s="230" t="s">
        <v>3794</v>
      </c>
      <c r="R931" s="230" t="s">
        <v>3795</v>
      </c>
      <c r="S931" s="231">
        <v>2</v>
      </c>
      <c r="T931" s="232"/>
      <c r="U931" s="229"/>
      <c r="V931" s="230"/>
      <c r="W931" s="230"/>
      <c r="X931" s="231"/>
      <c r="Y931" s="232"/>
      <c r="Z931" s="211">
        <f t="shared" si="138"/>
        <v>2</v>
      </c>
      <c r="AA931" s="212">
        <f t="shared" si="139"/>
        <v>2</v>
      </c>
      <c r="AB931" s="16"/>
    </row>
    <row r="932" spans="1:28">
      <c r="A932" s="16">
        <v>2571</v>
      </c>
      <c r="B932" s="16" t="s">
        <v>3783</v>
      </c>
      <c r="C932" s="16">
        <v>189</v>
      </c>
      <c r="D932" s="83"/>
      <c r="E932" s="208" t="s">
        <v>3796</v>
      </c>
      <c r="F932" s="84" t="s">
        <v>3797</v>
      </c>
      <c r="G932" s="84" t="s">
        <v>3798</v>
      </c>
      <c r="H932" s="209" t="s">
        <v>3787</v>
      </c>
      <c r="I932" s="206"/>
      <c r="J932" s="16"/>
      <c r="K932" s="16"/>
      <c r="L932" s="16"/>
      <c r="M932" s="209" t="s">
        <v>3788</v>
      </c>
      <c r="N932" s="83"/>
      <c r="O932" s="83"/>
      <c r="P932" s="229">
        <v>3</v>
      </c>
      <c r="Q932" s="230" t="s">
        <v>3799</v>
      </c>
      <c r="R932" s="230"/>
      <c r="S932" s="231">
        <v>3</v>
      </c>
      <c r="T932" s="232"/>
      <c r="U932" s="229"/>
      <c r="V932" s="230"/>
      <c r="W932" s="230"/>
      <c r="X932" s="231"/>
      <c r="Y932" s="232"/>
      <c r="Z932" s="211">
        <f t="shared" si="138"/>
        <v>3</v>
      </c>
      <c r="AA932" s="212">
        <f t="shared" si="139"/>
        <v>3</v>
      </c>
      <c r="AB932" s="16"/>
    </row>
    <row r="933" spans="1:28">
      <c r="A933" s="16">
        <v>2572</v>
      </c>
      <c r="B933" s="16" t="s">
        <v>3783</v>
      </c>
      <c r="C933" s="16">
        <v>189</v>
      </c>
      <c r="D933" s="83"/>
      <c r="E933" s="208" t="s">
        <v>329</v>
      </c>
      <c r="F933" s="84" t="s">
        <v>3800</v>
      </c>
      <c r="G933" s="84" t="s">
        <v>3801</v>
      </c>
      <c r="H933" s="209" t="s">
        <v>3787</v>
      </c>
      <c r="I933" s="206"/>
      <c r="J933" s="16"/>
      <c r="K933" s="16"/>
      <c r="L933" s="16"/>
      <c r="M933" s="209" t="s">
        <v>3788</v>
      </c>
      <c r="N933" s="83"/>
      <c r="O933" s="83"/>
      <c r="P933" s="229">
        <v>3</v>
      </c>
      <c r="Q933" s="230" t="s">
        <v>3802</v>
      </c>
      <c r="R933" s="230" t="s">
        <v>335</v>
      </c>
      <c r="S933" s="231">
        <v>3</v>
      </c>
      <c r="T933" s="232"/>
      <c r="U933" s="229"/>
      <c r="V933" s="230"/>
      <c r="W933" s="230"/>
      <c r="X933" s="231"/>
      <c r="Y933" s="232"/>
      <c r="Z933" s="211">
        <f t="shared" si="138"/>
        <v>3</v>
      </c>
      <c r="AA933" s="212">
        <f t="shared" si="139"/>
        <v>3</v>
      </c>
      <c r="AB933" s="16"/>
    </row>
    <row r="934" spans="1:28">
      <c r="A934" s="16">
        <v>2573</v>
      </c>
      <c r="B934" s="16" t="s">
        <v>3783</v>
      </c>
      <c r="C934" s="16">
        <v>189</v>
      </c>
      <c r="D934" s="83"/>
      <c r="E934" s="208" t="s">
        <v>3803</v>
      </c>
      <c r="F934" s="84" t="s">
        <v>3804</v>
      </c>
      <c r="G934" s="84" t="s">
        <v>3805</v>
      </c>
      <c r="H934" s="209" t="s">
        <v>3787</v>
      </c>
      <c r="I934" s="206"/>
      <c r="J934" s="16"/>
      <c r="K934" s="16"/>
      <c r="L934" s="16"/>
      <c r="M934" s="209" t="s">
        <v>3788</v>
      </c>
      <c r="N934" s="83"/>
      <c r="O934" s="83"/>
      <c r="P934" s="229">
        <v>0</v>
      </c>
      <c r="Q934" s="230" t="s">
        <v>1436</v>
      </c>
      <c r="R934" s="230"/>
      <c r="S934" s="231">
        <v>0</v>
      </c>
      <c r="T934" s="232"/>
      <c r="U934" s="229"/>
      <c r="V934" s="230"/>
      <c r="W934" s="230"/>
      <c r="X934" s="231"/>
      <c r="Y934" s="232"/>
      <c r="Z934" s="211">
        <f t="shared" si="138"/>
        <v>0</v>
      </c>
      <c r="AA934" s="212">
        <f t="shared" si="139"/>
        <v>0</v>
      </c>
      <c r="AB934" s="16"/>
    </row>
    <row r="935" spans="1:28">
      <c r="A935" s="16">
        <v>2574</v>
      </c>
      <c r="B935" s="16" t="s">
        <v>3783</v>
      </c>
      <c r="C935" s="16">
        <v>189</v>
      </c>
      <c r="D935" s="83"/>
      <c r="E935" s="208" t="s">
        <v>3806</v>
      </c>
      <c r="F935" s="84" t="s">
        <v>3807</v>
      </c>
      <c r="G935" s="84" t="s">
        <v>2809</v>
      </c>
      <c r="H935" s="209" t="s">
        <v>3787</v>
      </c>
      <c r="I935" s="206"/>
      <c r="J935" s="16"/>
      <c r="K935" s="16"/>
      <c r="L935" s="16"/>
      <c r="M935" s="209" t="s">
        <v>3788</v>
      </c>
      <c r="N935" s="83"/>
      <c r="O935" s="83"/>
      <c r="P935" s="229">
        <v>2</v>
      </c>
      <c r="Q935" s="245"/>
      <c r="R935" s="230"/>
      <c r="S935" s="231">
        <v>2</v>
      </c>
      <c r="T935" s="232"/>
      <c r="U935" s="229"/>
      <c r="V935" s="230"/>
      <c r="W935" s="230"/>
      <c r="X935" s="231"/>
      <c r="Y935" s="232"/>
      <c r="Z935" s="211">
        <f t="shared" si="138"/>
        <v>2</v>
      </c>
      <c r="AA935" s="212">
        <f t="shared" si="139"/>
        <v>2</v>
      </c>
      <c r="AB935" s="16"/>
    </row>
    <row r="936" spans="1:28">
      <c r="A936" s="16" t="s">
        <v>112</v>
      </c>
      <c r="B936" s="16" t="s">
        <v>112</v>
      </c>
      <c r="C936" s="16" t="s">
        <v>112</v>
      </c>
      <c r="D936" s="83" t="s">
        <v>112</v>
      </c>
      <c r="H936" s="16"/>
      <c r="I936" s="205"/>
      <c r="P936" s="227"/>
      <c r="Q936" s="227"/>
      <c r="R936" s="227"/>
      <c r="S936" s="227"/>
      <c r="T936" s="227"/>
      <c r="U936" s="227"/>
      <c r="V936" s="227"/>
      <c r="W936" s="227"/>
      <c r="X936" s="227"/>
      <c r="Y936" s="227"/>
    </row>
    <row r="937" spans="1:28">
      <c r="A937" s="16" t="s">
        <v>112</v>
      </c>
      <c r="B937" s="16" t="s">
        <v>112</v>
      </c>
      <c r="C937" s="16" t="s">
        <v>112</v>
      </c>
      <c r="D937" s="83" t="s">
        <v>112</v>
      </c>
      <c r="H937" s="16"/>
      <c r="I937" s="205"/>
      <c r="P937" s="227"/>
      <c r="Q937" s="227"/>
      <c r="R937" s="227"/>
      <c r="S937" s="227"/>
      <c r="T937" s="227"/>
      <c r="U937" s="227"/>
      <c r="V937" s="227"/>
      <c r="W937" s="227"/>
      <c r="X937" s="227"/>
      <c r="Y937" s="227"/>
    </row>
    <row r="938" spans="1:28">
      <c r="A938" s="16" t="s">
        <v>112</v>
      </c>
      <c r="B938" s="16" t="s">
        <v>112</v>
      </c>
      <c r="C938" s="16"/>
      <c r="D938" s="83" t="s">
        <v>112</v>
      </c>
      <c r="E938" s="220" t="s">
        <v>2748</v>
      </c>
      <c r="H938" s="16"/>
      <c r="I938" s="205"/>
      <c r="P938" s="227"/>
      <c r="Q938" s="227"/>
      <c r="R938" s="227"/>
      <c r="S938" s="227"/>
      <c r="T938" s="227"/>
      <c r="U938" s="227"/>
      <c r="V938" s="227"/>
      <c r="W938" s="227"/>
      <c r="X938" s="227"/>
      <c r="Y938" s="227"/>
      <c r="Z938" s="191" t="str">
        <f t="shared" ref="Z938:Z939" si="140">IF(U938&lt;&gt;"",U938,IF(P938&lt;&gt;"",P938,IF(N938&lt;&gt;"",N938,"")))</f>
        <v/>
      </c>
      <c r="AA938" s="191" t="str">
        <f t="shared" ref="AA938:AA939" si="141">IF(X938&lt;&gt;"",X938,IF(S938&lt;&gt;"",S938,IF(O938&lt;&gt;"",O938,"")))</f>
        <v/>
      </c>
    </row>
    <row r="939" spans="1:28">
      <c r="A939" s="16">
        <v>2575</v>
      </c>
      <c r="B939" s="16" t="s">
        <v>3808</v>
      </c>
      <c r="C939" s="16">
        <v>191</v>
      </c>
      <c r="D939" s="83" t="s">
        <v>2792</v>
      </c>
      <c r="E939" s="84" t="s">
        <v>2748</v>
      </c>
      <c r="F939" s="84" t="s">
        <v>3809</v>
      </c>
      <c r="G939" s="84" t="s">
        <v>3810</v>
      </c>
      <c r="H939" s="209" t="s">
        <v>3811</v>
      </c>
      <c r="I939" s="206"/>
      <c r="J939" s="16"/>
      <c r="K939" s="16"/>
      <c r="L939" s="16"/>
      <c r="M939" s="209" t="s">
        <v>3812</v>
      </c>
      <c r="N939" s="215">
        <v>2</v>
      </c>
      <c r="O939" s="215">
        <v>0</v>
      </c>
      <c r="P939" s="229">
        <v>0</v>
      </c>
      <c r="Q939" s="230" t="s">
        <v>383</v>
      </c>
      <c r="R939" s="230"/>
      <c r="S939" s="231">
        <v>0</v>
      </c>
      <c r="T939" s="232"/>
      <c r="U939" s="229"/>
      <c r="V939" s="230"/>
      <c r="W939" s="230"/>
      <c r="X939" s="231"/>
      <c r="Y939" s="232"/>
      <c r="Z939" s="211">
        <f t="shared" si="140"/>
        <v>0</v>
      </c>
      <c r="AA939" s="212">
        <f t="shared" si="141"/>
        <v>0</v>
      </c>
      <c r="AB939" s="16"/>
    </row>
    <row r="940" spans="1:28">
      <c r="A940" s="16" t="s">
        <v>112</v>
      </c>
      <c r="B940" s="16" t="s">
        <v>112</v>
      </c>
      <c r="C940" s="16" t="s">
        <v>112</v>
      </c>
      <c r="D940" s="83" t="s">
        <v>112</v>
      </c>
      <c r="H940" s="16"/>
      <c r="I940" s="205"/>
      <c r="P940" s="227"/>
      <c r="Q940" s="227"/>
      <c r="R940" s="227"/>
      <c r="S940" s="227"/>
      <c r="T940" s="227"/>
      <c r="U940" s="227"/>
      <c r="V940" s="227"/>
      <c r="W940" s="227"/>
      <c r="X940" s="227"/>
      <c r="Y940" s="227"/>
    </row>
    <row r="941" spans="1:28">
      <c r="A941" s="16" t="s">
        <v>112</v>
      </c>
      <c r="B941" s="16" t="s">
        <v>112</v>
      </c>
      <c r="C941" s="16" t="s">
        <v>112</v>
      </c>
      <c r="D941" s="83" t="s">
        <v>112</v>
      </c>
      <c r="H941" s="16"/>
      <c r="I941" s="205"/>
      <c r="P941" s="227"/>
      <c r="Q941" s="227"/>
      <c r="R941" s="227"/>
      <c r="S941" s="227"/>
      <c r="T941" s="227"/>
      <c r="U941" s="227"/>
      <c r="V941" s="227"/>
      <c r="W941" s="227"/>
      <c r="X941" s="227"/>
      <c r="Y941" s="227"/>
    </row>
    <row r="942" spans="1:28">
      <c r="A942" s="16" t="s">
        <v>112</v>
      </c>
      <c r="B942" s="16" t="s">
        <v>112</v>
      </c>
      <c r="C942" s="16"/>
      <c r="D942" s="83" t="s">
        <v>112</v>
      </c>
      <c r="E942" s="220" t="s">
        <v>2750</v>
      </c>
      <c r="H942" s="16"/>
      <c r="I942" s="205"/>
      <c r="P942" s="227"/>
      <c r="Q942" s="227"/>
      <c r="R942" s="227"/>
      <c r="S942" s="227"/>
      <c r="T942" s="227"/>
      <c r="U942" s="227"/>
      <c r="V942" s="227"/>
      <c r="W942" s="227"/>
      <c r="X942" s="227"/>
      <c r="Y942" s="227"/>
      <c r="Z942" s="191" t="str">
        <f t="shared" ref="Z942:Z943" si="142">IF(U942&lt;&gt;"",U942,IF(P942&lt;&gt;"",P942,IF(N942&lt;&gt;"",N942,"")))</f>
        <v/>
      </c>
      <c r="AA942" s="191" t="str">
        <f t="shared" ref="AA942:AA943" si="143">IF(X942&lt;&gt;"",X942,IF(S942&lt;&gt;"",S942,IF(O942&lt;&gt;"",O942,"")))</f>
        <v/>
      </c>
    </row>
    <row r="943" spans="1:28">
      <c r="A943" s="16">
        <v>2576</v>
      </c>
      <c r="B943" s="16" t="s">
        <v>3813</v>
      </c>
      <c r="C943" s="16">
        <v>192</v>
      </c>
      <c r="D943" s="83" t="s">
        <v>2792</v>
      </c>
      <c r="E943" s="84" t="s">
        <v>3638</v>
      </c>
      <c r="F943" s="84" t="s">
        <v>3814</v>
      </c>
      <c r="G943" s="84" t="s">
        <v>3815</v>
      </c>
      <c r="H943" s="209" t="s">
        <v>3816</v>
      </c>
      <c r="I943" s="206"/>
      <c r="J943" s="16"/>
      <c r="K943" s="16"/>
      <c r="L943" s="16"/>
      <c r="M943" s="209" t="s">
        <v>3817</v>
      </c>
      <c r="N943" s="215">
        <v>4</v>
      </c>
      <c r="O943" s="215">
        <v>3</v>
      </c>
      <c r="P943" s="229">
        <v>3</v>
      </c>
      <c r="Q943" s="230" t="s">
        <v>3818</v>
      </c>
      <c r="R943" s="230"/>
      <c r="S943" s="231">
        <v>2</v>
      </c>
      <c r="T943" s="232"/>
      <c r="U943" s="229"/>
      <c r="V943" s="230"/>
      <c r="W943" s="230"/>
      <c r="X943" s="231"/>
      <c r="Y943" s="232"/>
      <c r="Z943" s="211">
        <f t="shared" si="142"/>
        <v>3</v>
      </c>
      <c r="AA943" s="212">
        <f t="shared" si="143"/>
        <v>2</v>
      </c>
      <c r="AB943" s="16"/>
    </row>
    <row r="944" spans="1:28">
      <c r="A944" s="16" t="s">
        <v>112</v>
      </c>
      <c r="B944" s="16" t="s">
        <v>112</v>
      </c>
      <c r="C944" s="16" t="s">
        <v>112</v>
      </c>
      <c r="D944" s="83" t="s">
        <v>112</v>
      </c>
      <c r="H944" s="16"/>
      <c r="I944" s="205"/>
      <c r="P944" s="227"/>
      <c r="Q944" s="227"/>
      <c r="R944" s="227"/>
      <c r="S944" s="227"/>
      <c r="T944" s="227"/>
      <c r="U944" s="227"/>
      <c r="V944" s="227"/>
      <c r="W944" s="227"/>
      <c r="X944" s="227"/>
      <c r="Y944" s="227"/>
    </row>
    <row r="945" spans="1:29">
      <c r="A945" s="16" t="s">
        <v>112</v>
      </c>
      <c r="B945" s="16" t="s">
        <v>112</v>
      </c>
      <c r="C945" s="16" t="s">
        <v>112</v>
      </c>
      <c r="D945" s="83" t="s">
        <v>112</v>
      </c>
      <c r="H945" s="16"/>
      <c r="I945" s="205"/>
      <c r="P945" s="227"/>
      <c r="Q945" s="227"/>
      <c r="R945" s="227"/>
      <c r="S945" s="227"/>
      <c r="T945" s="227"/>
      <c r="U945" s="227"/>
      <c r="V945" s="227"/>
      <c r="W945" s="227"/>
      <c r="X945" s="227"/>
      <c r="Y945" s="227"/>
    </row>
    <row r="946" spans="1:29">
      <c r="A946" s="16" t="s">
        <v>112</v>
      </c>
      <c r="B946" s="16" t="s">
        <v>112</v>
      </c>
      <c r="C946" s="16"/>
      <c r="D946" s="83" t="s">
        <v>112</v>
      </c>
      <c r="E946" s="220" t="s">
        <v>2754</v>
      </c>
      <c r="H946" s="16"/>
      <c r="I946" s="205"/>
      <c r="P946" s="227"/>
      <c r="Q946" s="227"/>
      <c r="R946" s="227"/>
      <c r="S946" s="227"/>
      <c r="T946" s="227"/>
      <c r="U946" s="227"/>
      <c r="V946" s="227"/>
      <c r="W946" s="227"/>
      <c r="X946" s="227"/>
      <c r="Y946" s="227"/>
      <c r="Z946" s="191" t="str">
        <f t="shared" ref="Z946:Z947" si="144">IF(U946&lt;&gt;"",U946,IF(P946&lt;&gt;"",P946,IF(N946&lt;&gt;"",N946,"")))</f>
        <v/>
      </c>
      <c r="AA946" s="191" t="str">
        <f t="shared" ref="AA946:AA947" si="145">IF(X946&lt;&gt;"",X946,IF(S946&lt;&gt;"",S946,IF(O946&lt;&gt;"",O946,"")))</f>
        <v/>
      </c>
    </row>
    <row r="947" spans="1:29">
      <c r="A947" s="16">
        <v>2577</v>
      </c>
      <c r="B947" s="16" t="s">
        <v>3819</v>
      </c>
      <c r="C947" s="16">
        <v>193</v>
      </c>
      <c r="D947" s="83" t="s">
        <v>2792</v>
      </c>
      <c r="E947" s="84" t="s">
        <v>3820</v>
      </c>
      <c r="F947" s="84" t="s">
        <v>3821</v>
      </c>
      <c r="G947" s="84" t="s">
        <v>2956</v>
      </c>
      <c r="H947" s="209" t="s">
        <v>3822</v>
      </c>
      <c r="I947" s="206"/>
      <c r="J947" s="16"/>
      <c r="K947" s="16"/>
      <c r="L947" s="16"/>
      <c r="M947" s="209" t="s">
        <v>3823</v>
      </c>
      <c r="N947" s="215"/>
      <c r="O947" s="215">
        <v>0</v>
      </c>
      <c r="P947" s="229"/>
      <c r="Q947" s="230"/>
      <c r="R947" s="230"/>
      <c r="S947" s="231">
        <v>0</v>
      </c>
      <c r="T947" s="232"/>
      <c r="U947" s="229"/>
      <c r="V947" s="230"/>
      <c r="W947" s="230"/>
      <c r="X947" s="231"/>
      <c r="Y947" s="232"/>
      <c r="Z947" s="211" t="str">
        <f t="shared" si="144"/>
        <v/>
      </c>
      <c r="AA947" s="212">
        <f t="shared" si="145"/>
        <v>0</v>
      </c>
      <c r="AB947" s="16"/>
    </row>
    <row r="948" spans="1:29">
      <c r="A948" s="16" t="s">
        <v>112</v>
      </c>
      <c r="B948" s="16" t="s">
        <v>112</v>
      </c>
      <c r="C948" s="16" t="s">
        <v>112</v>
      </c>
      <c r="D948" s="83" t="s">
        <v>112</v>
      </c>
      <c r="H948" s="16"/>
      <c r="I948" s="205"/>
      <c r="P948" s="227"/>
      <c r="Q948" s="227"/>
      <c r="R948" s="227"/>
      <c r="S948" s="227"/>
      <c r="T948" s="227"/>
      <c r="U948" s="227"/>
      <c r="V948" s="227"/>
      <c r="W948" s="227"/>
      <c r="X948" s="227"/>
      <c r="Y948" s="227"/>
    </row>
    <row r="949" spans="1:29">
      <c r="A949" s="16" t="s">
        <v>112</v>
      </c>
      <c r="B949" s="16" t="s">
        <v>112</v>
      </c>
      <c r="C949" s="16" t="s">
        <v>112</v>
      </c>
      <c r="D949" s="83" t="s">
        <v>112</v>
      </c>
      <c r="H949" s="16"/>
      <c r="I949" s="205"/>
      <c r="P949" s="227"/>
      <c r="Q949" s="227"/>
      <c r="R949" s="227"/>
      <c r="S949" s="227"/>
      <c r="T949" s="227"/>
      <c r="U949" s="227"/>
      <c r="V949" s="227"/>
      <c r="W949" s="227"/>
      <c r="X949" s="227"/>
      <c r="Y949" s="227"/>
    </row>
    <row r="950" spans="1:29" ht="37">
      <c r="A950" s="16" t="s">
        <v>112</v>
      </c>
      <c r="B950" s="16" t="s">
        <v>112</v>
      </c>
      <c r="C950" s="16"/>
      <c r="D950" s="83"/>
      <c r="E950" s="258" t="s">
        <v>3824</v>
      </c>
      <c r="F950" s="256"/>
      <c r="G950" s="257"/>
      <c r="H950" s="16"/>
      <c r="I950" s="206"/>
      <c r="J950" s="16"/>
      <c r="K950" s="16"/>
      <c r="L950" s="16"/>
      <c r="M950" s="16"/>
      <c r="N950" s="83"/>
      <c r="O950" s="83"/>
      <c r="P950" s="227"/>
      <c r="Q950" s="227"/>
      <c r="R950" s="227"/>
      <c r="S950" s="227"/>
      <c r="T950" s="227"/>
      <c r="U950" s="227"/>
      <c r="V950" s="227"/>
      <c r="W950" s="227"/>
      <c r="X950" s="227"/>
      <c r="Y950" s="227"/>
      <c r="AC950" s="16"/>
    </row>
    <row r="951" spans="1:29" ht="19">
      <c r="A951" s="16" t="s">
        <v>112</v>
      </c>
      <c r="B951" s="16" t="s">
        <v>112</v>
      </c>
      <c r="C951" s="16"/>
      <c r="D951" s="83"/>
      <c r="E951" s="255" t="s">
        <v>2105</v>
      </c>
      <c r="F951" s="256"/>
      <c r="G951" s="257"/>
      <c r="H951" s="16"/>
      <c r="I951" s="206"/>
      <c r="J951" s="16"/>
      <c r="K951" s="16"/>
      <c r="L951" s="16"/>
      <c r="M951" s="16"/>
      <c r="N951" s="83"/>
      <c r="O951" s="83"/>
      <c r="P951" s="227"/>
      <c r="Q951" s="227"/>
      <c r="R951" s="227"/>
      <c r="S951" s="227"/>
      <c r="T951" s="227"/>
      <c r="U951" s="227"/>
      <c r="V951" s="227"/>
      <c r="W951" s="227"/>
      <c r="X951" s="227"/>
      <c r="Y951" s="227"/>
      <c r="AA951" s="191" t="str">
        <f>IF(V951&lt;&gt;"",V951,IF(P951&lt;&gt;"",P951,IF(N951&lt;&gt;"",N951,"")))</f>
        <v/>
      </c>
      <c r="AB951" s="191" t="str">
        <f>IF(Y951&lt;&gt;"",Y951,IF(T951&lt;&gt;"",T951,IF(O951&lt;&gt;"",O951,"")))</f>
        <v/>
      </c>
      <c r="AC951" s="16"/>
    </row>
    <row r="952" spans="1:29">
      <c r="A952" s="16" t="s">
        <v>112</v>
      </c>
      <c r="B952" s="16" t="s">
        <v>112</v>
      </c>
      <c r="C952" s="16"/>
      <c r="D952" s="83"/>
      <c r="E952" s="207" t="s">
        <v>3144</v>
      </c>
      <c r="H952" s="16"/>
      <c r="I952" s="205"/>
      <c r="P952" s="227"/>
      <c r="Q952" s="227"/>
      <c r="R952" s="227"/>
      <c r="S952" s="227"/>
      <c r="T952" s="227"/>
      <c r="U952" s="227"/>
      <c r="V952" s="227"/>
      <c r="W952" s="227"/>
      <c r="X952" s="227"/>
      <c r="Y952" s="227"/>
      <c r="AA952" s="191" t="str">
        <f>IF(V952&lt;&gt;"",V952,IF(P952&lt;&gt;"",P952,IF(N952&lt;&gt;"",N952,"")))</f>
        <v/>
      </c>
      <c r="AB952" s="191" t="str">
        <f>IF(Y952&lt;&gt;"",Y952,IF(T952&lt;&gt;"",T952,IF(O952&lt;&gt;"",O952,"")))</f>
        <v/>
      </c>
    </row>
    <row r="953" spans="1:29">
      <c r="A953" s="16">
        <v>2578</v>
      </c>
      <c r="B953" s="16" t="s">
        <v>3825</v>
      </c>
      <c r="C953" s="16">
        <v>227</v>
      </c>
      <c r="D953" s="83" t="s">
        <v>2792</v>
      </c>
      <c r="E953" s="84" t="s">
        <v>3826</v>
      </c>
      <c r="F953" s="84" t="s">
        <v>3827</v>
      </c>
      <c r="G953" s="84" t="s">
        <v>3828</v>
      </c>
      <c r="H953" s="209" t="s">
        <v>3829</v>
      </c>
      <c r="I953" s="206"/>
      <c r="J953" s="16"/>
      <c r="K953" s="16"/>
      <c r="L953" s="16"/>
      <c r="M953" s="16"/>
      <c r="N953" s="215">
        <v>3</v>
      </c>
      <c r="O953" s="215">
        <v>3</v>
      </c>
      <c r="P953" s="229">
        <v>3</v>
      </c>
      <c r="Q953" s="230"/>
      <c r="R953" s="230"/>
      <c r="S953" s="231">
        <v>3</v>
      </c>
      <c r="T953" s="232"/>
      <c r="U953" s="229"/>
      <c r="V953" s="230"/>
      <c r="W953" s="230"/>
      <c r="X953" s="231"/>
      <c r="Y953" s="232"/>
      <c r="Z953" s="211">
        <f t="shared" ref="Z953:Z955" si="146">IF(U953&lt;&gt;"",U953,IF(P953&lt;&gt;"",P953,IF(N953&lt;&gt;"",N953,"")))</f>
        <v>3</v>
      </c>
      <c r="AA953" s="212">
        <f t="shared" ref="AA953:AA955" si="147">IF(X953&lt;&gt;"",X953,IF(S953&lt;&gt;"",S953,IF(O953&lt;&gt;"",O953,"")))</f>
        <v>3</v>
      </c>
      <c r="AB953" s="16"/>
    </row>
    <row r="954" spans="1:29">
      <c r="A954" s="16">
        <v>2579</v>
      </c>
      <c r="B954" s="16" t="s">
        <v>3825</v>
      </c>
      <c r="C954" s="16">
        <v>227</v>
      </c>
      <c r="D954" s="83"/>
      <c r="E954" s="208" t="s">
        <v>2994</v>
      </c>
      <c r="F954" s="84" t="s">
        <v>3830</v>
      </c>
      <c r="G954" s="84" t="s">
        <v>3831</v>
      </c>
      <c r="H954" s="209" t="s">
        <v>3829</v>
      </c>
      <c r="I954" s="206"/>
      <c r="J954" s="16"/>
      <c r="K954" s="16"/>
      <c r="L954" s="16"/>
      <c r="M954" s="16"/>
      <c r="N954" s="83"/>
      <c r="O954" s="83"/>
      <c r="P954" s="229">
        <v>2</v>
      </c>
      <c r="Q954" s="230" t="s">
        <v>3832</v>
      </c>
      <c r="R954" s="230"/>
      <c r="S954" s="231">
        <v>2</v>
      </c>
      <c r="T954" s="232"/>
      <c r="U954" s="229"/>
      <c r="V954" s="230"/>
      <c r="W954" s="230"/>
      <c r="X954" s="231"/>
      <c r="Y954" s="232"/>
      <c r="Z954" s="211">
        <f t="shared" si="146"/>
        <v>2</v>
      </c>
      <c r="AA954" s="212">
        <f t="shared" si="147"/>
        <v>2</v>
      </c>
      <c r="AB954" s="16"/>
    </row>
    <row r="955" spans="1:29">
      <c r="A955" s="16">
        <v>2580</v>
      </c>
      <c r="B955" s="16" t="s">
        <v>3825</v>
      </c>
      <c r="C955" s="16">
        <v>227</v>
      </c>
      <c r="D955" s="83"/>
      <c r="E955" s="208" t="s">
        <v>3833</v>
      </c>
      <c r="F955" s="84" t="s">
        <v>3834</v>
      </c>
      <c r="G955" s="84" t="s">
        <v>2809</v>
      </c>
      <c r="H955" s="209" t="s">
        <v>3829</v>
      </c>
      <c r="I955" s="206"/>
      <c r="J955" s="16"/>
      <c r="K955" s="16"/>
      <c r="L955" s="16"/>
      <c r="M955" s="16"/>
      <c r="N955" s="83"/>
      <c r="O955" s="83"/>
      <c r="P955" s="229">
        <v>3</v>
      </c>
      <c r="Q955" s="230" t="s">
        <v>3835</v>
      </c>
      <c r="R955" s="230" t="s">
        <v>3836</v>
      </c>
      <c r="S955" s="231">
        <v>2</v>
      </c>
      <c r="T955" s="232"/>
      <c r="U955" s="229"/>
      <c r="V955" s="230"/>
      <c r="W955" s="230"/>
      <c r="X955" s="231"/>
      <c r="Y955" s="232"/>
      <c r="Z955" s="211">
        <f t="shared" si="146"/>
        <v>3</v>
      </c>
      <c r="AA955" s="212">
        <f t="shared" si="147"/>
        <v>2</v>
      </c>
      <c r="AB955" s="16"/>
    </row>
    <row r="956" spans="1:29">
      <c r="A956" s="16" t="s">
        <v>112</v>
      </c>
      <c r="B956" s="16" t="s">
        <v>112</v>
      </c>
      <c r="C956" s="16" t="s">
        <v>112</v>
      </c>
      <c r="D956" s="83" t="s">
        <v>112</v>
      </c>
      <c r="H956" s="16"/>
      <c r="I956" s="205"/>
      <c r="P956" s="227"/>
      <c r="Q956" s="227"/>
      <c r="R956" s="227"/>
      <c r="S956" s="227"/>
      <c r="T956" s="227"/>
      <c r="U956" s="227"/>
      <c r="V956" s="227"/>
      <c r="W956" s="227"/>
      <c r="X956" s="227"/>
      <c r="Y956" s="227"/>
    </row>
    <row r="957" spans="1:29">
      <c r="A957" s="16" t="s">
        <v>112</v>
      </c>
      <c r="B957" s="16" t="s">
        <v>112</v>
      </c>
      <c r="C957" s="16" t="s">
        <v>112</v>
      </c>
      <c r="D957" s="83" t="s">
        <v>112</v>
      </c>
      <c r="H957" s="16"/>
      <c r="I957" s="205"/>
      <c r="P957" s="227"/>
      <c r="Q957" s="227"/>
      <c r="R957" s="227"/>
      <c r="S957" s="227"/>
      <c r="T957" s="227"/>
      <c r="U957" s="227"/>
      <c r="V957" s="227"/>
      <c r="W957" s="227"/>
      <c r="X957" s="227"/>
      <c r="Y957" s="227"/>
    </row>
    <row r="958" spans="1:29">
      <c r="A958" s="16" t="s">
        <v>112</v>
      </c>
      <c r="B958" s="16" t="s">
        <v>112</v>
      </c>
      <c r="C958" s="16"/>
      <c r="D958" s="83" t="s">
        <v>112</v>
      </c>
      <c r="E958" s="220" t="s">
        <v>3837</v>
      </c>
      <c r="H958" s="16"/>
      <c r="I958" s="205"/>
      <c r="P958" s="227"/>
      <c r="Q958" s="227"/>
      <c r="R958" s="227"/>
      <c r="S958" s="227"/>
      <c r="T958" s="227"/>
      <c r="U958" s="227"/>
      <c r="V958" s="227"/>
      <c r="W958" s="227"/>
      <c r="X958" s="227"/>
      <c r="Y958" s="227"/>
      <c r="Z958" s="191" t="str">
        <f t="shared" ref="Z958:Z970" si="148">IF(U958&lt;&gt;"",U958,IF(P958&lt;&gt;"",P958,IF(N958&lt;&gt;"",N958,"")))</f>
        <v/>
      </c>
      <c r="AA958" s="191" t="str">
        <f t="shared" ref="AA958:AA970" si="149">IF(X958&lt;&gt;"",X958,IF(S958&lt;&gt;"",S958,IF(O958&lt;&gt;"",O958,"")))</f>
        <v/>
      </c>
    </row>
    <row r="959" spans="1:29">
      <c r="A959" s="16">
        <v>2581</v>
      </c>
      <c r="B959" s="16" t="s">
        <v>3838</v>
      </c>
      <c r="C959" s="16">
        <v>228</v>
      </c>
      <c r="D959" s="83"/>
      <c r="E959" s="208" t="s">
        <v>3839</v>
      </c>
      <c r="F959" s="84" t="s">
        <v>5025</v>
      </c>
      <c r="G959" s="84" t="s">
        <v>3840</v>
      </c>
      <c r="H959" s="209" t="s">
        <v>3841</v>
      </c>
      <c r="I959" s="206"/>
      <c r="J959" s="16"/>
      <c r="K959" s="16"/>
      <c r="L959" s="16"/>
      <c r="M959" s="16"/>
      <c r="N959" s="83"/>
      <c r="O959" s="83"/>
      <c r="P959" s="229">
        <v>3</v>
      </c>
      <c r="Q959" s="230" t="s">
        <v>3842</v>
      </c>
      <c r="R959" s="230" t="s">
        <v>3836</v>
      </c>
      <c r="S959" s="231">
        <v>2.5</v>
      </c>
      <c r="T959" s="232"/>
      <c r="U959" s="229"/>
      <c r="V959" s="230"/>
      <c r="W959" s="230"/>
      <c r="X959" s="231"/>
      <c r="Y959" s="232"/>
      <c r="Z959" s="211">
        <f t="shared" si="148"/>
        <v>3</v>
      </c>
      <c r="AA959" s="212">
        <f t="shared" si="149"/>
        <v>2.5</v>
      </c>
      <c r="AB959" s="16"/>
    </row>
    <row r="960" spans="1:29">
      <c r="A960" s="16">
        <v>2582</v>
      </c>
      <c r="B960" s="16" t="s">
        <v>3838</v>
      </c>
      <c r="C960" s="16">
        <v>228</v>
      </c>
      <c r="D960" s="83"/>
      <c r="E960" s="208" t="s">
        <v>3843</v>
      </c>
      <c r="F960" s="84" t="s">
        <v>3844</v>
      </c>
      <c r="G960" s="84" t="s">
        <v>3845</v>
      </c>
      <c r="H960" s="209" t="s">
        <v>3841</v>
      </c>
      <c r="I960" s="206"/>
      <c r="J960" s="16"/>
      <c r="K960" s="16"/>
      <c r="L960" s="16"/>
      <c r="M960" s="16"/>
      <c r="N960" s="83"/>
      <c r="O960" s="83"/>
      <c r="P960" s="229">
        <v>3</v>
      </c>
      <c r="Q960" s="230" t="s">
        <v>3846</v>
      </c>
      <c r="R960" s="230" t="s">
        <v>3836</v>
      </c>
      <c r="S960" s="231">
        <v>2.5</v>
      </c>
      <c r="T960" s="232"/>
      <c r="U960" s="229"/>
      <c r="V960" s="230"/>
      <c r="W960" s="230"/>
      <c r="X960" s="231"/>
      <c r="Y960" s="232"/>
      <c r="Z960" s="211">
        <f t="shared" si="148"/>
        <v>3</v>
      </c>
      <c r="AA960" s="212">
        <f t="shared" si="149"/>
        <v>2.5</v>
      </c>
      <c r="AB960" s="16"/>
    </row>
    <row r="961" spans="1:28">
      <c r="A961" s="16">
        <v>2583</v>
      </c>
      <c r="B961" s="16" t="s">
        <v>3838</v>
      </c>
      <c r="C961" s="16">
        <v>228</v>
      </c>
      <c r="D961" s="83"/>
      <c r="E961" s="208" t="s">
        <v>3847</v>
      </c>
      <c r="F961" s="84" t="s">
        <v>3848</v>
      </c>
      <c r="G961" s="84" t="s">
        <v>3849</v>
      </c>
      <c r="H961" s="209" t="s">
        <v>3841</v>
      </c>
      <c r="I961" s="206"/>
      <c r="J961" s="16"/>
      <c r="K961" s="16"/>
      <c r="L961" s="16"/>
      <c r="M961" s="16"/>
      <c r="N961" s="83"/>
      <c r="O961" s="83"/>
      <c r="P961" s="229">
        <v>2</v>
      </c>
      <c r="Q961" s="230" t="s">
        <v>3850</v>
      </c>
      <c r="R961" s="230" t="s">
        <v>3836</v>
      </c>
      <c r="S961" s="231">
        <v>2</v>
      </c>
      <c r="T961" s="232"/>
      <c r="U961" s="229"/>
      <c r="V961" s="230"/>
      <c r="W961" s="230"/>
      <c r="X961" s="231"/>
      <c r="Y961" s="232"/>
      <c r="Z961" s="211">
        <f t="shared" si="148"/>
        <v>2</v>
      </c>
      <c r="AA961" s="212">
        <f t="shared" si="149"/>
        <v>2</v>
      </c>
      <c r="AB961" s="16"/>
    </row>
    <row r="962" spans="1:28">
      <c r="A962" s="16">
        <v>2584</v>
      </c>
      <c r="B962" s="16" t="s">
        <v>3838</v>
      </c>
      <c r="C962" s="16">
        <v>228</v>
      </c>
      <c r="D962" s="83"/>
      <c r="E962" s="208" t="s">
        <v>3851</v>
      </c>
      <c r="F962" s="84" t="s">
        <v>3852</v>
      </c>
      <c r="G962" s="84" t="s">
        <v>3853</v>
      </c>
      <c r="H962" s="209" t="s">
        <v>3841</v>
      </c>
      <c r="I962" s="206"/>
      <c r="J962" s="16"/>
      <c r="K962" s="16"/>
      <c r="L962" s="16"/>
      <c r="M962" s="16"/>
      <c r="N962" s="83"/>
      <c r="O962" s="83"/>
      <c r="P962" s="229">
        <v>2</v>
      </c>
      <c r="Q962" s="230" t="s">
        <v>3854</v>
      </c>
      <c r="R962" s="230" t="s">
        <v>3836</v>
      </c>
      <c r="S962" s="231">
        <v>2</v>
      </c>
      <c r="T962" s="232"/>
      <c r="U962" s="229"/>
      <c r="V962" s="230"/>
      <c r="W962" s="230"/>
      <c r="X962" s="231"/>
      <c r="Y962" s="232"/>
      <c r="Z962" s="211">
        <f t="shared" si="148"/>
        <v>2</v>
      </c>
      <c r="AA962" s="212">
        <f t="shared" si="149"/>
        <v>2</v>
      </c>
      <c r="AB962" s="16"/>
    </row>
    <row r="963" spans="1:28">
      <c r="A963" s="16">
        <v>2585</v>
      </c>
      <c r="B963" s="16" t="s">
        <v>3838</v>
      </c>
      <c r="C963" s="16">
        <v>228</v>
      </c>
      <c r="D963" s="83"/>
      <c r="E963" s="208" t="s">
        <v>3855</v>
      </c>
      <c r="F963" s="84" t="s">
        <v>3856</v>
      </c>
      <c r="G963" s="84" t="s">
        <v>3857</v>
      </c>
      <c r="H963" s="209" t="s">
        <v>3841</v>
      </c>
      <c r="I963" s="206"/>
      <c r="J963" s="16"/>
      <c r="K963" s="16"/>
      <c r="L963" s="16"/>
      <c r="M963" s="16"/>
      <c r="N963" s="83"/>
      <c r="O963" s="83"/>
      <c r="P963" s="229">
        <v>2</v>
      </c>
      <c r="Q963" s="230" t="s">
        <v>3858</v>
      </c>
      <c r="R963" s="230" t="s">
        <v>3836</v>
      </c>
      <c r="S963" s="231">
        <v>2</v>
      </c>
      <c r="T963" s="232"/>
      <c r="U963" s="229"/>
      <c r="V963" s="230"/>
      <c r="W963" s="230"/>
      <c r="X963" s="231"/>
      <c r="Y963" s="232"/>
      <c r="Z963" s="211">
        <f t="shared" si="148"/>
        <v>2</v>
      </c>
      <c r="AA963" s="212">
        <f t="shared" si="149"/>
        <v>2</v>
      </c>
      <c r="AB963" s="16"/>
    </row>
    <row r="964" spans="1:28">
      <c r="A964" s="16">
        <v>2586</v>
      </c>
      <c r="B964" s="16" t="s">
        <v>3838</v>
      </c>
      <c r="C964" s="16">
        <v>228</v>
      </c>
      <c r="D964" s="83"/>
      <c r="E964" s="208" t="s">
        <v>3859</v>
      </c>
      <c r="F964" s="84" t="s">
        <v>3860</v>
      </c>
      <c r="G964" s="84" t="s">
        <v>3861</v>
      </c>
      <c r="H964" s="209" t="s">
        <v>3841</v>
      </c>
      <c r="I964" s="206"/>
      <c r="J964" s="16"/>
      <c r="K964" s="16"/>
      <c r="L964" s="16"/>
      <c r="M964" s="16"/>
      <c r="N964" s="83"/>
      <c r="O964" s="83"/>
      <c r="P964" s="229">
        <v>2</v>
      </c>
      <c r="Q964" s="230" t="s">
        <v>3862</v>
      </c>
      <c r="R964" s="230" t="s">
        <v>3836</v>
      </c>
      <c r="S964" s="231">
        <v>2</v>
      </c>
      <c r="T964" s="232"/>
      <c r="U964" s="229"/>
      <c r="V964" s="230"/>
      <c r="W964" s="230"/>
      <c r="X964" s="231"/>
      <c r="Y964" s="232"/>
      <c r="Z964" s="211">
        <f t="shared" si="148"/>
        <v>2</v>
      </c>
      <c r="AA964" s="212">
        <f t="shared" si="149"/>
        <v>2</v>
      </c>
      <c r="AB964" s="16"/>
    </row>
    <row r="965" spans="1:28">
      <c r="A965" s="16">
        <v>2587</v>
      </c>
      <c r="B965" s="16" t="s">
        <v>3838</v>
      </c>
      <c r="C965" s="16">
        <v>228</v>
      </c>
      <c r="D965" s="83"/>
      <c r="E965" s="208" t="s">
        <v>3863</v>
      </c>
      <c r="F965" s="84" t="s">
        <v>3864</v>
      </c>
      <c r="G965" s="84" t="s">
        <v>3865</v>
      </c>
      <c r="H965" s="209" t="s">
        <v>3841</v>
      </c>
      <c r="I965" s="206"/>
      <c r="J965" s="16"/>
      <c r="K965" s="16"/>
      <c r="L965" s="16"/>
      <c r="M965" s="16"/>
      <c r="N965" s="83"/>
      <c r="O965" s="83"/>
      <c r="P965" s="229">
        <v>2</v>
      </c>
      <c r="Q965" s="230" t="s">
        <v>3866</v>
      </c>
      <c r="R965" s="230" t="s">
        <v>3836</v>
      </c>
      <c r="S965" s="231">
        <v>2</v>
      </c>
      <c r="T965" s="232"/>
      <c r="U965" s="229"/>
      <c r="V965" s="230"/>
      <c r="W965" s="230"/>
      <c r="X965" s="231"/>
      <c r="Y965" s="232"/>
      <c r="Z965" s="211">
        <f t="shared" si="148"/>
        <v>2</v>
      </c>
      <c r="AA965" s="212">
        <f t="shared" si="149"/>
        <v>2</v>
      </c>
      <c r="AB965" s="16"/>
    </row>
    <row r="966" spans="1:28">
      <c r="A966" s="16">
        <v>2588</v>
      </c>
      <c r="B966" s="16" t="s">
        <v>3838</v>
      </c>
      <c r="C966" s="16">
        <v>228</v>
      </c>
      <c r="D966" s="83"/>
      <c r="E966" s="208" t="s">
        <v>3867</v>
      </c>
      <c r="F966" s="84" t="s">
        <v>3868</v>
      </c>
      <c r="G966" s="84" t="s">
        <v>3869</v>
      </c>
      <c r="H966" s="209" t="s">
        <v>3841</v>
      </c>
      <c r="I966" s="206"/>
      <c r="J966" s="16"/>
      <c r="K966" s="16"/>
      <c r="L966" s="16"/>
      <c r="M966" s="16"/>
      <c r="N966" s="83"/>
      <c r="O966" s="83"/>
      <c r="P966" s="229">
        <v>2</v>
      </c>
      <c r="Q966" s="230" t="s">
        <v>3870</v>
      </c>
      <c r="R966" s="230" t="s">
        <v>3836</v>
      </c>
      <c r="S966" s="231">
        <v>2</v>
      </c>
      <c r="T966" s="232"/>
      <c r="U966" s="229"/>
      <c r="V966" s="230"/>
      <c r="W966" s="230"/>
      <c r="X966" s="231"/>
      <c r="Y966" s="232"/>
      <c r="Z966" s="211">
        <f t="shared" si="148"/>
        <v>2</v>
      </c>
      <c r="AA966" s="212">
        <f t="shared" si="149"/>
        <v>2</v>
      </c>
      <c r="AB966" s="16"/>
    </row>
    <row r="967" spans="1:28">
      <c r="A967" s="16">
        <v>2589</v>
      </c>
      <c r="B967" s="16" t="s">
        <v>3838</v>
      </c>
      <c r="C967" s="16">
        <v>228</v>
      </c>
      <c r="D967" s="83"/>
      <c r="E967" s="208" t="s">
        <v>3871</v>
      </c>
      <c r="F967" s="84" t="s">
        <v>3872</v>
      </c>
      <c r="G967" s="84" t="s">
        <v>3873</v>
      </c>
      <c r="H967" s="209" t="s">
        <v>3841</v>
      </c>
      <c r="I967" s="206"/>
      <c r="J967" s="16"/>
      <c r="K967" s="16"/>
      <c r="L967" s="16"/>
      <c r="M967" s="16"/>
      <c r="N967" s="83"/>
      <c r="O967" s="83"/>
      <c r="P967" s="229">
        <v>2</v>
      </c>
      <c r="Q967" s="230" t="s">
        <v>3874</v>
      </c>
      <c r="R967" s="230" t="s">
        <v>3836</v>
      </c>
      <c r="S967" s="231">
        <v>2</v>
      </c>
      <c r="T967" s="232"/>
      <c r="U967" s="229"/>
      <c r="V967" s="230"/>
      <c r="W967" s="230"/>
      <c r="X967" s="231"/>
      <c r="Y967" s="232"/>
      <c r="Z967" s="211">
        <f t="shared" si="148"/>
        <v>2</v>
      </c>
      <c r="AA967" s="212">
        <f t="shared" si="149"/>
        <v>2</v>
      </c>
      <c r="AB967" s="16"/>
    </row>
    <row r="968" spans="1:28">
      <c r="A968" s="16">
        <v>2590</v>
      </c>
      <c r="B968" s="16" t="s">
        <v>3838</v>
      </c>
      <c r="C968" s="16">
        <v>228</v>
      </c>
      <c r="D968" s="83"/>
      <c r="E968" s="208" t="s">
        <v>3875</v>
      </c>
      <c r="F968" s="84" t="s">
        <v>3876</v>
      </c>
      <c r="G968" s="84" t="s">
        <v>3877</v>
      </c>
      <c r="H968" s="209" t="s">
        <v>3841</v>
      </c>
      <c r="I968" s="206"/>
      <c r="J968" s="16"/>
      <c r="K968" s="16"/>
      <c r="L968" s="16"/>
      <c r="M968" s="16"/>
      <c r="N968" s="83"/>
      <c r="O968" s="83"/>
      <c r="P968" s="229">
        <v>0</v>
      </c>
      <c r="Q968" s="230"/>
      <c r="R968" s="230"/>
      <c r="S968" s="231">
        <v>0</v>
      </c>
      <c r="T968" s="232"/>
      <c r="U968" s="229"/>
      <c r="V968" s="230"/>
      <c r="W968" s="230"/>
      <c r="X968" s="231"/>
      <c r="Y968" s="232"/>
      <c r="Z968" s="211">
        <f t="shared" si="148"/>
        <v>0</v>
      </c>
      <c r="AA968" s="212">
        <f t="shared" si="149"/>
        <v>0</v>
      </c>
      <c r="AB968" s="16"/>
    </row>
    <row r="969" spans="1:28">
      <c r="A969" s="16">
        <v>2591</v>
      </c>
      <c r="B969" s="16" t="s">
        <v>3838</v>
      </c>
      <c r="C969" s="16">
        <v>228</v>
      </c>
      <c r="D969" s="83"/>
      <c r="E969" s="208" t="s">
        <v>2865</v>
      </c>
      <c r="F969" s="84" t="s">
        <v>3878</v>
      </c>
      <c r="G969" s="84" t="s">
        <v>3879</v>
      </c>
      <c r="H969" s="209" t="s">
        <v>3841</v>
      </c>
      <c r="I969" s="206"/>
      <c r="J969" s="16"/>
      <c r="K969" s="16"/>
      <c r="L969" s="16"/>
      <c r="M969" s="16"/>
      <c r="N969" s="83"/>
      <c r="O969" s="83"/>
      <c r="P969" s="229">
        <v>1</v>
      </c>
      <c r="Q969" s="230" t="s">
        <v>3880</v>
      </c>
      <c r="R969" s="230"/>
      <c r="S969" s="231">
        <v>1</v>
      </c>
      <c r="T969" s="232"/>
      <c r="U969" s="229"/>
      <c r="V969" s="230"/>
      <c r="W969" s="230"/>
      <c r="X969" s="231"/>
      <c r="Y969" s="232"/>
      <c r="Z969" s="211">
        <f t="shared" si="148"/>
        <v>1</v>
      </c>
      <c r="AA969" s="212">
        <f t="shared" si="149"/>
        <v>1</v>
      </c>
      <c r="AB969" s="16"/>
    </row>
    <row r="970" spans="1:28">
      <c r="A970" s="16">
        <v>2592</v>
      </c>
      <c r="B970" s="16" t="s">
        <v>3838</v>
      </c>
      <c r="C970" s="16">
        <v>228</v>
      </c>
      <c r="D970" s="83"/>
      <c r="E970" s="208" t="s">
        <v>3881</v>
      </c>
      <c r="F970" s="84" t="s">
        <v>3882</v>
      </c>
      <c r="G970" s="84" t="s">
        <v>2809</v>
      </c>
      <c r="H970" s="209" t="s">
        <v>3841</v>
      </c>
      <c r="I970" s="206"/>
      <c r="J970" s="16"/>
      <c r="K970" s="16"/>
      <c r="L970" s="16"/>
      <c r="M970" s="16"/>
      <c r="N970" s="83"/>
      <c r="O970" s="83"/>
      <c r="P970" s="229">
        <v>2</v>
      </c>
      <c r="Q970" s="230" t="s">
        <v>3883</v>
      </c>
      <c r="R970" s="230" t="s">
        <v>3836</v>
      </c>
      <c r="S970" s="231">
        <v>2</v>
      </c>
      <c r="T970" s="232"/>
      <c r="U970" s="229"/>
      <c r="V970" s="230"/>
      <c r="W970" s="230"/>
      <c r="X970" s="231"/>
      <c r="Y970" s="232"/>
      <c r="Z970" s="211">
        <f t="shared" si="148"/>
        <v>2</v>
      </c>
      <c r="AA970" s="212">
        <f t="shared" si="149"/>
        <v>2</v>
      </c>
      <c r="AB970" s="16"/>
    </row>
    <row r="971" spans="1:28">
      <c r="A971" s="16" t="s">
        <v>112</v>
      </c>
      <c r="B971" s="16" t="s">
        <v>112</v>
      </c>
      <c r="C971" s="16" t="s">
        <v>112</v>
      </c>
      <c r="D971" s="83"/>
      <c r="H971" s="16"/>
      <c r="I971" s="205"/>
      <c r="P971" s="227"/>
      <c r="Q971" s="227"/>
      <c r="R971" s="227"/>
      <c r="S971" s="227"/>
      <c r="T971" s="227"/>
      <c r="U971" s="227"/>
      <c r="V971" s="227"/>
      <c r="W971" s="227"/>
      <c r="X971" s="227"/>
      <c r="Y971" s="227"/>
    </row>
    <row r="972" spans="1:28">
      <c r="A972" s="16" t="s">
        <v>112</v>
      </c>
      <c r="B972" s="16" t="s">
        <v>112</v>
      </c>
      <c r="C972" s="16" t="s">
        <v>112</v>
      </c>
      <c r="D972" s="83"/>
      <c r="H972" s="16"/>
      <c r="I972" s="205"/>
      <c r="P972" s="227"/>
      <c r="Q972" s="227"/>
      <c r="R972" s="227"/>
      <c r="S972" s="227"/>
      <c r="T972" s="227"/>
      <c r="U972" s="227"/>
      <c r="V972" s="227"/>
      <c r="W972" s="227"/>
      <c r="X972" s="227"/>
      <c r="Y972" s="227"/>
    </row>
    <row r="973" spans="1:28">
      <c r="A973" s="16" t="s">
        <v>112</v>
      </c>
      <c r="B973" s="16" t="s">
        <v>112</v>
      </c>
      <c r="C973" s="16"/>
      <c r="D973" s="83"/>
      <c r="E973" s="220" t="s">
        <v>3169</v>
      </c>
      <c r="H973" s="16"/>
      <c r="I973" s="205"/>
      <c r="P973" s="227"/>
      <c r="Q973" s="227"/>
      <c r="R973" s="227"/>
      <c r="S973" s="227"/>
      <c r="T973" s="227"/>
      <c r="U973" s="227"/>
      <c r="V973" s="227"/>
      <c r="W973" s="227"/>
      <c r="X973" s="227"/>
      <c r="Y973" s="227"/>
      <c r="Z973" s="191" t="str">
        <f t="shared" ref="Z973:Z976" si="150">IF(U973&lt;&gt;"",U973,IF(P973&lt;&gt;"",P973,IF(N973&lt;&gt;"",N973,"")))</f>
        <v/>
      </c>
      <c r="AA973" s="191" t="str">
        <f t="shared" ref="AA973:AA976" si="151">IF(X973&lt;&gt;"",X973,IF(S973&lt;&gt;"",S973,IF(O973&lt;&gt;"",O973,"")))</f>
        <v/>
      </c>
    </row>
    <row r="974" spans="1:28">
      <c r="A974" s="16">
        <v>2593</v>
      </c>
      <c r="B974" s="16" t="s">
        <v>3884</v>
      </c>
      <c r="C974" s="16">
        <v>229</v>
      </c>
      <c r="D974" s="83"/>
      <c r="E974" s="208" t="s">
        <v>3885</v>
      </c>
      <c r="F974" s="84" t="s">
        <v>3886</v>
      </c>
      <c r="G974" s="84" t="s">
        <v>3887</v>
      </c>
      <c r="H974" s="209" t="s">
        <v>3888</v>
      </c>
      <c r="I974" s="206"/>
      <c r="J974" s="16"/>
      <c r="K974" s="16"/>
      <c r="L974" s="16"/>
      <c r="M974" s="16"/>
      <c r="N974" s="83"/>
      <c r="O974" s="83"/>
      <c r="P974" s="229">
        <v>2</v>
      </c>
      <c r="Q974" s="230" t="s">
        <v>3889</v>
      </c>
      <c r="R974" s="230" t="s">
        <v>3836</v>
      </c>
      <c r="S974" s="231">
        <v>2</v>
      </c>
      <c r="T974" s="232"/>
      <c r="U974" s="229"/>
      <c r="V974" s="230"/>
      <c r="W974" s="230"/>
      <c r="X974" s="231"/>
      <c r="Y974" s="232"/>
      <c r="Z974" s="211">
        <f t="shared" si="150"/>
        <v>2</v>
      </c>
      <c r="AA974" s="212">
        <f t="shared" si="151"/>
        <v>2</v>
      </c>
      <c r="AB974" s="16"/>
    </row>
    <row r="975" spans="1:28">
      <c r="A975" s="16">
        <v>2594</v>
      </c>
      <c r="B975" s="16" t="s">
        <v>3884</v>
      </c>
      <c r="C975" s="16">
        <v>229</v>
      </c>
      <c r="D975" s="83"/>
      <c r="E975" s="208" t="s">
        <v>3890</v>
      </c>
      <c r="F975" s="84" t="s">
        <v>3891</v>
      </c>
      <c r="G975" s="84" t="s">
        <v>3892</v>
      </c>
      <c r="H975" s="209" t="s">
        <v>3888</v>
      </c>
      <c r="I975" s="206"/>
      <c r="J975" s="16"/>
      <c r="K975" s="16"/>
      <c r="L975" s="16"/>
      <c r="M975" s="16"/>
      <c r="N975" s="83"/>
      <c r="O975" s="83"/>
      <c r="P975" s="229">
        <v>2</v>
      </c>
      <c r="Q975" s="230" t="s">
        <v>3893</v>
      </c>
      <c r="R975" s="230" t="s">
        <v>3836</v>
      </c>
      <c r="S975" s="231">
        <v>2</v>
      </c>
      <c r="T975" s="232"/>
      <c r="U975" s="229"/>
      <c r="V975" s="230"/>
      <c r="W975" s="230"/>
      <c r="X975" s="231"/>
      <c r="Y975" s="232"/>
      <c r="Z975" s="211">
        <f t="shared" si="150"/>
        <v>2</v>
      </c>
      <c r="AA975" s="212">
        <f t="shared" si="151"/>
        <v>2</v>
      </c>
      <c r="AB975" s="16"/>
    </row>
    <row r="976" spans="1:28">
      <c r="A976" s="16">
        <v>2595</v>
      </c>
      <c r="B976" s="16" t="s">
        <v>3884</v>
      </c>
      <c r="C976" s="16">
        <v>229</v>
      </c>
      <c r="D976" s="83"/>
      <c r="E976" s="208" t="s">
        <v>3894</v>
      </c>
      <c r="F976" s="84" t="s">
        <v>3895</v>
      </c>
      <c r="G976" s="84" t="s">
        <v>2809</v>
      </c>
      <c r="H976" s="209" t="s">
        <v>3888</v>
      </c>
      <c r="I976" s="206"/>
      <c r="J976" s="16"/>
      <c r="K976" s="16"/>
      <c r="L976" s="16"/>
      <c r="M976" s="16"/>
      <c r="N976" s="83"/>
      <c r="O976" s="83"/>
      <c r="P976" s="229">
        <v>1</v>
      </c>
      <c r="Q976" s="230" t="s">
        <v>3896</v>
      </c>
      <c r="R976" s="230" t="s">
        <v>3836</v>
      </c>
      <c r="S976" s="231">
        <v>1</v>
      </c>
      <c r="T976" s="232"/>
      <c r="U976" s="229"/>
      <c r="V976" s="230"/>
      <c r="W976" s="230"/>
      <c r="X976" s="231"/>
      <c r="Y976" s="232"/>
      <c r="Z976" s="211">
        <f t="shared" si="150"/>
        <v>1</v>
      </c>
      <c r="AA976" s="212">
        <f t="shared" si="151"/>
        <v>1</v>
      </c>
      <c r="AB976" s="16"/>
    </row>
    <row r="977" spans="1:28">
      <c r="A977" s="16" t="s">
        <v>112</v>
      </c>
      <c r="B977" s="16" t="s">
        <v>112</v>
      </c>
      <c r="C977" s="16" t="s">
        <v>112</v>
      </c>
      <c r="D977" s="83" t="s">
        <v>112</v>
      </c>
      <c r="H977" s="16"/>
      <c r="I977" s="205"/>
      <c r="P977" s="227"/>
      <c r="Q977" s="230"/>
      <c r="R977" s="227"/>
      <c r="S977" s="227"/>
      <c r="T977" s="227"/>
      <c r="U977" s="227"/>
      <c r="V977" s="227"/>
      <c r="W977" s="227"/>
      <c r="X977" s="227"/>
      <c r="Y977" s="227"/>
    </row>
    <row r="978" spans="1:28">
      <c r="A978" s="16" t="s">
        <v>112</v>
      </c>
      <c r="B978" s="16" t="s">
        <v>112</v>
      </c>
      <c r="C978" s="16" t="s">
        <v>112</v>
      </c>
      <c r="D978" s="83" t="s">
        <v>112</v>
      </c>
      <c r="H978" s="16"/>
      <c r="I978" s="205"/>
      <c r="P978" s="227"/>
      <c r="Q978" s="230"/>
      <c r="R978" s="227"/>
      <c r="S978" s="227"/>
      <c r="T978" s="227"/>
      <c r="U978" s="227"/>
      <c r="V978" s="227"/>
      <c r="W978" s="227"/>
      <c r="X978" s="227"/>
      <c r="Y978" s="227"/>
    </row>
    <row r="979" spans="1:28">
      <c r="A979" s="16" t="s">
        <v>112</v>
      </c>
      <c r="B979" s="16" t="s">
        <v>112</v>
      </c>
      <c r="C979" s="16"/>
      <c r="D979" s="83" t="s">
        <v>112</v>
      </c>
      <c r="E979" s="220" t="s">
        <v>3220</v>
      </c>
      <c r="H979" s="16"/>
      <c r="I979" s="205"/>
      <c r="P979" s="227"/>
      <c r="Q979" s="230"/>
      <c r="R979" s="227"/>
      <c r="S979" s="227"/>
      <c r="T979" s="227"/>
      <c r="U979" s="227"/>
      <c r="V979" s="227"/>
      <c r="W979" s="227"/>
      <c r="X979" s="227"/>
      <c r="Y979" s="227"/>
      <c r="Z979" s="191" t="str">
        <f t="shared" ref="Z979:Z989" si="152">IF(U979&lt;&gt;"",U979,IF(P979&lt;&gt;"",P979,IF(N979&lt;&gt;"",N979,"")))</f>
        <v/>
      </c>
      <c r="AA979" s="191" t="str">
        <f t="shared" ref="AA979:AA989" si="153">IF(X979&lt;&gt;"",X979,IF(S979&lt;&gt;"",S979,IF(O979&lt;&gt;"",O979,"")))</f>
        <v/>
      </c>
    </row>
    <row r="980" spans="1:28">
      <c r="A980" s="16">
        <v>2596</v>
      </c>
      <c r="B980" s="16" t="s">
        <v>267</v>
      </c>
      <c r="C980" s="16">
        <v>233</v>
      </c>
      <c r="D980" s="83"/>
      <c r="E980" s="208" t="s">
        <v>3897</v>
      </c>
      <c r="F980" s="84" t="s">
        <v>3898</v>
      </c>
      <c r="G980" s="84" t="s">
        <v>3899</v>
      </c>
      <c r="H980" s="209" t="s">
        <v>271</v>
      </c>
      <c r="I980" s="206"/>
      <c r="J980" s="16"/>
      <c r="K980" s="16"/>
      <c r="L980" s="16"/>
      <c r="M980" s="16"/>
      <c r="N980" s="83"/>
      <c r="O980" s="83"/>
      <c r="P980" s="229">
        <v>1</v>
      </c>
      <c r="Q980" s="230" t="s">
        <v>3900</v>
      </c>
      <c r="R980" s="230"/>
      <c r="S980" s="231">
        <v>1</v>
      </c>
      <c r="T980" s="232"/>
      <c r="U980" s="229"/>
      <c r="V980" s="230"/>
      <c r="W980" s="230"/>
      <c r="X980" s="231"/>
      <c r="Y980" s="232"/>
      <c r="Z980" s="211">
        <f t="shared" si="152"/>
        <v>1</v>
      </c>
      <c r="AA980" s="212">
        <f t="shared" si="153"/>
        <v>1</v>
      </c>
      <c r="AB980" s="16"/>
    </row>
    <row r="981" spans="1:28">
      <c r="A981" s="16">
        <v>2597</v>
      </c>
      <c r="B981" s="16" t="s">
        <v>267</v>
      </c>
      <c r="C981" s="16">
        <v>233</v>
      </c>
      <c r="D981" s="83"/>
      <c r="E981" s="208" t="s">
        <v>3901</v>
      </c>
      <c r="F981" s="84" t="s">
        <v>3902</v>
      </c>
      <c r="G981" s="84" t="s">
        <v>3903</v>
      </c>
      <c r="H981" s="209" t="s">
        <v>271</v>
      </c>
      <c r="I981" s="206"/>
      <c r="J981" s="16"/>
      <c r="K981" s="16"/>
      <c r="L981" s="16"/>
      <c r="M981" s="16"/>
      <c r="N981" s="83"/>
      <c r="O981" s="83"/>
      <c r="P981" s="229">
        <v>2</v>
      </c>
      <c r="Q981" s="230" t="s">
        <v>3904</v>
      </c>
      <c r="R981" s="230" t="s">
        <v>3836</v>
      </c>
      <c r="S981" s="231">
        <v>2</v>
      </c>
      <c r="T981" s="232"/>
      <c r="U981" s="229"/>
      <c r="V981" s="230"/>
      <c r="W981" s="230"/>
      <c r="X981" s="231"/>
      <c r="Y981" s="232"/>
      <c r="Z981" s="211">
        <f t="shared" si="152"/>
        <v>2</v>
      </c>
      <c r="AA981" s="212">
        <f t="shared" si="153"/>
        <v>2</v>
      </c>
      <c r="AB981" s="16"/>
    </row>
    <row r="982" spans="1:28">
      <c r="A982" s="16">
        <v>2598</v>
      </c>
      <c r="B982" s="16" t="s">
        <v>267</v>
      </c>
      <c r="C982" s="16">
        <v>233</v>
      </c>
      <c r="D982" s="83"/>
      <c r="E982" s="208" t="s">
        <v>3905</v>
      </c>
      <c r="F982" s="84" t="s">
        <v>3906</v>
      </c>
      <c r="G982" s="84" t="s">
        <v>3907</v>
      </c>
      <c r="H982" s="209" t="s">
        <v>271</v>
      </c>
      <c r="I982" s="206"/>
      <c r="J982" s="16"/>
      <c r="K982" s="16"/>
      <c r="L982" s="16"/>
      <c r="M982" s="16"/>
      <c r="N982" s="83"/>
      <c r="O982" s="83"/>
      <c r="P982" s="229">
        <v>0</v>
      </c>
      <c r="Q982" s="230" t="s">
        <v>551</v>
      </c>
      <c r="R982" s="230"/>
      <c r="S982" s="231">
        <v>1</v>
      </c>
      <c r="T982" s="232"/>
      <c r="U982" s="229"/>
      <c r="V982" s="230"/>
      <c r="W982" s="230"/>
      <c r="X982" s="231"/>
      <c r="Y982" s="232"/>
      <c r="Z982" s="211">
        <f t="shared" si="152"/>
        <v>0</v>
      </c>
      <c r="AA982" s="212">
        <f t="shared" si="153"/>
        <v>1</v>
      </c>
      <c r="AB982" s="16"/>
    </row>
    <row r="983" spans="1:28">
      <c r="A983" s="16">
        <v>2599</v>
      </c>
      <c r="B983" s="16" t="s">
        <v>267</v>
      </c>
      <c r="C983" s="16">
        <v>233</v>
      </c>
      <c r="D983" s="83"/>
      <c r="E983" s="208" t="s">
        <v>3908</v>
      </c>
      <c r="F983" s="84" t="s">
        <v>3909</v>
      </c>
      <c r="G983" s="84" t="s">
        <v>3910</v>
      </c>
      <c r="H983" s="209" t="s">
        <v>271</v>
      </c>
      <c r="I983" s="206"/>
      <c r="J983" s="16"/>
      <c r="K983" s="16"/>
      <c r="L983" s="16"/>
      <c r="M983" s="16"/>
      <c r="N983" s="83"/>
      <c r="O983" s="83"/>
      <c r="P983" s="229">
        <v>0</v>
      </c>
      <c r="Q983" s="230" t="s">
        <v>3911</v>
      </c>
      <c r="R983" s="230" t="s">
        <v>3836</v>
      </c>
      <c r="S983" s="231">
        <v>1</v>
      </c>
      <c r="T983" s="232"/>
      <c r="U983" s="229"/>
      <c r="V983" s="230"/>
      <c r="W983" s="230"/>
      <c r="X983" s="231"/>
      <c r="Y983" s="232"/>
      <c r="Z983" s="211">
        <f t="shared" si="152"/>
        <v>0</v>
      </c>
      <c r="AA983" s="212">
        <f t="shared" si="153"/>
        <v>1</v>
      </c>
      <c r="AB983" s="16"/>
    </row>
    <row r="984" spans="1:28">
      <c r="A984" s="16">
        <v>2600</v>
      </c>
      <c r="B984" s="16" t="s">
        <v>267</v>
      </c>
      <c r="C984" s="16">
        <v>233</v>
      </c>
      <c r="D984" s="83"/>
      <c r="E984" s="208" t="s">
        <v>3912</v>
      </c>
      <c r="F984" s="84" t="s">
        <v>3913</v>
      </c>
      <c r="G984" s="84" t="s">
        <v>3914</v>
      </c>
      <c r="H984" s="209" t="s">
        <v>271</v>
      </c>
      <c r="I984" s="206"/>
      <c r="J984" s="16"/>
      <c r="K984" s="16"/>
      <c r="L984" s="16"/>
      <c r="M984" s="16"/>
      <c r="N984" s="83"/>
      <c r="O984" s="83"/>
      <c r="P984" s="229">
        <v>3</v>
      </c>
      <c r="Q984" s="230" t="s">
        <v>3915</v>
      </c>
      <c r="R984" s="230"/>
      <c r="S984" s="231">
        <v>3</v>
      </c>
      <c r="T984" s="232"/>
      <c r="U984" s="229"/>
      <c r="V984" s="230"/>
      <c r="W984" s="230"/>
      <c r="X984" s="231"/>
      <c r="Y984" s="232"/>
      <c r="Z984" s="211">
        <f t="shared" si="152"/>
        <v>3</v>
      </c>
      <c r="AA984" s="212">
        <f t="shared" si="153"/>
        <v>3</v>
      </c>
      <c r="AB984" s="16"/>
    </row>
    <row r="985" spans="1:28">
      <c r="A985" s="16">
        <v>2601</v>
      </c>
      <c r="B985" s="16" t="s">
        <v>267</v>
      </c>
      <c r="C985" s="16">
        <v>233</v>
      </c>
      <c r="D985" s="83"/>
      <c r="E985" s="208" t="s">
        <v>3916</v>
      </c>
      <c r="F985" s="84" t="s">
        <v>3917</v>
      </c>
      <c r="G985" s="84" t="s">
        <v>3918</v>
      </c>
      <c r="H985" s="209" t="s">
        <v>271</v>
      </c>
      <c r="I985" s="206"/>
      <c r="J985" s="16"/>
      <c r="K985" s="16"/>
      <c r="L985" s="16"/>
      <c r="M985" s="16"/>
      <c r="N985" s="83"/>
      <c r="O985" s="83"/>
      <c r="P985" s="229">
        <v>2</v>
      </c>
      <c r="Q985" s="230" t="s">
        <v>3919</v>
      </c>
      <c r="R985" s="230"/>
      <c r="S985" s="231">
        <v>2</v>
      </c>
      <c r="T985" s="232"/>
      <c r="U985" s="229"/>
      <c r="V985" s="230"/>
      <c r="W985" s="230"/>
      <c r="X985" s="231"/>
      <c r="Y985" s="232"/>
      <c r="Z985" s="211">
        <f t="shared" si="152"/>
        <v>2</v>
      </c>
      <c r="AA985" s="212">
        <f t="shared" si="153"/>
        <v>2</v>
      </c>
      <c r="AB985" s="16"/>
    </row>
    <row r="986" spans="1:28">
      <c r="A986" s="16">
        <v>2602</v>
      </c>
      <c r="B986" s="16" t="s">
        <v>267</v>
      </c>
      <c r="C986" s="16">
        <v>233</v>
      </c>
      <c r="D986" s="83"/>
      <c r="E986" s="208" t="s">
        <v>3920</v>
      </c>
      <c r="F986" s="84" t="s">
        <v>3921</v>
      </c>
      <c r="G986" s="84" t="s">
        <v>3922</v>
      </c>
      <c r="H986" s="209" t="s">
        <v>271</v>
      </c>
      <c r="I986" s="206"/>
      <c r="J986" s="16"/>
      <c r="K986" s="16"/>
      <c r="L986" s="16"/>
      <c r="M986" s="16"/>
      <c r="N986" s="83"/>
      <c r="O986" s="83"/>
      <c r="P986" s="229">
        <v>0</v>
      </c>
      <c r="Q986" s="230"/>
      <c r="R986" s="230"/>
      <c r="S986" s="231">
        <v>2</v>
      </c>
      <c r="T986" s="232"/>
      <c r="U986" s="229"/>
      <c r="V986" s="230"/>
      <c r="W986" s="230"/>
      <c r="X986" s="231"/>
      <c r="Y986" s="232"/>
      <c r="Z986" s="211">
        <f t="shared" si="152"/>
        <v>0</v>
      </c>
      <c r="AA986" s="212">
        <f t="shared" si="153"/>
        <v>2</v>
      </c>
      <c r="AB986" s="16"/>
    </row>
    <row r="987" spans="1:28">
      <c r="A987" s="16">
        <v>2603</v>
      </c>
      <c r="B987" s="16" t="s">
        <v>267</v>
      </c>
      <c r="C987" s="16">
        <v>233</v>
      </c>
      <c r="D987" s="83"/>
      <c r="E987" s="208" t="s">
        <v>3923</v>
      </c>
      <c r="F987" s="84" t="s">
        <v>3924</v>
      </c>
      <c r="G987" s="84" t="s">
        <v>3925</v>
      </c>
      <c r="H987" s="209" t="s">
        <v>271</v>
      </c>
      <c r="I987" s="206"/>
      <c r="J987" s="16"/>
      <c r="K987" s="16"/>
      <c r="L987" s="16"/>
      <c r="M987" s="16"/>
      <c r="N987" s="83"/>
      <c r="O987" s="83"/>
      <c r="P987" s="229">
        <v>2</v>
      </c>
      <c r="Q987" s="230" t="s">
        <v>3926</v>
      </c>
      <c r="R987" s="230" t="s">
        <v>3836</v>
      </c>
      <c r="S987" s="231">
        <v>2</v>
      </c>
      <c r="T987" s="232"/>
      <c r="U987" s="229"/>
      <c r="V987" s="230"/>
      <c r="W987" s="230"/>
      <c r="X987" s="231"/>
      <c r="Y987" s="232"/>
      <c r="Z987" s="211">
        <f t="shared" si="152"/>
        <v>2</v>
      </c>
      <c r="AA987" s="212">
        <f t="shared" si="153"/>
        <v>2</v>
      </c>
      <c r="AB987" s="16"/>
    </row>
    <row r="988" spans="1:28">
      <c r="A988" s="16">
        <v>2604</v>
      </c>
      <c r="B988" s="16" t="s">
        <v>267</v>
      </c>
      <c r="C988" s="16">
        <v>233</v>
      </c>
      <c r="D988" s="83"/>
      <c r="E988" s="208" t="s">
        <v>2865</v>
      </c>
      <c r="F988" s="84" t="s">
        <v>3927</v>
      </c>
      <c r="G988" s="84" t="s">
        <v>3928</v>
      </c>
      <c r="H988" s="209" t="s">
        <v>271</v>
      </c>
      <c r="I988" s="206"/>
      <c r="J988" s="16"/>
      <c r="K988" s="16"/>
      <c r="L988" s="16"/>
      <c r="M988" s="16"/>
      <c r="N988" s="83"/>
      <c r="O988" s="83"/>
      <c r="P988" s="229">
        <v>0</v>
      </c>
      <c r="Q988" s="230" t="s">
        <v>551</v>
      </c>
      <c r="R988" s="230"/>
      <c r="S988" s="231">
        <v>0</v>
      </c>
      <c r="T988" s="232"/>
      <c r="U988" s="229"/>
      <c r="V988" s="230"/>
      <c r="W988" s="230"/>
      <c r="X988" s="231"/>
      <c r="Y988" s="232"/>
      <c r="Z988" s="211">
        <f t="shared" si="152"/>
        <v>0</v>
      </c>
      <c r="AA988" s="212">
        <f t="shared" si="153"/>
        <v>0</v>
      </c>
      <c r="AB988" s="16"/>
    </row>
    <row r="989" spans="1:28">
      <c r="A989" s="16">
        <v>2605</v>
      </c>
      <c r="B989" s="16" t="s">
        <v>267</v>
      </c>
      <c r="C989" s="16">
        <v>233</v>
      </c>
      <c r="D989" s="83"/>
      <c r="E989" s="208" t="s">
        <v>3929</v>
      </c>
      <c r="F989" s="84" t="s">
        <v>3930</v>
      </c>
      <c r="G989" s="84" t="s">
        <v>2809</v>
      </c>
      <c r="H989" s="209" t="s">
        <v>271</v>
      </c>
      <c r="I989" s="206"/>
      <c r="J989" s="16"/>
      <c r="K989" s="16"/>
      <c r="L989" s="16"/>
      <c r="M989" s="16"/>
      <c r="N989" s="83"/>
      <c r="O989" s="83"/>
      <c r="P989" s="229"/>
      <c r="Q989" s="230"/>
      <c r="R989" s="230" t="s">
        <v>3836</v>
      </c>
      <c r="S989" s="231">
        <v>1</v>
      </c>
      <c r="T989" s="232"/>
      <c r="U989" s="229"/>
      <c r="V989" s="230"/>
      <c r="W989" s="230"/>
      <c r="X989" s="231"/>
      <c r="Y989" s="232"/>
      <c r="Z989" s="211" t="str">
        <f t="shared" si="152"/>
        <v/>
      </c>
      <c r="AA989" s="212">
        <f t="shared" si="153"/>
        <v>1</v>
      </c>
      <c r="AB989" s="16"/>
    </row>
    <row r="990" spans="1:28">
      <c r="A990" s="16" t="s">
        <v>112</v>
      </c>
      <c r="B990" s="16" t="s">
        <v>112</v>
      </c>
      <c r="C990" s="16" t="s">
        <v>112</v>
      </c>
      <c r="D990" s="83"/>
      <c r="H990" s="16"/>
      <c r="I990" s="205"/>
      <c r="P990" s="227"/>
      <c r="Q990" s="230"/>
      <c r="R990" s="227"/>
      <c r="S990" s="227"/>
      <c r="T990" s="227"/>
      <c r="U990" s="227"/>
      <c r="V990" s="227"/>
      <c r="W990" s="227"/>
      <c r="X990" s="227"/>
      <c r="Y990" s="227"/>
    </row>
    <row r="991" spans="1:28">
      <c r="A991" s="16" t="s">
        <v>112</v>
      </c>
      <c r="B991" s="16" t="s">
        <v>112</v>
      </c>
      <c r="C991" s="16" t="s">
        <v>112</v>
      </c>
      <c r="D991" s="83"/>
      <c r="H991" s="16"/>
      <c r="I991" s="205"/>
      <c r="P991" s="227"/>
      <c r="Q991" s="230"/>
      <c r="R991" s="227"/>
      <c r="S991" s="227"/>
      <c r="T991" s="227"/>
      <c r="U991" s="227"/>
      <c r="V991" s="227"/>
      <c r="W991" s="227"/>
      <c r="X991" s="227"/>
      <c r="Y991" s="227"/>
    </row>
    <row r="992" spans="1:28">
      <c r="A992" s="16" t="s">
        <v>112</v>
      </c>
      <c r="B992" s="16" t="s">
        <v>112</v>
      </c>
      <c r="C992" s="16"/>
      <c r="D992" s="83"/>
      <c r="E992" s="220" t="s">
        <v>3191</v>
      </c>
      <c r="H992" s="16"/>
      <c r="I992" s="205"/>
      <c r="P992" s="227"/>
      <c r="Q992" s="230"/>
      <c r="R992" s="227"/>
      <c r="S992" s="227"/>
      <c r="T992" s="227"/>
      <c r="U992" s="227"/>
      <c r="V992" s="227"/>
      <c r="W992" s="227"/>
      <c r="X992" s="227"/>
      <c r="Y992" s="227"/>
      <c r="Z992" s="191" t="str">
        <f t="shared" ref="Z992:Z1002" si="154">IF(U992&lt;&gt;"",U992,IF(P992&lt;&gt;"",P992,IF(N992&lt;&gt;"",N992,"")))</f>
        <v/>
      </c>
      <c r="AA992" s="191" t="str">
        <f t="shared" ref="AA992:AA1002" si="155">IF(X992&lt;&gt;"",X992,IF(S992&lt;&gt;"",S992,IF(O992&lt;&gt;"",O992,"")))</f>
        <v/>
      </c>
    </row>
    <row r="993" spans="1:28">
      <c r="A993" s="16">
        <v>2606</v>
      </c>
      <c r="B993" s="16" t="s">
        <v>3931</v>
      </c>
      <c r="C993" s="16">
        <v>231</v>
      </c>
      <c r="D993" s="83"/>
      <c r="E993" s="208" t="s">
        <v>3932</v>
      </c>
      <c r="F993" s="84" t="s">
        <v>3933</v>
      </c>
      <c r="G993" s="84" t="s">
        <v>3934</v>
      </c>
      <c r="H993" s="209" t="s">
        <v>3935</v>
      </c>
      <c r="I993" s="206"/>
      <c r="J993" s="16"/>
      <c r="K993" s="16"/>
      <c r="L993" s="16"/>
      <c r="M993" s="16"/>
      <c r="N993" s="83"/>
      <c r="O993" s="83"/>
      <c r="P993" s="229">
        <v>2</v>
      </c>
      <c r="Q993" s="230" t="s">
        <v>3936</v>
      </c>
      <c r="R993" s="230" t="s">
        <v>3836</v>
      </c>
      <c r="S993" s="231">
        <v>2</v>
      </c>
      <c r="T993" s="232"/>
      <c r="U993" s="229"/>
      <c r="V993" s="230"/>
      <c r="W993" s="230"/>
      <c r="X993" s="231"/>
      <c r="Y993" s="232"/>
      <c r="Z993" s="211">
        <f t="shared" si="154"/>
        <v>2</v>
      </c>
      <c r="AA993" s="212">
        <f t="shared" si="155"/>
        <v>2</v>
      </c>
      <c r="AB993" s="16"/>
    </row>
    <row r="994" spans="1:28">
      <c r="A994" s="16">
        <v>2607</v>
      </c>
      <c r="B994" s="16" t="s">
        <v>3931</v>
      </c>
      <c r="C994" s="16">
        <v>231</v>
      </c>
      <c r="D994" s="83"/>
      <c r="E994" s="208" t="s">
        <v>3937</v>
      </c>
      <c r="F994" s="84" t="s">
        <v>3938</v>
      </c>
      <c r="G994" s="84" t="s">
        <v>3939</v>
      </c>
      <c r="H994" s="209" t="s">
        <v>3935</v>
      </c>
      <c r="I994" s="206"/>
      <c r="J994" s="16"/>
      <c r="K994" s="16"/>
      <c r="L994" s="16"/>
      <c r="M994" s="16"/>
      <c r="N994" s="83"/>
      <c r="O994" s="83"/>
      <c r="P994" s="229">
        <v>2</v>
      </c>
      <c r="Q994" s="230" t="s">
        <v>3940</v>
      </c>
      <c r="R994" s="230" t="s">
        <v>3836</v>
      </c>
      <c r="S994" s="231">
        <v>1.5</v>
      </c>
      <c r="T994" s="232"/>
      <c r="U994" s="229"/>
      <c r="V994" s="230"/>
      <c r="W994" s="230"/>
      <c r="X994" s="231"/>
      <c r="Y994" s="232"/>
      <c r="Z994" s="211">
        <f t="shared" si="154"/>
        <v>2</v>
      </c>
      <c r="AA994" s="212">
        <f t="shared" si="155"/>
        <v>1.5</v>
      </c>
      <c r="AB994" s="16"/>
    </row>
    <row r="995" spans="1:28">
      <c r="A995" s="16">
        <v>2608</v>
      </c>
      <c r="B995" s="16" t="s">
        <v>3931</v>
      </c>
      <c r="C995" s="16">
        <v>231</v>
      </c>
      <c r="D995" s="83"/>
      <c r="E995" s="208" t="s">
        <v>3941</v>
      </c>
      <c r="F995" s="84" t="s">
        <v>3942</v>
      </c>
      <c r="G995" s="84" t="s">
        <v>3943</v>
      </c>
      <c r="H995" s="209" t="s">
        <v>3935</v>
      </c>
      <c r="I995" s="206"/>
      <c r="J995" s="16"/>
      <c r="K995" s="16"/>
      <c r="L995" s="16"/>
      <c r="M995" s="16"/>
      <c r="N995" s="83"/>
      <c r="O995" s="83"/>
      <c r="P995" s="229">
        <v>2</v>
      </c>
      <c r="Q995" s="230" t="s">
        <v>3944</v>
      </c>
      <c r="R995" s="230" t="s">
        <v>3836</v>
      </c>
      <c r="S995" s="231">
        <v>2</v>
      </c>
      <c r="T995" s="232"/>
      <c r="U995" s="229"/>
      <c r="V995" s="230"/>
      <c r="W995" s="230"/>
      <c r="X995" s="231"/>
      <c r="Y995" s="232"/>
      <c r="Z995" s="211">
        <f t="shared" si="154"/>
        <v>2</v>
      </c>
      <c r="AA995" s="212">
        <f t="shared" si="155"/>
        <v>2</v>
      </c>
      <c r="AB995" s="16"/>
    </row>
    <row r="996" spans="1:28">
      <c r="A996" s="16">
        <v>2609</v>
      </c>
      <c r="B996" s="16" t="s">
        <v>3931</v>
      </c>
      <c r="C996" s="16">
        <v>231</v>
      </c>
      <c r="D996" s="83"/>
      <c r="E996" s="208" t="s">
        <v>3945</v>
      </c>
      <c r="F996" s="84" t="s">
        <v>3946</v>
      </c>
      <c r="G996" s="84" t="s">
        <v>3947</v>
      </c>
      <c r="H996" s="209" t="s">
        <v>3935</v>
      </c>
      <c r="I996" s="206"/>
      <c r="J996" s="16"/>
      <c r="K996" s="16"/>
      <c r="L996" s="16"/>
      <c r="M996" s="16"/>
      <c r="N996" s="83"/>
      <c r="O996" s="83"/>
      <c r="P996" s="229">
        <v>2</v>
      </c>
      <c r="Q996" s="230" t="s">
        <v>3948</v>
      </c>
      <c r="R996" s="230" t="s">
        <v>3836</v>
      </c>
      <c r="S996" s="231">
        <v>2</v>
      </c>
      <c r="T996" s="232"/>
      <c r="U996" s="229"/>
      <c r="V996" s="230"/>
      <c r="W996" s="230"/>
      <c r="X996" s="231"/>
      <c r="Y996" s="232"/>
      <c r="Z996" s="211">
        <f t="shared" si="154"/>
        <v>2</v>
      </c>
      <c r="AA996" s="212">
        <f t="shared" si="155"/>
        <v>2</v>
      </c>
      <c r="AB996" s="16"/>
    </row>
    <row r="997" spans="1:28">
      <c r="A997" s="16">
        <v>2610</v>
      </c>
      <c r="B997" s="16" t="s">
        <v>3931</v>
      </c>
      <c r="C997" s="16">
        <v>231</v>
      </c>
      <c r="D997" s="83"/>
      <c r="E997" s="208" t="s">
        <v>3949</v>
      </c>
      <c r="F997" s="84" t="s">
        <v>3950</v>
      </c>
      <c r="G997" s="84" t="s">
        <v>3951</v>
      </c>
      <c r="H997" s="209" t="s">
        <v>3935</v>
      </c>
      <c r="I997" s="206"/>
      <c r="J997" s="16"/>
      <c r="K997" s="16"/>
      <c r="L997" s="16"/>
      <c r="M997" s="16"/>
      <c r="N997" s="83"/>
      <c r="O997" s="83"/>
      <c r="P997" s="229">
        <v>2</v>
      </c>
      <c r="Q997" s="230" t="s">
        <v>3952</v>
      </c>
      <c r="R997" s="230" t="s">
        <v>3836</v>
      </c>
      <c r="S997" s="231">
        <v>2</v>
      </c>
      <c r="T997" s="232"/>
      <c r="U997" s="229"/>
      <c r="V997" s="230"/>
      <c r="W997" s="230"/>
      <c r="X997" s="231"/>
      <c r="Y997" s="232"/>
      <c r="Z997" s="211">
        <f t="shared" si="154"/>
        <v>2</v>
      </c>
      <c r="AA997" s="212">
        <f t="shared" si="155"/>
        <v>2</v>
      </c>
      <c r="AB997" s="16"/>
    </row>
    <row r="998" spans="1:28">
      <c r="A998" s="16">
        <v>2611</v>
      </c>
      <c r="B998" s="16" t="s">
        <v>3931</v>
      </c>
      <c r="C998" s="16">
        <v>231</v>
      </c>
      <c r="D998" s="83"/>
      <c r="E998" s="208" t="s">
        <v>3953</v>
      </c>
      <c r="F998" s="84" t="s">
        <v>3954</v>
      </c>
      <c r="G998" s="84" t="s">
        <v>3955</v>
      </c>
      <c r="H998" s="209" t="s">
        <v>3935</v>
      </c>
      <c r="I998" s="206"/>
      <c r="J998" s="16"/>
      <c r="K998" s="16"/>
      <c r="L998" s="16"/>
      <c r="M998" s="16"/>
      <c r="N998" s="83"/>
      <c r="O998" s="83"/>
      <c r="P998" s="229">
        <v>2</v>
      </c>
      <c r="Q998" s="230" t="s">
        <v>3944</v>
      </c>
      <c r="R998" s="230" t="s">
        <v>3836</v>
      </c>
      <c r="S998" s="231">
        <v>2</v>
      </c>
      <c r="T998" s="232"/>
      <c r="U998" s="229"/>
      <c r="V998" s="230"/>
      <c r="W998" s="230"/>
      <c r="X998" s="231"/>
      <c r="Y998" s="232"/>
      <c r="Z998" s="211">
        <f t="shared" si="154"/>
        <v>2</v>
      </c>
      <c r="AA998" s="212">
        <f t="shared" si="155"/>
        <v>2</v>
      </c>
      <c r="AB998" s="16"/>
    </row>
    <row r="999" spans="1:28">
      <c r="A999" s="16">
        <v>2612</v>
      </c>
      <c r="B999" s="16" t="s">
        <v>3931</v>
      </c>
      <c r="C999" s="16">
        <v>231</v>
      </c>
      <c r="D999" s="83"/>
      <c r="E999" s="208" t="s">
        <v>3956</v>
      </c>
      <c r="F999" s="84" t="s">
        <v>3957</v>
      </c>
      <c r="G999" s="84" t="s">
        <v>3958</v>
      </c>
      <c r="H999" s="209" t="s">
        <v>3935</v>
      </c>
      <c r="I999" s="206"/>
      <c r="J999" s="16"/>
      <c r="K999" s="16"/>
      <c r="L999" s="16"/>
      <c r="M999" s="16"/>
      <c r="N999" s="83"/>
      <c r="O999" s="83"/>
      <c r="P999" s="229">
        <v>2</v>
      </c>
      <c r="Q999" s="230" t="s">
        <v>3944</v>
      </c>
      <c r="R999" s="230" t="s">
        <v>3836</v>
      </c>
      <c r="S999" s="231">
        <v>2</v>
      </c>
      <c r="T999" s="232"/>
      <c r="U999" s="229"/>
      <c r="V999" s="230"/>
      <c r="W999" s="230"/>
      <c r="X999" s="231"/>
      <c r="Y999" s="232"/>
      <c r="Z999" s="211">
        <f t="shared" si="154"/>
        <v>2</v>
      </c>
      <c r="AA999" s="212">
        <f t="shared" si="155"/>
        <v>2</v>
      </c>
      <c r="AB999" s="16"/>
    </row>
    <row r="1000" spans="1:28">
      <c r="A1000" s="16">
        <v>2613</v>
      </c>
      <c r="B1000" s="16" t="s">
        <v>3931</v>
      </c>
      <c r="C1000" s="16">
        <v>231</v>
      </c>
      <c r="D1000" s="83"/>
      <c r="E1000" s="208" t="s">
        <v>2865</v>
      </c>
      <c r="F1000" s="84" t="s">
        <v>3959</v>
      </c>
      <c r="G1000" s="84" t="s">
        <v>3928</v>
      </c>
      <c r="H1000" s="209" t="s">
        <v>3935</v>
      </c>
      <c r="I1000" s="206"/>
      <c r="J1000" s="16"/>
      <c r="K1000" s="16"/>
      <c r="L1000" s="16"/>
      <c r="M1000" s="16"/>
      <c r="N1000" s="83"/>
      <c r="O1000" s="83"/>
      <c r="P1000" s="229">
        <v>0</v>
      </c>
      <c r="Q1000" s="230" t="s">
        <v>551</v>
      </c>
      <c r="R1000" s="230"/>
      <c r="S1000" s="231">
        <v>0</v>
      </c>
      <c r="T1000" s="232"/>
      <c r="U1000" s="229"/>
      <c r="V1000" s="230"/>
      <c r="W1000" s="230"/>
      <c r="X1000" s="231"/>
      <c r="Y1000" s="232"/>
      <c r="Z1000" s="211">
        <f t="shared" si="154"/>
        <v>0</v>
      </c>
      <c r="AA1000" s="212">
        <f t="shared" si="155"/>
        <v>0</v>
      </c>
      <c r="AB1000" s="16"/>
    </row>
    <row r="1001" spans="1:28">
      <c r="A1001" s="16">
        <v>2614</v>
      </c>
      <c r="B1001" s="16" t="s">
        <v>3931</v>
      </c>
      <c r="C1001" s="16">
        <v>231</v>
      </c>
      <c r="D1001" s="83"/>
      <c r="E1001" s="208" t="s">
        <v>3960</v>
      </c>
      <c r="F1001" s="84" t="s">
        <v>3961</v>
      </c>
      <c r="G1001" s="84" t="s">
        <v>3962</v>
      </c>
      <c r="H1001" s="209" t="s">
        <v>3935</v>
      </c>
      <c r="I1001" s="206"/>
      <c r="J1001" s="16"/>
      <c r="K1001" s="16"/>
      <c r="L1001" s="16"/>
      <c r="M1001" s="16"/>
      <c r="N1001" s="83"/>
      <c r="O1001" s="83"/>
      <c r="P1001" s="229">
        <v>1</v>
      </c>
      <c r="Q1001" s="230" t="s">
        <v>3963</v>
      </c>
      <c r="R1001" s="230"/>
      <c r="S1001" s="231">
        <v>1</v>
      </c>
      <c r="T1001" s="232"/>
      <c r="U1001" s="229"/>
      <c r="V1001" s="230"/>
      <c r="W1001" s="230"/>
      <c r="X1001" s="231"/>
      <c r="Y1001" s="232"/>
      <c r="Z1001" s="211">
        <f t="shared" si="154"/>
        <v>1</v>
      </c>
      <c r="AA1001" s="212">
        <f t="shared" si="155"/>
        <v>1</v>
      </c>
      <c r="AB1001" s="16"/>
    </row>
    <row r="1002" spans="1:28">
      <c r="A1002" s="16">
        <v>2615</v>
      </c>
      <c r="B1002" s="16" t="s">
        <v>3931</v>
      </c>
      <c r="C1002" s="16">
        <v>231</v>
      </c>
      <c r="D1002" s="83"/>
      <c r="E1002" s="208" t="s">
        <v>3964</v>
      </c>
      <c r="F1002" s="84" t="s">
        <v>3965</v>
      </c>
      <c r="G1002" s="84" t="s">
        <v>2809</v>
      </c>
      <c r="H1002" s="209" t="s">
        <v>3935</v>
      </c>
      <c r="I1002" s="206"/>
      <c r="J1002" s="16"/>
      <c r="K1002" s="16"/>
      <c r="L1002" s="16"/>
      <c r="M1002" s="16"/>
      <c r="N1002" s="83"/>
      <c r="O1002" s="83"/>
      <c r="P1002" s="229">
        <v>3</v>
      </c>
      <c r="Q1002" s="230" t="s">
        <v>3944</v>
      </c>
      <c r="R1002" s="230" t="s">
        <v>3836</v>
      </c>
      <c r="S1002" s="231">
        <v>1</v>
      </c>
      <c r="T1002" s="232"/>
      <c r="U1002" s="229"/>
      <c r="V1002" s="230"/>
      <c r="W1002" s="230"/>
      <c r="X1002" s="231"/>
      <c r="Y1002" s="232"/>
      <c r="Z1002" s="211">
        <f t="shared" si="154"/>
        <v>3</v>
      </c>
      <c r="AA1002" s="212">
        <f t="shared" si="155"/>
        <v>1</v>
      </c>
      <c r="AB1002" s="16"/>
    </row>
    <row r="1003" spans="1:28">
      <c r="A1003" s="16" t="s">
        <v>112</v>
      </c>
      <c r="B1003" s="16" t="s">
        <v>112</v>
      </c>
      <c r="C1003" s="16" t="s">
        <v>112</v>
      </c>
      <c r="D1003" s="83"/>
      <c r="H1003" s="16"/>
      <c r="I1003" s="205"/>
      <c r="P1003" s="227"/>
      <c r="Q1003" s="227"/>
      <c r="R1003" s="227"/>
      <c r="S1003" s="227"/>
      <c r="T1003" s="227"/>
      <c r="U1003" s="227"/>
      <c r="V1003" s="227"/>
      <c r="W1003" s="227"/>
      <c r="X1003" s="227"/>
      <c r="Y1003" s="227"/>
    </row>
    <row r="1004" spans="1:28">
      <c r="A1004" s="16" t="s">
        <v>112</v>
      </c>
      <c r="B1004" s="16" t="s">
        <v>112</v>
      </c>
      <c r="C1004" s="16" t="s">
        <v>112</v>
      </c>
      <c r="D1004" s="83"/>
      <c r="H1004" s="16"/>
      <c r="I1004" s="205"/>
      <c r="P1004" s="227"/>
      <c r="Q1004" s="227"/>
      <c r="R1004" s="227"/>
      <c r="S1004" s="227"/>
      <c r="T1004" s="227"/>
      <c r="U1004" s="227"/>
      <c r="V1004" s="227"/>
      <c r="W1004" s="227"/>
      <c r="X1004" s="227"/>
      <c r="Y1004" s="227"/>
    </row>
    <row r="1005" spans="1:28">
      <c r="A1005" s="16" t="s">
        <v>112</v>
      </c>
      <c r="B1005" s="16" t="s">
        <v>112</v>
      </c>
      <c r="C1005" s="16"/>
      <c r="D1005" s="83" t="s">
        <v>112</v>
      </c>
      <c r="E1005" s="220" t="s">
        <v>3183</v>
      </c>
      <c r="H1005" s="16"/>
      <c r="I1005" s="205"/>
      <c r="P1005" s="227"/>
      <c r="Q1005" s="227"/>
      <c r="R1005" s="227"/>
      <c r="S1005" s="227"/>
      <c r="T1005" s="227"/>
      <c r="U1005" s="227"/>
      <c r="V1005" s="227"/>
      <c r="W1005" s="227"/>
      <c r="X1005" s="227"/>
      <c r="Y1005" s="227"/>
      <c r="Z1005" s="191" t="str">
        <f t="shared" ref="Z1005:Z1009" si="156">IF(U1005&lt;&gt;"",U1005,IF(P1005&lt;&gt;"",P1005,IF(N1005&lt;&gt;"",N1005,"")))</f>
        <v/>
      </c>
      <c r="AA1005" s="191" t="str">
        <f t="shared" ref="AA1005:AA1009" si="157">IF(X1005&lt;&gt;"",X1005,IF(S1005&lt;&gt;"",S1005,IF(O1005&lt;&gt;"",O1005,"")))</f>
        <v/>
      </c>
    </row>
    <row r="1006" spans="1:28">
      <c r="A1006" s="16">
        <v>2616</v>
      </c>
      <c r="B1006" s="16" t="s">
        <v>3966</v>
      </c>
      <c r="C1006" s="16">
        <v>230</v>
      </c>
      <c r="D1006" s="83"/>
      <c r="E1006" s="208" t="s">
        <v>3967</v>
      </c>
      <c r="F1006" s="84" t="s">
        <v>3968</v>
      </c>
      <c r="G1006" s="84" t="s">
        <v>3969</v>
      </c>
      <c r="H1006" s="209" t="s">
        <v>3970</v>
      </c>
      <c r="I1006" s="206"/>
      <c r="J1006" s="16"/>
      <c r="K1006" s="16"/>
      <c r="L1006" s="16"/>
      <c r="M1006" s="16"/>
      <c r="N1006" s="83"/>
      <c r="O1006" s="83"/>
      <c r="P1006" s="229">
        <v>3</v>
      </c>
      <c r="Q1006" s="230" t="s">
        <v>3971</v>
      </c>
      <c r="R1006" s="230"/>
      <c r="S1006" s="231">
        <v>2</v>
      </c>
      <c r="T1006" s="232"/>
      <c r="U1006" s="229"/>
      <c r="V1006" s="230"/>
      <c r="W1006" s="230"/>
      <c r="X1006" s="231"/>
      <c r="Y1006" s="232"/>
      <c r="Z1006" s="211">
        <f t="shared" si="156"/>
        <v>3</v>
      </c>
      <c r="AA1006" s="212">
        <f t="shared" si="157"/>
        <v>2</v>
      </c>
      <c r="AB1006" s="16"/>
    </row>
    <row r="1007" spans="1:28">
      <c r="A1007" s="16">
        <v>2617</v>
      </c>
      <c r="B1007" s="16" t="s">
        <v>3966</v>
      </c>
      <c r="C1007" s="16">
        <v>230</v>
      </c>
      <c r="D1007" s="83"/>
      <c r="E1007" s="208" t="s">
        <v>3972</v>
      </c>
      <c r="F1007" s="84" t="s">
        <v>3973</v>
      </c>
      <c r="G1007" s="84" t="s">
        <v>3974</v>
      </c>
      <c r="H1007" s="209" t="s">
        <v>3970</v>
      </c>
      <c r="I1007" s="206"/>
      <c r="J1007" s="16"/>
      <c r="K1007" s="16"/>
      <c r="L1007" s="16"/>
      <c r="M1007" s="16"/>
      <c r="N1007" s="83"/>
      <c r="O1007" s="83"/>
      <c r="P1007" s="229">
        <v>2</v>
      </c>
      <c r="Q1007" s="230" t="s">
        <v>3944</v>
      </c>
      <c r="R1007" s="230" t="s">
        <v>3836</v>
      </c>
      <c r="S1007" s="231">
        <v>2</v>
      </c>
      <c r="T1007" s="232"/>
      <c r="U1007" s="229"/>
      <c r="V1007" s="230"/>
      <c r="W1007" s="230"/>
      <c r="X1007" s="231"/>
      <c r="Y1007" s="232"/>
      <c r="Z1007" s="211">
        <f t="shared" si="156"/>
        <v>2</v>
      </c>
      <c r="AA1007" s="212">
        <f t="shared" si="157"/>
        <v>2</v>
      </c>
      <c r="AB1007" s="16"/>
    </row>
    <row r="1008" spans="1:28">
      <c r="A1008" s="16">
        <v>2618</v>
      </c>
      <c r="B1008" s="16" t="s">
        <v>3966</v>
      </c>
      <c r="C1008" s="16">
        <v>230</v>
      </c>
      <c r="D1008" s="83"/>
      <c r="E1008" s="208" t="s">
        <v>3975</v>
      </c>
      <c r="F1008" s="84" t="s">
        <v>3976</v>
      </c>
      <c r="G1008" s="84" t="s">
        <v>3977</v>
      </c>
      <c r="H1008" s="209" t="s">
        <v>3970</v>
      </c>
      <c r="I1008" s="206"/>
      <c r="J1008" s="16"/>
      <c r="K1008" s="16"/>
      <c r="L1008" s="16"/>
      <c r="M1008" s="16"/>
      <c r="N1008" s="83"/>
      <c r="O1008" s="83"/>
      <c r="P1008" s="229">
        <v>0</v>
      </c>
      <c r="Q1008" s="230" t="s">
        <v>551</v>
      </c>
      <c r="R1008" s="230"/>
      <c r="S1008" s="231">
        <v>0</v>
      </c>
      <c r="T1008" s="232"/>
      <c r="U1008" s="229"/>
      <c r="V1008" s="230"/>
      <c r="W1008" s="230"/>
      <c r="X1008" s="231"/>
      <c r="Y1008" s="232"/>
      <c r="Z1008" s="211">
        <f t="shared" si="156"/>
        <v>0</v>
      </c>
      <c r="AA1008" s="212">
        <f t="shared" si="157"/>
        <v>0</v>
      </c>
      <c r="AB1008" s="16"/>
    </row>
    <row r="1009" spans="1:28">
      <c r="A1009" s="16">
        <v>2619</v>
      </c>
      <c r="B1009" s="16" t="s">
        <v>3966</v>
      </c>
      <c r="C1009" s="16">
        <v>230</v>
      </c>
      <c r="D1009" s="83"/>
      <c r="E1009" s="208" t="s">
        <v>3978</v>
      </c>
      <c r="F1009" s="84" t="s">
        <v>3979</v>
      </c>
      <c r="G1009" s="84" t="s">
        <v>3980</v>
      </c>
      <c r="H1009" s="209" t="s">
        <v>3970</v>
      </c>
      <c r="I1009" s="206"/>
      <c r="J1009" s="16"/>
      <c r="K1009" s="16"/>
      <c r="L1009" s="16"/>
      <c r="M1009" s="16"/>
      <c r="N1009" s="83"/>
      <c r="O1009" s="83"/>
      <c r="P1009" s="229">
        <v>2</v>
      </c>
      <c r="Q1009" s="230" t="s">
        <v>3981</v>
      </c>
      <c r="R1009" s="230" t="s">
        <v>3836</v>
      </c>
      <c r="S1009" s="231">
        <v>2</v>
      </c>
      <c r="T1009" s="232"/>
      <c r="U1009" s="229"/>
      <c r="V1009" s="230"/>
      <c r="W1009" s="230"/>
      <c r="X1009" s="231"/>
      <c r="Y1009" s="232"/>
      <c r="Z1009" s="211">
        <f t="shared" si="156"/>
        <v>2</v>
      </c>
      <c r="AA1009" s="212">
        <f t="shared" si="157"/>
        <v>2</v>
      </c>
      <c r="AB1009" s="16"/>
    </row>
    <row r="1010" spans="1:28">
      <c r="A1010" s="16" t="s">
        <v>112</v>
      </c>
      <c r="B1010" s="16" t="s">
        <v>112</v>
      </c>
      <c r="C1010" s="16" t="s">
        <v>112</v>
      </c>
      <c r="D1010" s="83" t="s">
        <v>112</v>
      </c>
      <c r="H1010" s="16"/>
      <c r="I1010" s="205"/>
      <c r="P1010" s="227"/>
      <c r="Q1010" s="227"/>
      <c r="R1010" s="227"/>
      <c r="S1010" s="227"/>
      <c r="T1010" s="227"/>
      <c r="U1010" s="227"/>
      <c r="V1010" s="227"/>
      <c r="W1010" s="227"/>
      <c r="X1010" s="227"/>
      <c r="Y1010" s="227"/>
    </row>
    <row r="1011" spans="1:28">
      <c r="A1011" s="16" t="s">
        <v>112</v>
      </c>
      <c r="B1011" s="16" t="s">
        <v>112</v>
      </c>
      <c r="C1011" s="16" t="s">
        <v>112</v>
      </c>
      <c r="D1011" s="83" t="s">
        <v>112</v>
      </c>
      <c r="H1011" s="16"/>
      <c r="I1011" s="205"/>
      <c r="P1011" s="227"/>
      <c r="Q1011" s="227"/>
      <c r="R1011" s="227"/>
      <c r="S1011" s="227"/>
      <c r="T1011" s="227"/>
      <c r="U1011" s="227"/>
      <c r="V1011" s="227"/>
      <c r="W1011" s="227"/>
      <c r="X1011" s="227"/>
      <c r="Y1011" s="227"/>
    </row>
    <row r="1012" spans="1:28">
      <c r="A1012" s="16" t="s">
        <v>112</v>
      </c>
      <c r="B1012" s="16" t="s">
        <v>112</v>
      </c>
      <c r="C1012" s="16"/>
      <c r="D1012" s="83" t="s">
        <v>112</v>
      </c>
      <c r="E1012" s="220" t="s">
        <v>3982</v>
      </c>
      <c r="H1012" s="16"/>
      <c r="I1012" s="205"/>
      <c r="P1012" s="227"/>
      <c r="Q1012" s="227"/>
      <c r="R1012" s="227"/>
      <c r="S1012" s="227"/>
      <c r="T1012" s="227"/>
      <c r="U1012" s="227"/>
      <c r="V1012" s="227"/>
      <c r="W1012" s="227"/>
      <c r="X1012" s="227"/>
      <c r="Y1012" s="227"/>
      <c r="Z1012" s="191" t="str">
        <f t="shared" ref="Z1012:Z1018" si="158">IF(U1012&lt;&gt;"",U1012,IF(P1012&lt;&gt;"",P1012,IF(N1012&lt;&gt;"",N1012,"")))</f>
        <v/>
      </c>
      <c r="AA1012" s="191" t="str">
        <f t="shared" ref="AA1012:AA1018" si="159">IF(X1012&lt;&gt;"",X1012,IF(S1012&lt;&gt;"",S1012,IF(O1012&lt;&gt;"",O1012,"")))</f>
        <v/>
      </c>
    </row>
    <row r="1013" spans="1:28">
      <c r="A1013" s="16">
        <v>2620</v>
      </c>
      <c r="B1013" s="16" t="s">
        <v>3983</v>
      </c>
      <c r="C1013" s="16">
        <v>232</v>
      </c>
      <c r="D1013" s="83"/>
      <c r="E1013" s="208" t="s">
        <v>3984</v>
      </c>
      <c r="F1013" s="84" t="s">
        <v>3985</v>
      </c>
      <c r="G1013" s="84" t="s">
        <v>3986</v>
      </c>
      <c r="H1013" s="209" t="s">
        <v>3987</v>
      </c>
      <c r="I1013" s="206"/>
      <c r="J1013" s="16"/>
      <c r="K1013" s="16"/>
      <c r="L1013" s="16"/>
      <c r="M1013" s="16"/>
      <c r="N1013" s="83"/>
      <c r="O1013" s="83"/>
      <c r="P1013" s="229">
        <v>3</v>
      </c>
      <c r="Q1013" s="230" t="s">
        <v>3988</v>
      </c>
      <c r="R1013" s="230" t="s">
        <v>3836</v>
      </c>
      <c r="S1013" s="231">
        <v>2</v>
      </c>
      <c r="T1013" s="232"/>
      <c r="U1013" s="229"/>
      <c r="V1013" s="230"/>
      <c r="W1013" s="230"/>
      <c r="X1013" s="231"/>
      <c r="Y1013" s="232"/>
      <c r="Z1013" s="211">
        <f t="shared" si="158"/>
        <v>3</v>
      </c>
      <c r="AA1013" s="212">
        <f t="shared" si="159"/>
        <v>2</v>
      </c>
      <c r="AB1013" s="16"/>
    </row>
    <row r="1014" spans="1:28">
      <c r="A1014" s="16">
        <v>2621</v>
      </c>
      <c r="B1014" s="16" t="s">
        <v>3983</v>
      </c>
      <c r="C1014" s="16">
        <v>232</v>
      </c>
      <c r="D1014" s="83"/>
      <c r="E1014" s="208" t="s">
        <v>3989</v>
      </c>
      <c r="F1014" s="84" t="s">
        <v>3990</v>
      </c>
      <c r="G1014" s="84" t="s">
        <v>3991</v>
      </c>
      <c r="H1014" s="209" t="s">
        <v>3987</v>
      </c>
      <c r="I1014" s="206"/>
      <c r="J1014" s="16"/>
      <c r="K1014" s="16"/>
      <c r="L1014" s="16"/>
      <c r="M1014" s="16"/>
      <c r="N1014" s="83"/>
      <c r="O1014" s="83"/>
      <c r="P1014" s="229">
        <v>2</v>
      </c>
      <c r="Q1014" s="230" t="s">
        <v>3992</v>
      </c>
      <c r="R1014" s="230" t="s">
        <v>3836</v>
      </c>
      <c r="S1014" s="231">
        <v>2</v>
      </c>
      <c r="T1014" s="232"/>
      <c r="U1014" s="229"/>
      <c r="V1014" s="230"/>
      <c r="W1014" s="230"/>
      <c r="X1014" s="231"/>
      <c r="Y1014" s="232"/>
      <c r="Z1014" s="211">
        <f t="shared" si="158"/>
        <v>2</v>
      </c>
      <c r="AA1014" s="212">
        <f t="shared" si="159"/>
        <v>2</v>
      </c>
      <c r="AB1014" s="16"/>
    </row>
    <row r="1015" spans="1:28">
      <c r="A1015" s="16">
        <v>2622</v>
      </c>
      <c r="B1015" s="16" t="s">
        <v>3983</v>
      </c>
      <c r="C1015" s="16">
        <v>232</v>
      </c>
      <c r="D1015" s="83"/>
      <c r="E1015" s="208" t="s">
        <v>3993</v>
      </c>
      <c r="F1015" s="84" t="s">
        <v>3994</v>
      </c>
      <c r="G1015" s="84" t="s">
        <v>3995</v>
      </c>
      <c r="H1015" s="209" t="s">
        <v>3987</v>
      </c>
      <c r="I1015" s="206"/>
      <c r="J1015" s="16"/>
      <c r="K1015" s="16"/>
      <c r="L1015" s="16"/>
      <c r="M1015" s="16"/>
      <c r="N1015" s="83"/>
      <c r="O1015" s="83"/>
      <c r="P1015" s="229">
        <v>3</v>
      </c>
      <c r="Q1015" s="230" t="s">
        <v>3996</v>
      </c>
      <c r="R1015" s="230" t="s">
        <v>3836</v>
      </c>
      <c r="S1015" s="231">
        <v>2.5</v>
      </c>
      <c r="T1015" s="232"/>
      <c r="U1015" s="229"/>
      <c r="V1015" s="230"/>
      <c r="W1015" s="230"/>
      <c r="X1015" s="231"/>
      <c r="Y1015" s="232"/>
      <c r="Z1015" s="211">
        <f t="shared" si="158"/>
        <v>3</v>
      </c>
      <c r="AA1015" s="212">
        <f t="shared" si="159"/>
        <v>2.5</v>
      </c>
      <c r="AB1015" s="16"/>
    </row>
    <row r="1016" spans="1:28">
      <c r="A1016" s="16">
        <v>2623</v>
      </c>
      <c r="B1016" s="16" t="s">
        <v>3983</v>
      </c>
      <c r="C1016" s="16">
        <v>232</v>
      </c>
      <c r="D1016" s="83"/>
      <c r="E1016" s="208" t="s">
        <v>3997</v>
      </c>
      <c r="F1016" s="84" t="s">
        <v>3998</v>
      </c>
      <c r="G1016" s="84" t="s">
        <v>3999</v>
      </c>
      <c r="H1016" s="209" t="s">
        <v>3987</v>
      </c>
      <c r="I1016" s="206"/>
      <c r="J1016" s="16"/>
      <c r="K1016" s="16"/>
      <c r="L1016" s="16"/>
      <c r="M1016" s="16"/>
      <c r="N1016" s="83"/>
      <c r="O1016" s="83"/>
      <c r="P1016" s="229">
        <v>0</v>
      </c>
      <c r="Q1016" s="230" t="s">
        <v>4000</v>
      </c>
      <c r="R1016" s="230" t="s">
        <v>3836</v>
      </c>
      <c r="S1016" s="231">
        <v>1</v>
      </c>
      <c r="T1016" s="232"/>
      <c r="U1016" s="229"/>
      <c r="V1016" s="230"/>
      <c r="W1016" s="230"/>
      <c r="X1016" s="231"/>
      <c r="Y1016" s="232"/>
      <c r="Z1016" s="211">
        <f t="shared" si="158"/>
        <v>0</v>
      </c>
      <c r="AA1016" s="212">
        <f t="shared" si="159"/>
        <v>1</v>
      </c>
      <c r="AB1016" s="16"/>
    </row>
    <row r="1017" spans="1:28">
      <c r="A1017" s="16">
        <v>2624</v>
      </c>
      <c r="B1017" s="16" t="s">
        <v>3983</v>
      </c>
      <c r="C1017" s="16">
        <v>232</v>
      </c>
      <c r="D1017" s="83"/>
      <c r="E1017" s="208" t="s">
        <v>4001</v>
      </c>
      <c r="F1017" s="84" t="s">
        <v>4002</v>
      </c>
      <c r="G1017" s="84" t="s">
        <v>4003</v>
      </c>
      <c r="H1017" s="209" t="s">
        <v>3987</v>
      </c>
      <c r="I1017" s="206"/>
      <c r="J1017" s="16"/>
      <c r="K1017" s="16"/>
      <c r="L1017" s="16"/>
      <c r="M1017" s="16"/>
      <c r="N1017" s="83"/>
      <c r="O1017" s="83"/>
      <c r="P1017" s="229">
        <v>0</v>
      </c>
      <c r="Q1017" s="230"/>
      <c r="R1017" s="230"/>
      <c r="S1017" s="231">
        <v>0</v>
      </c>
      <c r="T1017" s="232"/>
      <c r="U1017" s="229"/>
      <c r="V1017" s="230"/>
      <c r="W1017" s="230"/>
      <c r="X1017" s="231"/>
      <c r="Y1017" s="232"/>
      <c r="Z1017" s="211">
        <f t="shared" si="158"/>
        <v>0</v>
      </c>
      <c r="AA1017" s="212">
        <f t="shared" si="159"/>
        <v>0</v>
      </c>
      <c r="AB1017" s="16"/>
    </row>
    <row r="1018" spans="1:28">
      <c r="A1018" s="16">
        <v>2625</v>
      </c>
      <c r="B1018" s="16" t="s">
        <v>3983</v>
      </c>
      <c r="C1018" s="16">
        <v>232</v>
      </c>
      <c r="D1018" s="83"/>
      <c r="E1018" s="208" t="s">
        <v>4004</v>
      </c>
      <c r="F1018" s="84" t="s">
        <v>4005</v>
      </c>
      <c r="G1018" s="84" t="s">
        <v>2809</v>
      </c>
      <c r="H1018" s="209" t="s">
        <v>3987</v>
      </c>
      <c r="I1018" s="206"/>
      <c r="J1018" s="16"/>
      <c r="K1018" s="16"/>
      <c r="L1018" s="16"/>
      <c r="M1018" s="16"/>
      <c r="N1018" s="83"/>
      <c r="O1018" s="83"/>
      <c r="P1018" s="229">
        <v>3</v>
      </c>
      <c r="Q1018" s="230" t="s">
        <v>4006</v>
      </c>
      <c r="R1018" s="230" t="s">
        <v>3836</v>
      </c>
      <c r="S1018" s="231">
        <v>2</v>
      </c>
      <c r="T1018" s="232"/>
      <c r="U1018" s="229"/>
      <c r="V1018" s="230"/>
      <c r="W1018" s="230"/>
      <c r="X1018" s="231"/>
      <c r="Y1018" s="232"/>
      <c r="Z1018" s="211">
        <f t="shared" si="158"/>
        <v>3</v>
      </c>
      <c r="AA1018" s="212">
        <f t="shared" si="159"/>
        <v>2</v>
      </c>
      <c r="AB1018" s="16"/>
    </row>
    <row r="1019" spans="1:28">
      <c r="A1019" s="16" t="s">
        <v>112</v>
      </c>
      <c r="B1019" s="16" t="s">
        <v>112</v>
      </c>
      <c r="C1019" s="16" t="s">
        <v>112</v>
      </c>
      <c r="D1019" s="83" t="s">
        <v>112</v>
      </c>
      <c r="H1019" s="16"/>
      <c r="I1019" s="205"/>
      <c r="P1019" s="227"/>
      <c r="Q1019" s="227"/>
      <c r="R1019" s="227"/>
      <c r="S1019" s="227"/>
      <c r="T1019" s="227"/>
      <c r="U1019" s="227"/>
      <c r="V1019" s="227"/>
      <c r="W1019" s="227"/>
      <c r="X1019" s="227"/>
      <c r="Y1019" s="227"/>
    </row>
    <row r="1020" spans="1:28">
      <c r="A1020" s="16" t="s">
        <v>112</v>
      </c>
      <c r="B1020" s="16" t="s">
        <v>112</v>
      </c>
      <c r="C1020" s="16" t="s">
        <v>112</v>
      </c>
      <c r="D1020" s="83" t="s">
        <v>112</v>
      </c>
      <c r="H1020" s="16"/>
      <c r="I1020" s="205"/>
      <c r="P1020" s="227"/>
      <c r="Q1020" s="227"/>
      <c r="R1020" s="227"/>
      <c r="S1020" s="227"/>
      <c r="T1020" s="227"/>
      <c r="U1020" s="227"/>
      <c r="V1020" s="227"/>
      <c r="W1020" s="227"/>
      <c r="X1020" s="227"/>
      <c r="Y1020" s="227"/>
    </row>
    <row r="1021" spans="1:28">
      <c r="A1021" s="16" t="s">
        <v>112</v>
      </c>
      <c r="B1021" s="16" t="s">
        <v>112</v>
      </c>
      <c r="C1021" s="16"/>
      <c r="D1021" s="83" t="s">
        <v>112</v>
      </c>
      <c r="E1021" s="220" t="s">
        <v>4007</v>
      </c>
      <c r="H1021" s="16"/>
      <c r="I1021" s="205"/>
      <c r="P1021" s="227"/>
      <c r="Q1021" s="227"/>
      <c r="R1021" s="227"/>
      <c r="S1021" s="227"/>
      <c r="T1021" s="227"/>
      <c r="U1021" s="227"/>
      <c r="V1021" s="227"/>
      <c r="W1021" s="227"/>
      <c r="X1021" s="227"/>
      <c r="Y1021" s="227"/>
      <c r="Z1021" s="191" t="str">
        <f t="shared" ref="Z1021:Z1022" si="160">IF(U1021&lt;&gt;"",U1021,IF(P1021&lt;&gt;"",P1021,IF(N1021&lt;&gt;"",N1021,"")))</f>
        <v/>
      </c>
      <c r="AA1021" s="191" t="str">
        <f t="shared" ref="AA1021:AA1022" si="161">IF(X1021&lt;&gt;"",X1021,IF(S1021&lt;&gt;"",S1021,IF(O1021&lt;&gt;"",O1021,"")))</f>
        <v/>
      </c>
    </row>
    <row r="1022" spans="1:28">
      <c r="A1022" s="16">
        <v>2626</v>
      </c>
      <c r="B1022" s="16" t="s">
        <v>4008</v>
      </c>
      <c r="C1022" s="16">
        <v>234</v>
      </c>
      <c r="D1022" s="83" t="s">
        <v>2792</v>
      </c>
      <c r="E1022" s="84" t="s">
        <v>4009</v>
      </c>
      <c r="F1022" s="84" t="s">
        <v>4010</v>
      </c>
      <c r="G1022" s="84" t="s">
        <v>4011</v>
      </c>
      <c r="H1022" s="209" t="s">
        <v>4012</v>
      </c>
      <c r="I1022" s="206"/>
      <c r="J1022" s="16"/>
      <c r="K1022" s="16"/>
      <c r="L1022" s="16"/>
      <c r="M1022" s="16"/>
      <c r="N1022" s="215">
        <v>2</v>
      </c>
      <c r="O1022" s="215">
        <v>2.5</v>
      </c>
      <c r="P1022" s="229">
        <v>2</v>
      </c>
      <c r="Q1022" s="230" t="s">
        <v>1436</v>
      </c>
      <c r="R1022" s="230"/>
      <c r="S1022" s="231">
        <v>2</v>
      </c>
      <c r="T1022" s="232"/>
      <c r="U1022" s="229"/>
      <c r="V1022" s="230"/>
      <c r="W1022" s="230"/>
      <c r="X1022" s="231"/>
      <c r="Y1022" s="232"/>
      <c r="Z1022" s="211">
        <f t="shared" si="160"/>
        <v>2</v>
      </c>
      <c r="AA1022" s="212">
        <f t="shared" si="161"/>
        <v>2</v>
      </c>
      <c r="AB1022" s="16"/>
    </row>
    <row r="1023" spans="1:28">
      <c r="A1023" s="16" t="s">
        <v>112</v>
      </c>
      <c r="B1023" s="16" t="s">
        <v>112</v>
      </c>
      <c r="C1023" s="16" t="s">
        <v>112</v>
      </c>
      <c r="D1023" s="83" t="s">
        <v>112</v>
      </c>
      <c r="H1023" s="16"/>
      <c r="I1023" s="205"/>
      <c r="P1023" s="227"/>
      <c r="Q1023" s="227"/>
      <c r="R1023" s="227"/>
      <c r="S1023" s="227"/>
      <c r="T1023" s="227"/>
      <c r="U1023" s="227"/>
      <c r="V1023" s="227"/>
      <c r="W1023" s="227"/>
      <c r="X1023" s="227"/>
      <c r="Y1023" s="227"/>
    </row>
    <row r="1024" spans="1:28">
      <c r="A1024" s="16" t="s">
        <v>112</v>
      </c>
      <c r="B1024" s="16" t="s">
        <v>112</v>
      </c>
      <c r="C1024" s="16" t="s">
        <v>112</v>
      </c>
      <c r="D1024" s="83" t="s">
        <v>112</v>
      </c>
      <c r="H1024" s="16"/>
      <c r="I1024" s="205"/>
      <c r="P1024" s="227"/>
      <c r="Q1024" s="227"/>
      <c r="R1024" s="227"/>
      <c r="S1024" s="227"/>
      <c r="T1024" s="227"/>
      <c r="U1024" s="227"/>
      <c r="V1024" s="227"/>
      <c r="W1024" s="227"/>
      <c r="X1024" s="227"/>
      <c r="Y1024" s="227"/>
    </row>
    <row r="1025" spans="1:28">
      <c r="A1025" s="16" t="s">
        <v>112</v>
      </c>
      <c r="B1025" s="16" t="s">
        <v>112</v>
      </c>
      <c r="C1025" s="16"/>
      <c r="D1025" s="83" t="s">
        <v>112</v>
      </c>
      <c r="E1025" s="220" t="s">
        <v>3248</v>
      </c>
      <c r="H1025" s="16"/>
      <c r="I1025" s="205"/>
      <c r="P1025" s="227"/>
      <c r="Q1025" s="227"/>
      <c r="R1025" s="227"/>
      <c r="S1025" s="227"/>
      <c r="T1025" s="227"/>
      <c r="U1025" s="227"/>
      <c r="V1025" s="227"/>
      <c r="W1025" s="227"/>
      <c r="X1025" s="227"/>
      <c r="Y1025" s="227"/>
      <c r="Z1025" s="191" t="str">
        <f t="shared" ref="Z1025:Z1026" si="162">IF(U1025&lt;&gt;"",U1025,IF(P1025&lt;&gt;"",P1025,IF(N1025&lt;&gt;"",N1025,"")))</f>
        <v/>
      </c>
      <c r="AA1025" s="191" t="str">
        <f t="shared" ref="AA1025:AA1026" si="163">IF(X1025&lt;&gt;"",X1025,IF(S1025&lt;&gt;"",S1025,IF(O1025&lt;&gt;"",O1025,"")))</f>
        <v/>
      </c>
    </row>
    <row r="1026" spans="1:28">
      <c r="A1026" s="16">
        <v>2627</v>
      </c>
      <c r="B1026" s="16" t="s">
        <v>4013</v>
      </c>
      <c r="C1026" s="16">
        <v>235</v>
      </c>
      <c r="D1026" s="83" t="s">
        <v>2792</v>
      </c>
      <c r="E1026" s="84" t="s">
        <v>3638</v>
      </c>
      <c r="F1026" s="84" t="s">
        <v>4014</v>
      </c>
      <c r="G1026" s="84" t="s">
        <v>4015</v>
      </c>
      <c r="H1026" s="209" t="s">
        <v>4016</v>
      </c>
      <c r="I1026" s="206"/>
      <c r="J1026" s="16"/>
      <c r="K1026" s="16"/>
      <c r="L1026" s="16"/>
      <c r="M1026" s="16"/>
      <c r="N1026" s="215">
        <v>3</v>
      </c>
      <c r="O1026" s="215">
        <v>3</v>
      </c>
      <c r="P1026" s="229">
        <v>3</v>
      </c>
      <c r="Q1026" s="230" t="s">
        <v>1436</v>
      </c>
      <c r="R1026" s="230"/>
      <c r="S1026" s="231">
        <v>2</v>
      </c>
      <c r="T1026" s="232"/>
      <c r="U1026" s="229"/>
      <c r="V1026" s="230"/>
      <c r="W1026" s="230"/>
      <c r="X1026" s="231"/>
      <c r="Y1026" s="232"/>
      <c r="Z1026" s="211">
        <f t="shared" si="162"/>
        <v>3</v>
      </c>
      <c r="AA1026" s="212">
        <f t="shared" si="163"/>
        <v>2</v>
      </c>
      <c r="AB1026" s="16"/>
    </row>
    <row r="1027" spans="1:28">
      <c r="A1027" s="16" t="s">
        <v>112</v>
      </c>
      <c r="B1027" s="16" t="s">
        <v>112</v>
      </c>
      <c r="C1027" s="16" t="s">
        <v>112</v>
      </c>
      <c r="D1027" s="83" t="s">
        <v>112</v>
      </c>
      <c r="H1027" s="16"/>
      <c r="I1027" s="205"/>
      <c r="P1027" s="227"/>
      <c r="Q1027" s="227"/>
      <c r="R1027" s="227"/>
      <c r="S1027" s="227"/>
      <c r="T1027" s="227"/>
      <c r="U1027" s="227"/>
      <c r="V1027" s="227"/>
      <c r="W1027" s="227"/>
      <c r="X1027" s="227"/>
      <c r="Y1027" s="227"/>
    </row>
    <row r="1028" spans="1:28">
      <c r="A1028" s="16" t="s">
        <v>112</v>
      </c>
      <c r="B1028" s="16" t="s">
        <v>112</v>
      </c>
      <c r="C1028" s="16" t="s">
        <v>112</v>
      </c>
      <c r="D1028" s="83" t="s">
        <v>112</v>
      </c>
      <c r="H1028" s="16"/>
      <c r="I1028" s="205"/>
      <c r="P1028" s="227"/>
      <c r="Q1028" s="227"/>
      <c r="R1028" s="227"/>
      <c r="S1028" s="227"/>
      <c r="T1028" s="227"/>
      <c r="U1028" s="227"/>
      <c r="V1028" s="227"/>
      <c r="W1028" s="227"/>
      <c r="X1028" s="227"/>
      <c r="Y1028" s="227"/>
    </row>
    <row r="1029" spans="1:28">
      <c r="A1029" s="16" t="s">
        <v>112</v>
      </c>
      <c r="B1029" s="16" t="s">
        <v>112</v>
      </c>
      <c r="C1029" s="16"/>
      <c r="D1029" s="83" t="s">
        <v>112</v>
      </c>
      <c r="E1029" s="220" t="s">
        <v>3259</v>
      </c>
      <c r="H1029" s="16"/>
      <c r="I1029" s="205"/>
      <c r="P1029" s="227"/>
      <c r="Q1029" s="227"/>
      <c r="R1029" s="227"/>
      <c r="S1029" s="227"/>
      <c r="T1029" s="227"/>
      <c r="U1029" s="227"/>
      <c r="V1029" s="227"/>
      <c r="W1029" s="227"/>
      <c r="X1029" s="227"/>
      <c r="Y1029" s="227"/>
      <c r="Z1029" s="191" t="str">
        <f t="shared" ref="Z1029:Z1030" si="164">IF(U1029&lt;&gt;"",U1029,IF(P1029&lt;&gt;"",P1029,IF(N1029&lt;&gt;"",N1029,"")))</f>
        <v/>
      </c>
      <c r="AA1029" s="191" t="str">
        <f t="shared" ref="AA1029:AA1030" si="165">IF(X1029&lt;&gt;"",X1029,IF(S1029&lt;&gt;"",S1029,IF(O1029&lt;&gt;"",O1029,"")))</f>
        <v/>
      </c>
    </row>
    <row r="1030" spans="1:28">
      <c r="A1030" s="16">
        <v>2628</v>
      </c>
      <c r="B1030" s="16" t="s">
        <v>4017</v>
      </c>
      <c r="C1030" s="16">
        <v>236</v>
      </c>
      <c r="D1030" s="83" t="s">
        <v>2792</v>
      </c>
      <c r="E1030" s="84" t="s">
        <v>4018</v>
      </c>
      <c r="F1030" s="84" t="s">
        <v>4019</v>
      </c>
      <c r="G1030" s="84" t="s">
        <v>2956</v>
      </c>
      <c r="H1030" s="209" t="s">
        <v>4020</v>
      </c>
      <c r="I1030" s="206"/>
      <c r="J1030" s="16"/>
      <c r="K1030" s="16"/>
      <c r="L1030" s="16"/>
      <c r="M1030" s="16"/>
      <c r="N1030" s="215">
        <v>2</v>
      </c>
      <c r="O1030" s="215">
        <v>2</v>
      </c>
      <c r="P1030" s="229"/>
      <c r="Q1030" s="230" t="s">
        <v>4021</v>
      </c>
      <c r="R1030" s="230"/>
      <c r="S1030" s="231">
        <v>2</v>
      </c>
      <c r="T1030" s="232"/>
      <c r="U1030" s="229"/>
      <c r="V1030" s="230"/>
      <c r="W1030" s="230"/>
      <c r="X1030" s="231"/>
      <c r="Y1030" s="232"/>
      <c r="Z1030" s="211">
        <f t="shared" si="164"/>
        <v>2</v>
      </c>
      <c r="AA1030" s="212">
        <f t="shared" si="165"/>
        <v>2</v>
      </c>
      <c r="AB1030" s="16"/>
    </row>
    <row r="1031" spans="1:28">
      <c r="A1031" s="16" t="s">
        <v>112</v>
      </c>
      <c r="B1031" s="16" t="s">
        <v>112</v>
      </c>
      <c r="C1031" s="16" t="s">
        <v>112</v>
      </c>
      <c r="D1031" s="83" t="s">
        <v>112</v>
      </c>
      <c r="H1031" s="16"/>
      <c r="I1031" s="205"/>
      <c r="P1031" s="227"/>
      <c r="Q1031" s="227"/>
      <c r="R1031" s="227"/>
      <c r="S1031" s="227"/>
      <c r="T1031" s="227"/>
      <c r="U1031" s="227"/>
      <c r="V1031" s="227"/>
      <c r="W1031" s="227"/>
      <c r="X1031" s="227"/>
      <c r="Y1031" s="227"/>
    </row>
    <row r="1032" spans="1:28">
      <c r="A1032" s="16" t="s">
        <v>112</v>
      </c>
      <c r="B1032" s="16" t="s">
        <v>112</v>
      </c>
      <c r="C1032" s="16" t="s">
        <v>112</v>
      </c>
      <c r="D1032" s="83" t="s">
        <v>112</v>
      </c>
      <c r="H1032" s="16"/>
      <c r="I1032" s="205"/>
      <c r="P1032" s="227"/>
      <c r="Q1032" s="227"/>
      <c r="R1032" s="227"/>
      <c r="S1032" s="227"/>
      <c r="T1032" s="227"/>
      <c r="U1032" s="227"/>
      <c r="V1032" s="227"/>
      <c r="W1032" s="227"/>
      <c r="X1032" s="227"/>
      <c r="Y1032" s="227"/>
    </row>
    <row r="1033" spans="1:28" ht="19">
      <c r="A1033" s="16" t="s">
        <v>112</v>
      </c>
      <c r="B1033" s="16" t="s">
        <v>112</v>
      </c>
      <c r="C1033" s="16"/>
      <c r="D1033" s="83"/>
      <c r="E1033" s="255" t="s">
        <v>4022</v>
      </c>
      <c r="F1033" s="256"/>
      <c r="G1033" s="257"/>
      <c r="H1033" s="16"/>
      <c r="I1033" s="206"/>
      <c r="J1033" s="16"/>
      <c r="K1033" s="16"/>
      <c r="L1033" s="16"/>
      <c r="M1033" s="16"/>
      <c r="N1033" s="83"/>
      <c r="O1033" s="83"/>
      <c r="P1033" s="227"/>
      <c r="Q1033" s="227"/>
      <c r="R1033" s="227"/>
      <c r="S1033" s="227"/>
      <c r="T1033" s="227"/>
      <c r="U1033" s="227"/>
      <c r="V1033" s="227"/>
      <c r="W1033" s="227"/>
      <c r="X1033" s="227"/>
      <c r="Y1033" s="227"/>
      <c r="Z1033" s="191" t="str">
        <f t="shared" ref="Z1033:Z1037" si="166">IF(U1033&lt;&gt;"",U1033,IF(P1033&lt;&gt;"",P1033,IF(N1033&lt;&gt;"",N1033,"")))</f>
        <v/>
      </c>
      <c r="AA1033" s="191" t="str">
        <f t="shared" ref="AA1033:AA1037" si="167">IF(X1033&lt;&gt;"",X1033,IF(S1033&lt;&gt;"",S1033,IF(O1033&lt;&gt;"",O1033,"")))</f>
        <v/>
      </c>
      <c r="AB1033" s="16"/>
    </row>
    <row r="1034" spans="1:28">
      <c r="A1034" s="16" t="s">
        <v>112</v>
      </c>
      <c r="B1034" s="16" t="s">
        <v>112</v>
      </c>
      <c r="C1034" s="16"/>
      <c r="D1034" s="83" t="s">
        <v>112</v>
      </c>
      <c r="E1034" s="220" t="s">
        <v>4023</v>
      </c>
      <c r="H1034" s="16"/>
      <c r="I1034" s="205"/>
      <c r="P1034" s="227"/>
      <c r="Q1034" s="227"/>
      <c r="R1034" s="227"/>
      <c r="S1034" s="227"/>
      <c r="T1034" s="227"/>
      <c r="U1034" s="227"/>
      <c r="V1034" s="227"/>
      <c r="W1034" s="227"/>
      <c r="X1034" s="227"/>
      <c r="Y1034" s="227"/>
      <c r="Z1034" s="191" t="str">
        <f t="shared" si="166"/>
        <v/>
      </c>
      <c r="AA1034" s="191" t="str">
        <f t="shared" si="167"/>
        <v/>
      </c>
    </row>
    <row r="1035" spans="1:28">
      <c r="A1035" s="16">
        <v>2629</v>
      </c>
      <c r="B1035" s="16" t="s">
        <v>4024</v>
      </c>
      <c r="C1035" s="16">
        <v>237</v>
      </c>
      <c r="D1035" s="83"/>
      <c r="E1035" s="208" t="s">
        <v>4025</v>
      </c>
      <c r="F1035" s="84" t="s">
        <v>4026</v>
      </c>
      <c r="G1035" s="84" t="s">
        <v>3810</v>
      </c>
      <c r="H1035" s="209" t="s">
        <v>4027</v>
      </c>
      <c r="I1035" s="206"/>
      <c r="J1035" s="16"/>
      <c r="K1035" s="16"/>
      <c r="L1035" s="16"/>
      <c r="M1035" s="16"/>
      <c r="N1035" s="83"/>
      <c r="O1035" s="83"/>
      <c r="P1035" s="229"/>
      <c r="Q1035" s="230" t="s">
        <v>4028</v>
      </c>
      <c r="R1035" s="230"/>
      <c r="S1035" s="231">
        <v>2</v>
      </c>
      <c r="T1035" s="232"/>
      <c r="U1035" s="229"/>
      <c r="V1035" s="230"/>
      <c r="W1035" s="230"/>
      <c r="X1035" s="231"/>
      <c r="Y1035" s="232"/>
      <c r="Z1035" s="211" t="str">
        <f t="shared" si="166"/>
        <v/>
      </c>
      <c r="AA1035" s="212">
        <f t="shared" si="167"/>
        <v>2</v>
      </c>
      <c r="AB1035" s="16"/>
    </row>
    <row r="1036" spans="1:28">
      <c r="A1036" s="16">
        <v>2630</v>
      </c>
      <c r="B1036" s="16" t="s">
        <v>4024</v>
      </c>
      <c r="C1036" s="16">
        <v>237</v>
      </c>
      <c r="D1036" s="83" t="s">
        <v>2792</v>
      </c>
      <c r="E1036" s="84" t="s">
        <v>4029</v>
      </c>
      <c r="F1036" s="84" t="s">
        <v>4030</v>
      </c>
      <c r="G1036" s="84" t="s">
        <v>4031</v>
      </c>
      <c r="H1036" s="209" t="s">
        <v>4027</v>
      </c>
      <c r="I1036" s="206"/>
      <c r="J1036" s="16"/>
      <c r="K1036" s="16"/>
      <c r="L1036" s="16"/>
      <c r="M1036" s="16"/>
      <c r="N1036" s="215">
        <v>2</v>
      </c>
      <c r="O1036" s="215">
        <v>2</v>
      </c>
      <c r="P1036" s="229"/>
      <c r="Q1036" s="246" t="s">
        <v>4028</v>
      </c>
      <c r="R1036" s="230"/>
      <c r="S1036" s="231">
        <v>2</v>
      </c>
      <c r="T1036" s="232"/>
      <c r="U1036" s="229"/>
      <c r="V1036" s="230"/>
      <c r="W1036" s="230"/>
      <c r="X1036" s="231"/>
      <c r="Y1036" s="232"/>
      <c r="Z1036" s="211">
        <f t="shared" si="166"/>
        <v>2</v>
      </c>
      <c r="AA1036" s="212">
        <f t="shared" si="167"/>
        <v>2</v>
      </c>
      <c r="AB1036" s="16"/>
    </row>
    <row r="1037" spans="1:28">
      <c r="A1037" s="16">
        <v>2631</v>
      </c>
      <c r="B1037" s="16" t="s">
        <v>4024</v>
      </c>
      <c r="C1037" s="16">
        <v>237</v>
      </c>
      <c r="D1037" s="83"/>
      <c r="E1037" s="208" t="s">
        <v>4032</v>
      </c>
      <c r="F1037" s="84" t="s">
        <v>4033</v>
      </c>
      <c r="G1037" s="84" t="s">
        <v>4034</v>
      </c>
      <c r="H1037" s="209" t="s">
        <v>4027</v>
      </c>
      <c r="I1037" s="206"/>
      <c r="J1037" s="16"/>
      <c r="K1037" s="16"/>
      <c r="L1037" s="16"/>
      <c r="M1037" s="16"/>
      <c r="N1037" s="83"/>
      <c r="O1037" s="83"/>
      <c r="P1037" s="229"/>
      <c r="Q1037" s="246" t="s">
        <v>4028</v>
      </c>
      <c r="R1037" s="230"/>
      <c r="S1037" s="231">
        <v>1</v>
      </c>
      <c r="T1037" s="232"/>
      <c r="U1037" s="229"/>
      <c r="V1037" s="230"/>
      <c r="W1037" s="230"/>
      <c r="X1037" s="231"/>
      <c r="Y1037" s="232"/>
      <c r="Z1037" s="211" t="str">
        <f t="shared" si="166"/>
        <v/>
      </c>
      <c r="AA1037" s="212">
        <f t="shared" si="167"/>
        <v>1</v>
      </c>
      <c r="AB1037" s="16"/>
    </row>
    <row r="1038" spans="1:28">
      <c r="A1038" s="16" t="s">
        <v>112</v>
      </c>
      <c r="B1038" s="16" t="s">
        <v>112</v>
      </c>
      <c r="C1038" s="16" t="s">
        <v>112</v>
      </c>
      <c r="D1038" s="83" t="s">
        <v>112</v>
      </c>
      <c r="H1038" s="16"/>
      <c r="I1038" s="205"/>
      <c r="P1038" s="227"/>
      <c r="Q1038" s="227"/>
      <c r="R1038" s="227"/>
      <c r="S1038" s="227"/>
      <c r="T1038" s="227"/>
      <c r="U1038" s="227"/>
      <c r="V1038" s="227"/>
      <c r="W1038" s="227"/>
      <c r="X1038" s="227"/>
      <c r="Y1038" s="227"/>
    </row>
    <row r="1039" spans="1:28">
      <c r="A1039" s="16" t="s">
        <v>112</v>
      </c>
      <c r="B1039" s="16" t="s">
        <v>112</v>
      </c>
      <c r="C1039" s="16" t="s">
        <v>112</v>
      </c>
      <c r="D1039" s="83" t="s">
        <v>112</v>
      </c>
      <c r="H1039" s="16"/>
      <c r="I1039" s="205"/>
      <c r="P1039" s="227"/>
      <c r="Q1039" s="227"/>
      <c r="R1039" s="227"/>
      <c r="S1039" s="227"/>
      <c r="T1039" s="227"/>
      <c r="U1039" s="227"/>
      <c r="V1039" s="227"/>
      <c r="W1039" s="227"/>
      <c r="X1039" s="227"/>
      <c r="Y1039" s="227"/>
    </row>
    <row r="1040" spans="1:28">
      <c r="A1040" s="16" t="s">
        <v>112</v>
      </c>
      <c r="B1040" s="16" t="s">
        <v>112</v>
      </c>
      <c r="C1040" s="16"/>
      <c r="D1040" s="83" t="s">
        <v>112</v>
      </c>
      <c r="E1040" s="220" t="s">
        <v>3296</v>
      </c>
      <c r="H1040" s="16"/>
      <c r="I1040" s="205"/>
      <c r="P1040" s="227"/>
      <c r="Q1040" s="227"/>
      <c r="R1040" s="227"/>
      <c r="S1040" s="227"/>
      <c r="T1040" s="227"/>
      <c r="U1040" s="227"/>
      <c r="V1040" s="227"/>
      <c r="W1040" s="227"/>
      <c r="X1040" s="227"/>
      <c r="Y1040" s="227"/>
      <c r="Z1040" s="191" t="str">
        <f t="shared" ref="Z1040:Z1046" si="168">IF(U1040&lt;&gt;"",U1040,IF(P1040&lt;&gt;"",P1040,IF(N1040&lt;&gt;"",N1040,"")))</f>
        <v/>
      </c>
      <c r="AA1040" s="191" t="str">
        <f t="shared" ref="AA1040:AA1046" si="169">IF(X1040&lt;&gt;"",X1040,IF(S1040&lt;&gt;"",S1040,IF(O1040&lt;&gt;"",O1040,"")))</f>
        <v/>
      </c>
    </row>
    <row r="1041" spans="1:28">
      <c r="A1041" s="16">
        <v>2632</v>
      </c>
      <c r="B1041" s="16" t="s">
        <v>272</v>
      </c>
      <c r="C1041" s="16">
        <v>238</v>
      </c>
      <c r="D1041" s="83"/>
      <c r="E1041" s="208" t="s">
        <v>4035</v>
      </c>
      <c r="F1041" s="84" t="s">
        <v>4036</v>
      </c>
      <c r="G1041" s="84" t="s">
        <v>4037</v>
      </c>
      <c r="H1041" s="209" t="s">
        <v>276</v>
      </c>
      <c r="I1041" s="206"/>
      <c r="J1041" s="16"/>
      <c r="K1041" s="16"/>
      <c r="L1041" s="16"/>
      <c r="M1041" s="16"/>
      <c r="N1041" s="83"/>
      <c r="O1041" s="83"/>
      <c r="P1041" s="229">
        <v>3</v>
      </c>
      <c r="Q1041" s="230" t="s">
        <v>1971</v>
      </c>
      <c r="R1041" s="230" t="s">
        <v>278</v>
      </c>
      <c r="S1041" s="231">
        <v>3</v>
      </c>
      <c r="T1041" s="232"/>
      <c r="U1041" s="229"/>
      <c r="V1041" s="230"/>
      <c r="W1041" s="230"/>
      <c r="X1041" s="231"/>
      <c r="Y1041" s="232"/>
      <c r="Z1041" s="211">
        <f t="shared" si="168"/>
        <v>3</v>
      </c>
      <c r="AA1041" s="212">
        <f t="shared" si="169"/>
        <v>3</v>
      </c>
      <c r="AB1041" s="16"/>
    </row>
    <row r="1042" spans="1:28">
      <c r="A1042" s="16">
        <v>2633</v>
      </c>
      <c r="B1042" s="16" t="s">
        <v>272</v>
      </c>
      <c r="C1042" s="16">
        <v>238</v>
      </c>
      <c r="D1042" s="83"/>
      <c r="E1042" s="208" t="s">
        <v>4038</v>
      </c>
      <c r="F1042" s="84" t="s">
        <v>4039</v>
      </c>
      <c r="G1042" s="84" t="s">
        <v>4040</v>
      </c>
      <c r="H1042" s="209" t="s">
        <v>276</v>
      </c>
      <c r="I1042" s="206"/>
      <c r="J1042" s="16"/>
      <c r="K1042" s="16"/>
      <c r="L1042" s="16"/>
      <c r="M1042" s="16"/>
      <c r="N1042" s="83"/>
      <c r="O1042" s="83"/>
      <c r="P1042" s="229">
        <v>1</v>
      </c>
      <c r="Q1042" s="230"/>
      <c r="R1042" s="230" t="s">
        <v>259</v>
      </c>
      <c r="S1042" s="231">
        <v>1</v>
      </c>
      <c r="T1042" s="232"/>
      <c r="U1042" s="229"/>
      <c r="V1042" s="230"/>
      <c r="W1042" s="230"/>
      <c r="X1042" s="231"/>
      <c r="Y1042" s="232"/>
      <c r="Z1042" s="211">
        <f t="shared" si="168"/>
        <v>1</v>
      </c>
      <c r="AA1042" s="212">
        <f t="shared" si="169"/>
        <v>1</v>
      </c>
      <c r="AB1042" s="16"/>
    </row>
    <row r="1043" spans="1:28">
      <c r="A1043" s="16">
        <v>2634</v>
      </c>
      <c r="B1043" s="16" t="s">
        <v>272</v>
      </c>
      <c r="C1043" s="16">
        <v>238</v>
      </c>
      <c r="D1043" s="83"/>
      <c r="E1043" s="208" t="s">
        <v>4041</v>
      </c>
      <c r="F1043" s="84" t="s">
        <v>4042</v>
      </c>
      <c r="G1043" s="84" t="s">
        <v>4043</v>
      </c>
      <c r="H1043" s="209" t="s">
        <v>276</v>
      </c>
      <c r="I1043" s="206"/>
      <c r="J1043" s="16"/>
      <c r="K1043" s="16"/>
      <c r="L1043" s="16"/>
      <c r="M1043" s="16"/>
      <c r="N1043" s="83"/>
      <c r="O1043" s="83"/>
      <c r="P1043" s="229">
        <v>0</v>
      </c>
      <c r="Q1043" s="230" t="s">
        <v>551</v>
      </c>
      <c r="R1043" s="230"/>
      <c r="S1043" s="231">
        <v>0</v>
      </c>
      <c r="T1043" s="232"/>
      <c r="U1043" s="229"/>
      <c r="V1043" s="230"/>
      <c r="W1043" s="230"/>
      <c r="X1043" s="231"/>
      <c r="Y1043" s="232"/>
      <c r="Z1043" s="211">
        <f t="shared" si="168"/>
        <v>0</v>
      </c>
      <c r="AA1043" s="212">
        <f t="shared" si="169"/>
        <v>0</v>
      </c>
      <c r="AB1043" s="16"/>
    </row>
    <row r="1044" spans="1:28">
      <c r="A1044" s="16">
        <v>2635</v>
      </c>
      <c r="B1044" s="16" t="s">
        <v>272</v>
      </c>
      <c r="C1044" s="16">
        <v>238</v>
      </c>
      <c r="D1044" s="83"/>
      <c r="E1044" s="208" t="s">
        <v>4044</v>
      </c>
      <c r="F1044" s="84" t="s">
        <v>4045</v>
      </c>
      <c r="G1044" s="84" t="s">
        <v>4046</v>
      </c>
      <c r="H1044" s="209" t="s">
        <v>276</v>
      </c>
      <c r="I1044" s="206"/>
      <c r="J1044" s="16"/>
      <c r="K1044" s="16"/>
      <c r="L1044" s="16"/>
      <c r="M1044" s="16"/>
      <c r="N1044" s="83"/>
      <c r="O1044" s="83"/>
      <c r="P1044" s="229">
        <v>0</v>
      </c>
      <c r="Q1044" s="230" t="s">
        <v>551</v>
      </c>
      <c r="R1044" s="230"/>
      <c r="S1044" s="231">
        <v>0</v>
      </c>
      <c r="T1044" s="232"/>
      <c r="U1044" s="229"/>
      <c r="V1044" s="230"/>
      <c r="W1044" s="230"/>
      <c r="X1044" s="231"/>
      <c r="Y1044" s="232"/>
      <c r="Z1044" s="211">
        <f t="shared" si="168"/>
        <v>0</v>
      </c>
      <c r="AA1044" s="212">
        <f t="shared" si="169"/>
        <v>0</v>
      </c>
      <c r="AB1044" s="16"/>
    </row>
    <row r="1045" spans="1:28">
      <c r="A1045" s="16">
        <v>2636</v>
      </c>
      <c r="B1045" s="16" t="s">
        <v>272</v>
      </c>
      <c r="C1045" s="16">
        <v>238</v>
      </c>
      <c r="D1045" s="83"/>
      <c r="E1045" s="208" t="s">
        <v>4047</v>
      </c>
      <c r="F1045" s="84" t="s">
        <v>4048</v>
      </c>
      <c r="G1045" s="84" t="s">
        <v>4049</v>
      </c>
      <c r="H1045" s="209" t="s">
        <v>276</v>
      </c>
      <c r="I1045" s="206"/>
      <c r="J1045" s="16"/>
      <c r="K1045" s="16"/>
      <c r="L1045" s="16"/>
      <c r="M1045" s="16"/>
      <c r="N1045" s="83"/>
      <c r="O1045" s="83"/>
      <c r="P1045" s="229">
        <v>0</v>
      </c>
      <c r="Q1045" s="230" t="s">
        <v>551</v>
      </c>
      <c r="R1045" s="230"/>
      <c r="S1045" s="231">
        <v>0</v>
      </c>
      <c r="T1045" s="232"/>
      <c r="U1045" s="229"/>
      <c r="V1045" s="230"/>
      <c r="W1045" s="230"/>
      <c r="X1045" s="231"/>
      <c r="Y1045" s="232"/>
      <c r="Z1045" s="211">
        <f t="shared" si="168"/>
        <v>0</v>
      </c>
      <c r="AA1045" s="212">
        <f t="shared" si="169"/>
        <v>0</v>
      </c>
      <c r="AB1045" s="16"/>
    </row>
    <row r="1046" spans="1:28">
      <c r="A1046" s="16">
        <v>2637</v>
      </c>
      <c r="B1046" s="16" t="s">
        <v>272</v>
      </c>
      <c r="C1046" s="16">
        <v>238</v>
      </c>
      <c r="D1046" s="83"/>
      <c r="E1046" s="208" t="s">
        <v>4050</v>
      </c>
      <c r="F1046" s="84" t="s">
        <v>4051</v>
      </c>
      <c r="G1046" s="84" t="s">
        <v>2809</v>
      </c>
      <c r="H1046" s="209" t="s">
        <v>276</v>
      </c>
      <c r="I1046" s="206"/>
      <c r="J1046" s="16"/>
      <c r="K1046" s="16"/>
      <c r="L1046" s="16"/>
      <c r="M1046" s="16"/>
      <c r="N1046" s="83"/>
      <c r="O1046" s="83"/>
      <c r="P1046" s="229">
        <v>1</v>
      </c>
      <c r="Q1046" s="230" t="s">
        <v>4052</v>
      </c>
      <c r="R1046" s="230"/>
      <c r="S1046" s="231">
        <v>1</v>
      </c>
      <c r="T1046" s="232"/>
      <c r="U1046" s="229"/>
      <c r="V1046" s="230"/>
      <c r="W1046" s="230"/>
      <c r="X1046" s="231"/>
      <c r="Y1046" s="232"/>
      <c r="Z1046" s="211">
        <f t="shared" si="168"/>
        <v>1</v>
      </c>
      <c r="AA1046" s="212">
        <f t="shared" si="169"/>
        <v>1</v>
      </c>
      <c r="AB1046" s="16"/>
    </row>
    <row r="1047" spans="1:28">
      <c r="A1047" s="16" t="s">
        <v>112</v>
      </c>
      <c r="B1047" s="16" t="s">
        <v>112</v>
      </c>
      <c r="C1047" s="16" t="s">
        <v>112</v>
      </c>
      <c r="D1047" s="83"/>
      <c r="H1047" s="16"/>
      <c r="I1047" s="205"/>
      <c r="P1047" s="227"/>
      <c r="Q1047" s="227"/>
      <c r="R1047" s="227"/>
      <c r="S1047" s="227"/>
      <c r="T1047" s="227"/>
      <c r="U1047" s="227"/>
      <c r="V1047" s="227"/>
      <c r="W1047" s="227"/>
      <c r="X1047" s="227"/>
      <c r="Y1047" s="227"/>
    </row>
    <row r="1048" spans="1:28">
      <c r="A1048" s="16" t="s">
        <v>112</v>
      </c>
      <c r="B1048" s="16" t="s">
        <v>112</v>
      </c>
      <c r="C1048" s="16" t="s">
        <v>112</v>
      </c>
      <c r="D1048" s="83"/>
      <c r="H1048" s="16"/>
      <c r="I1048" s="205"/>
      <c r="P1048" s="227"/>
      <c r="Q1048" s="227"/>
      <c r="R1048" s="227"/>
      <c r="S1048" s="227"/>
      <c r="T1048" s="227"/>
      <c r="U1048" s="227"/>
      <c r="V1048" s="227"/>
      <c r="W1048" s="227"/>
      <c r="X1048" s="227"/>
      <c r="Y1048" s="227"/>
    </row>
    <row r="1049" spans="1:28">
      <c r="A1049" s="16" t="s">
        <v>112</v>
      </c>
      <c r="B1049" s="16" t="s">
        <v>112</v>
      </c>
      <c r="C1049" s="16"/>
      <c r="D1049" s="83"/>
      <c r="E1049" s="220" t="s">
        <v>3302</v>
      </c>
      <c r="H1049" s="16"/>
      <c r="I1049" s="205"/>
      <c r="P1049" s="227"/>
      <c r="Q1049" s="227"/>
      <c r="R1049" s="227"/>
      <c r="S1049" s="227"/>
      <c r="T1049" s="227"/>
      <c r="U1049" s="227"/>
      <c r="V1049" s="227"/>
      <c r="W1049" s="227"/>
      <c r="X1049" s="227"/>
      <c r="Y1049" s="227"/>
      <c r="Z1049" s="191" t="str">
        <f t="shared" ref="Z1049:Z1053" si="170">IF(U1049&lt;&gt;"",U1049,IF(P1049&lt;&gt;"",P1049,IF(N1049&lt;&gt;"",N1049,"")))</f>
        <v/>
      </c>
      <c r="AA1049" s="191" t="str">
        <f t="shared" ref="AA1049:AA1053" si="171">IF(X1049&lt;&gt;"",X1049,IF(S1049&lt;&gt;"",S1049,IF(O1049&lt;&gt;"",O1049,"")))</f>
        <v/>
      </c>
    </row>
    <row r="1050" spans="1:28">
      <c r="A1050" s="16">
        <v>2638</v>
      </c>
      <c r="B1050" s="16" t="s">
        <v>4053</v>
      </c>
      <c r="C1050" s="16">
        <v>239</v>
      </c>
      <c r="D1050" s="83"/>
      <c r="E1050" s="208" t="s">
        <v>4054</v>
      </c>
      <c r="F1050" s="84" t="s">
        <v>4055</v>
      </c>
      <c r="G1050" s="84" t="s">
        <v>4056</v>
      </c>
      <c r="H1050" s="209" t="s">
        <v>4057</v>
      </c>
      <c r="I1050" s="206"/>
      <c r="J1050" s="16"/>
      <c r="K1050" s="16"/>
      <c r="L1050" s="16"/>
      <c r="M1050" s="16"/>
      <c r="N1050" s="83"/>
      <c r="O1050" s="83"/>
      <c r="P1050" s="229">
        <v>0</v>
      </c>
      <c r="Q1050" s="230" t="s">
        <v>327</v>
      </c>
      <c r="R1050" s="230"/>
      <c r="S1050" s="231">
        <v>1</v>
      </c>
      <c r="T1050" s="232"/>
      <c r="U1050" s="229"/>
      <c r="V1050" s="230"/>
      <c r="W1050" s="230"/>
      <c r="X1050" s="231"/>
      <c r="Y1050" s="232"/>
      <c r="Z1050" s="211">
        <f t="shared" si="170"/>
        <v>0</v>
      </c>
      <c r="AA1050" s="212">
        <f t="shared" si="171"/>
        <v>1</v>
      </c>
      <c r="AB1050" s="16"/>
    </row>
    <row r="1051" spans="1:28">
      <c r="A1051" s="16">
        <v>2639</v>
      </c>
      <c r="B1051" s="16" t="s">
        <v>4053</v>
      </c>
      <c r="C1051" s="16">
        <v>239</v>
      </c>
      <c r="D1051" s="83"/>
      <c r="E1051" s="208" t="s">
        <v>4058</v>
      </c>
      <c r="F1051" s="84" t="s">
        <v>4059</v>
      </c>
      <c r="G1051" s="84" t="s">
        <v>4060</v>
      </c>
      <c r="H1051" s="209" t="s">
        <v>4057</v>
      </c>
      <c r="I1051" s="206"/>
      <c r="J1051" s="16"/>
      <c r="K1051" s="16"/>
      <c r="L1051" s="16"/>
      <c r="M1051" s="16"/>
      <c r="N1051" s="83"/>
      <c r="O1051" s="83"/>
      <c r="P1051" s="229">
        <v>0</v>
      </c>
      <c r="Q1051" s="230" t="s">
        <v>327</v>
      </c>
      <c r="R1051" s="230"/>
      <c r="S1051" s="231">
        <v>1</v>
      </c>
      <c r="T1051" s="232"/>
      <c r="U1051" s="229"/>
      <c r="V1051" s="230"/>
      <c r="W1051" s="230"/>
      <c r="X1051" s="231"/>
      <c r="Y1051" s="232"/>
      <c r="Z1051" s="211">
        <f t="shared" si="170"/>
        <v>0</v>
      </c>
      <c r="AA1051" s="212">
        <f t="shared" si="171"/>
        <v>1</v>
      </c>
      <c r="AB1051" s="16"/>
    </row>
    <row r="1052" spans="1:28">
      <c r="A1052" s="16">
        <v>2640</v>
      </c>
      <c r="B1052" s="16" t="s">
        <v>4053</v>
      </c>
      <c r="C1052" s="16">
        <v>239</v>
      </c>
      <c r="D1052" s="83"/>
      <c r="E1052" s="208" t="s">
        <v>4061</v>
      </c>
      <c r="F1052" s="84" t="s">
        <v>4062</v>
      </c>
      <c r="G1052" s="84" t="s">
        <v>4063</v>
      </c>
      <c r="H1052" s="209" t="s">
        <v>4057</v>
      </c>
      <c r="I1052" s="206"/>
      <c r="J1052" s="16"/>
      <c r="K1052" s="16"/>
      <c r="L1052" s="16"/>
      <c r="M1052" s="16"/>
      <c r="N1052" s="83"/>
      <c r="O1052" s="83"/>
      <c r="P1052" s="229">
        <v>0</v>
      </c>
      <c r="Q1052" s="230" t="s">
        <v>327</v>
      </c>
      <c r="R1052" s="230"/>
      <c r="S1052" s="231">
        <v>0</v>
      </c>
      <c r="T1052" s="232"/>
      <c r="U1052" s="229"/>
      <c r="V1052" s="230"/>
      <c r="W1052" s="230"/>
      <c r="X1052" s="231"/>
      <c r="Y1052" s="232"/>
      <c r="Z1052" s="211">
        <f t="shared" si="170"/>
        <v>0</v>
      </c>
      <c r="AA1052" s="212">
        <f t="shared" si="171"/>
        <v>0</v>
      </c>
      <c r="AB1052" s="16"/>
    </row>
    <row r="1053" spans="1:28">
      <c r="A1053" s="16">
        <v>2641</v>
      </c>
      <c r="B1053" s="16" t="s">
        <v>4053</v>
      </c>
      <c r="C1053" s="16">
        <v>239</v>
      </c>
      <c r="D1053" s="83"/>
      <c r="E1053" s="208" t="s">
        <v>4064</v>
      </c>
      <c r="F1053" s="84" t="s">
        <v>4065</v>
      </c>
      <c r="G1053" s="84" t="s">
        <v>2809</v>
      </c>
      <c r="H1053" s="209" t="s">
        <v>4057</v>
      </c>
      <c r="I1053" s="206"/>
      <c r="J1053" s="16"/>
      <c r="K1053" s="16"/>
      <c r="L1053" s="16"/>
      <c r="M1053" s="16"/>
      <c r="N1053" s="83"/>
      <c r="O1053" s="83"/>
      <c r="P1053" s="229">
        <v>0</v>
      </c>
      <c r="Q1053" s="230" t="s">
        <v>327</v>
      </c>
      <c r="R1053" s="230"/>
      <c r="S1053" s="231">
        <v>0</v>
      </c>
      <c r="T1053" s="232"/>
      <c r="U1053" s="229"/>
      <c r="V1053" s="230"/>
      <c r="W1053" s="230"/>
      <c r="X1053" s="231"/>
      <c r="Y1053" s="232"/>
      <c r="Z1053" s="211">
        <f t="shared" si="170"/>
        <v>0</v>
      </c>
      <c r="AA1053" s="212">
        <f t="shared" si="171"/>
        <v>0</v>
      </c>
      <c r="AB1053" s="16"/>
    </row>
    <row r="1054" spans="1:28">
      <c r="A1054" s="16" t="s">
        <v>112</v>
      </c>
      <c r="B1054" s="16" t="s">
        <v>112</v>
      </c>
      <c r="C1054" s="16" t="s">
        <v>112</v>
      </c>
      <c r="D1054" s="83"/>
      <c r="H1054" s="16"/>
      <c r="I1054" s="205"/>
      <c r="P1054" s="227"/>
      <c r="Q1054" s="227"/>
      <c r="R1054" s="227"/>
      <c r="S1054" s="227"/>
      <c r="T1054" s="227"/>
      <c r="U1054" s="227"/>
      <c r="V1054" s="227"/>
      <c r="W1054" s="227"/>
      <c r="X1054" s="227"/>
      <c r="Y1054" s="227"/>
    </row>
    <row r="1055" spans="1:28">
      <c r="A1055" s="16" t="s">
        <v>112</v>
      </c>
      <c r="B1055" s="16" t="s">
        <v>112</v>
      </c>
      <c r="C1055" s="16" t="s">
        <v>112</v>
      </c>
      <c r="D1055" s="83" t="s">
        <v>112</v>
      </c>
      <c r="H1055" s="16"/>
      <c r="I1055" s="205"/>
      <c r="P1055" s="227"/>
      <c r="Q1055" s="227"/>
      <c r="R1055" s="227"/>
      <c r="S1055" s="227"/>
      <c r="T1055" s="227"/>
      <c r="U1055" s="227"/>
      <c r="V1055" s="227"/>
      <c r="W1055" s="227"/>
      <c r="X1055" s="227"/>
      <c r="Y1055" s="227"/>
    </row>
    <row r="1056" spans="1:28">
      <c r="A1056" s="16" t="s">
        <v>112</v>
      </c>
      <c r="B1056" s="16" t="s">
        <v>112</v>
      </c>
      <c r="C1056" s="16"/>
      <c r="D1056" s="83" t="s">
        <v>112</v>
      </c>
      <c r="E1056" s="220" t="s">
        <v>4066</v>
      </c>
      <c r="H1056" s="16"/>
      <c r="I1056" s="205"/>
      <c r="P1056" s="227"/>
      <c r="Q1056" s="227"/>
      <c r="R1056" s="227"/>
      <c r="S1056" s="227"/>
      <c r="T1056" s="227"/>
      <c r="U1056" s="227"/>
      <c r="V1056" s="227"/>
      <c r="W1056" s="227"/>
      <c r="X1056" s="227"/>
      <c r="Y1056" s="227"/>
      <c r="Z1056" s="191" t="str">
        <f t="shared" ref="Z1056:Z1072" si="172">IF(U1056&lt;&gt;"",U1056,IF(P1056&lt;&gt;"",P1056,IF(N1056&lt;&gt;"",N1056,"")))</f>
        <v/>
      </c>
      <c r="AA1056" s="191" t="str">
        <f t="shared" ref="AA1056:AA1072" si="173">IF(X1056&lt;&gt;"",X1056,IF(S1056&lt;&gt;"",S1056,IF(O1056&lt;&gt;"",O1056,"")))</f>
        <v/>
      </c>
    </row>
    <row r="1057" spans="1:28">
      <c r="A1057" s="16">
        <v>2642</v>
      </c>
      <c r="B1057" s="16" t="s">
        <v>4067</v>
      </c>
      <c r="C1057" s="16">
        <v>241</v>
      </c>
      <c r="D1057" s="83"/>
      <c r="E1057" s="208" t="s">
        <v>4068</v>
      </c>
      <c r="F1057" s="84" t="s">
        <v>4069</v>
      </c>
      <c r="G1057" s="84" t="s">
        <v>4070</v>
      </c>
      <c r="H1057" s="209" t="s">
        <v>4071</v>
      </c>
      <c r="I1057" s="206"/>
      <c r="J1057" s="16"/>
      <c r="K1057" s="16"/>
      <c r="L1057" s="16"/>
      <c r="M1057" s="209" t="s">
        <v>4072</v>
      </c>
      <c r="N1057" s="83"/>
      <c r="O1057" s="83"/>
      <c r="P1057" s="229">
        <v>0</v>
      </c>
      <c r="Q1057" s="230" t="s">
        <v>4073</v>
      </c>
      <c r="R1057" s="230"/>
      <c r="S1057" s="231">
        <v>0</v>
      </c>
      <c r="T1057" s="232"/>
      <c r="U1057" s="229"/>
      <c r="V1057" s="230"/>
      <c r="W1057" s="230"/>
      <c r="X1057" s="231"/>
      <c r="Y1057" s="232"/>
      <c r="Z1057" s="211">
        <f t="shared" si="172"/>
        <v>0</v>
      </c>
      <c r="AA1057" s="212">
        <f t="shared" si="173"/>
        <v>0</v>
      </c>
      <c r="AB1057" s="16"/>
    </row>
    <row r="1058" spans="1:28">
      <c r="A1058" s="16">
        <v>2643</v>
      </c>
      <c r="B1058" s="16" t="s">
        <v>4067</v>
      </c>
      <c r="C1058" s="16">
        <v>241</v>
      </c>
      <c r="D1058" s="83"/>
      <c r="E1058" s="208" t="s">
        <v>4074</v>
      </c>
      <c r="F1058" s="84" t="s">
        <v>4075</v>
      </c>
      <c r="G1058" s="84" t="s">
        <v>4076</v>
      </c>
      <c r="H1058" s="209" t="s">
        <v>4071</v>
      </c>
      <c r="I1058" s="206"/>
      <c r="J1058" s="16"/>
      <c r="K1058" s="16"/>
      <c r="L1058" s="16"/>
      <c r="M1058" s="209" t="s">
        <v>4072</v>
      </c>
      <c r="N1058" s="83"/>
      <c r="O1058" s="83"/>
      <c r="P1058" s="229">
        <v>0</v>
      </c>
      <c r="Q1058" s="230" t="s">
        <v>4073</v>
      </c>
      <c r="R1058" s="230"/>
      <c r="S1058" s="231">
        <v>0</v>
      </c>
      <c r="T1058" s="232"/>
      <c r="U1058" s="229"/>
      <c r="V1058" s="230"/>
      <c r="W1058" s="230"/>
      <c r="X1058" s="231"/>
      <c r="Y1058" s="232"/>
      <c r="Z1058" s="211">
        <f t="shared" si="172"/>
        <v>0</v>
      </c>
      <c r="AA1058" s="212">
        <f t="shared" si="173"/>
        <v>0</v>
      </c>
      <c r="AB1058" s="16"/>
    </row>
    <row r="1059" spans="1:28">
      <c r="A1059" s="16">
        <v>2644</v>
      </c>
      <c r="B1059" s="16" t="s">
        <v>4067</v>
      </c>
      <c r="C1059" s="16">
        <v>241</v>
      </c>
      <c r="D1059" s="83"/>
      <c r="E1059" s="208" t="s">
        <v>4077</v>
      </c>
      <c r="F1059" s="84" t="s">
        <v>4078</v>
      </c>
      <c r="G1059" s="84" t="s">
        <v>4079</v>
      </c>
      <c r="H1059" s="209" t="s">
        <v>4071</v>
      </c>
      <c r="I1059" s="206"/>
      <c r="J1059" s="16"/>
      <c r="K1059" s="16"/>
      <c r="L1059" s="16"/>
      <c r="M1059" s="209" t="s">
        <v>4072</v>
      </c>
      <c r="N1059" s="83"/>
      <c r="O1059" s="83"/>
      <c r="P1059" s="229">
        <v>2</v>
      </c>
      <c r="Q1059" s="230" t="s">
        <v>4080</v>
      </c>
      <c r="R1059" s="230"/>
      <c r="S1059" s="231">
        <v>0</v>
      </c>
      <c r="T1059" s="232"/>
      <c r="U1059" s="229"/>
      <c r="V1059" s="230"/>
      <c r="W1059" s="230"/>
      <c r="X1059" s="231"/>
      <c r="Y1059" s="232"/>
      <c r="Z1059" s="211">
        <f t="shared" si="172"/>
        <v>2</v>
      </c>
      <c r="AA1059" s="212">
        <f t="shared" si="173"/>
        <v>0</v>
      </c>
      <c r="AB1059" s="16"/>
    </row>
    <row r="1060" spans="1:28">
      <c r="A1060" s="16">
        <v>2645</v>
      </c>
      <c r="B1060" s="16" t="s">
        <v>4067</v>
      </c>
      <c r="C1060" s="16">
        <v>241</v>
      </c>
      <c r="D1060" s="83"/>
      <c r="E1060" s="208" t="s">
        <v>4081</v>
      </c>
      <c r="F1060" s="84" t="s">
        <v>4082</v>
      </c>
      <c r="G1060" s="84" t="s">
        <v>4083</v>
      </c>
      <c r="H1060" s="209" t="s">
        <v>4071</v>
      </c>
      <c r="I1060" s="206"/>
      <c r="J1060" s="16"/>
      <c r="K1060" s="16"/>
      <c r="L1060" s="16"/>
      <c r="M1060" s="209" t="s">
        <v>4072</v>
      </c>
      <c r="N1060" s="83"/>
      <c r="O1060" s="83"/>
      <c r="P1060" s="229">
        <v>0</v>
      </c>
      <c r="Q1060" s="230"/>
      <c r="R1060" s="230"/>
      <c r="S1060" s="231">
        <v>0</v>
      </c>
      <c r="T1060" s="232"/>
      <c r="U1060" s="229"/>
      <c r="V1060" s="230"/>
      <c r="W1060" s="230"/>
      <c r="X1060" s="231"/>
      <c r="Y1060" s="232"/>
      <c r="Z1060" s="211">
        <f t="shared" si="172"/>
        <v>0</v>
      </c>
      <c r="AA1060" s="212">
        <f t="shared" si="173"/>
        <v>0</v>
      </c>
      <c r="AB1060" s="16"/>
    </row>
    <row r="1061" spans="1:28">
      <c r="A1061" s="16">
        <v>2646</v>
      </c>
      <c r="B1061" s="16" t="s">
        <v>4067</v>
      </c>
      <c r="C1061" s="16">
        <v>241</v>
      </c>
      <c r="D1061" s="83"/>
      <c r="E1061" s="208" t="s">
        <v>4084</v>
      </c>
      <c r="F1061" s="84" t="s">
        <v>4085</v>
      </c>
      <c r="G1061" s="84" t="s">
        <v>4086</v>
      </c>
      <c r="H1061" s="209" t="s">
        <v>4071</v>
      </c>
      <c r="I1061" s="206"/>
      <c r="J1061" s="16"/>
      <c r="K1061" s="16"/>
      <c r="L1061" s="16"/>
      <c r="M1061" s="209" t="s">
        <v>4072</v>
      </c>
      <c r="N1061" s="83"/>
      <c r="O1061" s="83"/>
      <c r="P1061" s="229">
        <v>0</v>
      </c>
      <c r="Q1061" s="230"/>
      <c r="R1061" s="230"/>
      <c r="S1061" s="231">
        <v>0</v>
      </c>
      <c r="T1061" s="232"/>
      <c r="U1061" s="229"/>
      <c r="V1061" s="230"/>
      <c r="W1061" s="230"/>
      <c r="X1061" s="231"/>
      <c r="Y1061" s="232"/>
      <c r="Z1061" s="211">
        <f t="shared" si="172"/>
        <v>0</v>
      </c>
      <c r="AA1061" s="212">
        <f t="shared" si="173"/>
        <v>0</v>
      </c>
      <c r="AB1061" s="16"/>
    </row>
    <row r="1062" spans="1:28">
      <c r="A1062" s="16">
        <v>2647</v>
      </c>
      <c r="B1062" s="16" t="s">
        <v>4067</v>
      </c>
      <c r="C1062" s="16">
        <v>241</v>
      </c>
      <c r="D1062" s="83"/>
      <c r="E1062" s="208" t="s">
        <v>4087</v>
      </c>
      <c r="F1062" s="84" t="s">
        <v>4088</v>
      </c>
      <c r="G1062" s="84" t="s">
        <v>4089</v>
      </c>
      <c r="H1062" s="209" t="s">
        <v>4071</v>
      </c>
      <c r="I1062" s="206"/>
      <c r="J1062" s="16"/>
      <c r="K1062" s="16"/>
      <c r="L1062" s="16"/>
      <c r="M1062" s="209" t="s">
        <v>4072</v>
      </c>
      <c r="N1062" s="83"/>
      <c r="O1062" s="83"/>
      <c r="P1062" s="229">
        <v>0</v>
      </c>
      <c r="Q1062" s="230"/>
      <c r="R1062" s="230"/>
      <c r="S1062" s="231">
        <v>0</v>
      </c>
      <c r="T1062" s="232"/>
      <c r="U1062" s="229"/>
      <c r="V1062" s="230"/>
      <c r="W1062" s="230"/>
      <c r="X1062" s="231"/>
      <c r="Y1062" s="232"/>
      <c r="Z1062" s="211">
        <f t="shared" si="172"/>
        <v>0</v>
      </c>
      <c r="AA1062" s="212">
        <f t="shared" si="173"/>
        <v>0</v>
      </c>
      <c r="AB1062" s="16"/>
    </row>
    <row r="1063" spans="1:28">
      <c r="A1063" s="16">
        <v>2648</v>
      </c>
      <c r="B1063" s="16" t="s">
        <v>4067</v>
      </c>
      <c r="C1063" s="16">
        <v>241</v>
      </c>
      <c r="D1063" s="83"/>
      <c r="E1063" s="208" t="s">
        <v>4090</v>
      </c>
      <c r="F1063" s="84" t="s">
        <v>4091</v>
      </c>
      <c r="G1063" s="84" t="s">
        <v>4092</v>
      </c>
      <c r="H1063" s="209" t="s">
        <v>4071</v>
      </c>
      <c r="I1063" s="206"/>
      <c r="J1063" s="16"/>
      <c r="K1063" s="16"/>
      <c r="L1063" s="16"/>
      <c r="M1063" s="209" t="s">
        <v>4072</v>
      </c>
      <c r="N1063" s="83"/>
      <c r="O1063" s="83"/>
      <c r="P1063" s="229">
        <v>0</v>
      </c>
      <c r="Q1063" s="230"/>
      <c r="R1063" s="230"/>
      <c r="S1063" s="231">
        <v>0</v>
      </c>
      <c r="T1063" s="232"/>
      <c r="U1063" s="229"/>
      <c r="V1063" s="230"/>
      <c r="W1063" s="230"/>
      <c r="X1063" s="231"/>
      <c r="Y1063" s="232"/>
      <c r="Z1063" s="211">
        <f t="shared" si="172"/>
        <v>0</v>
      </c>
      <c r="AA1063" s="212">
        <f t="shared" si="173"/>
        <v>0</v>
      </c>
      <c r="AB1063" s="16"/>
    </row>
    <row r="1064" spans="1:28">
      <c r="A1064" s="16">
        <v>2649</v>
      </c>
      <c r="B1064" s="16" t="s">
        <v>4067</v>
      </c>
      <c r="C1064" s="16">
        <v>241</v>
      </c>
      <c r="D1064" s="83"/>
      <c r="E1064" s="208" t="s">
        <v>4093</v>
      </c>
      <c r="F1064" s="84" t="s">
        <v>4094</v>
      </c>
      <c r="G1064" s="84" t="s">
        <v>4095</v>
      </c>
      <c r="H1064" s="209" t="s">
        <v>4071</v>
      </c>
      <c r="I1064" s="206"/>
      <c r="J1064" s="16"/>
      <c r="K1064" s="16"/>
      <c r="L1064" s="16"/>
      <c r="M1064" s="209" t="s">
        <v>4072</v>
      </c>
      <c r="N1064" s="83"/>
      <c r="O1064" s="83"/>
      <c r="P1064" s="229">
        <v>0</v>
      </c>
      <c r="Q1064" s="230"/>
      <c r="R1064" s="230"/>
      <c r="S1064" s="231">
        <v>0</v>
      </c>
      <c r="T1064" s="232"/>
      <c r="U1064" s="229"/>
      <c r="V1064" s="230"/>
      <c r="W1064" s="230"/>
      <c r="X1064" s="231"/>
      <c r="Y1064" s="232"/>
      <c r="Z1064" s="211">
        <f t="shared" si="172"/>
        <v>0</v>
      </c>
      <c r="AA1064" s="212">
        <f t="shared" si="173"/>
        <v>0</v>
      </c>
      <c r="AB1064" s="16"/>
    </row>
    <row r="1065" spans="1:28">
      <c r="A1065" s="16">
        <v>2650</v>
      </c>
      <c r="B1065" s="16" t="s">
        <v>4067</v>
      </c>
      <c r="C1065" s="16">
        <v>241</v>
      </c>
      <c r="D1065" s="83"/>
      <c r="E1065" s="208" t="s">
        <v>4096</v>
      </c>
      <c r="F1065" s="84" t="s">
        <v>4097</v>
      </c>
      <c r="G1065" s="84" t="s">
        <v>4098</v>
      </c>
      <c r="H1065" s="209" t="s">
        <v>4071</v>
      </c>
      <c r="I1065" s="206"/>
      <c r="J1065" s="16"/>
      <c r="K1065" s="16"/>
      <c r="L1065" s="16"/>
      <c r="M1065" s="209" t="s">
        <v>4072</v>
      </c>
      <c r="N1065" s="83"/>
      <c r="O1065" s="83"/>
      <c r="P1065" s="229">
        <v>0</v>
      </c>
      <c r="Q1065" s="230"/>
      <c r="R1065" s="230"/>
      <c r="S1065" s="231">
        <v>0</v>
      </c>
      <c r="T1065" s="232"/>
      <c r="U1065" s="229"/>
      <c r="V1065" s="230"/>
      <c r="W1065" s="230"/>
      <c r="X1065" s="231"/>
      <c r="Y1065" s="232"/>
      <c r="Z1065" s="211">
        <f t="shared" si="172"/>
        <v>0</v>
      </c>
      <c r="AA1065" s="212">
        <f t="shared" si="173"/>
        <v>0</v>
      </c>
      <c r="AB1065" s="16"/>
    </row>
    <row r="1066" spans="1:28">
      <c r="A1066" s="16">
        <v>2651</v>
      </c>
      <c r="B1066" s="16" t="s">
        <v>4067</v>
      </c>
      <c r="C1066" s="16">
        <v>241</v>
      </c>
      <c r="D1066" s="83"/>
      <c r="E1066" s="208" t="s">
        <v>4099</v>
      </c>
      <c r="F1066" s="84" t="s">
        <v>4100</v>
      </c>
      <c r="G1066" s="84" t="s">
        <v>4101</v>
      </c>
      <c r="H1066" s="209" t="s">
        <v>4071</v>
      </c>
      <c r="I1066" s="206"/>
      <c r="J1066" s="16"/>
      <c r="K1066" s="16"/>
      <c r="L1066" s="16"/>
      <c r="M1066" s="209" t="s">
        <v>4072</v>
      </c>
      <c r="N1066" s="83"/>
      <c r="O1066" s="83"/>
      <c r="P1066" s="229">
        <v>0</v>
      </c>
      <c r="Q1066" s="230"/>
      <c r="R1066" s="230"/>
      <c r="S1066" s="231">
        <v>0</v>
      </c>
      <c r="T1066" s="232"/>
      <c r="U1066" s="229"/>
      <c r="V1066" s="230"/>
      <c r="W1066" s="230"/>
      <c r="X1066" s="231"/>
      <c r="Y1066" s="232"/>
      <c r="Z1066" s="211">
        <f t="shared" si="172"/>
        <v>0</v>
      </c>
      <c r="AA1066" s="212">
        <f t="shared" si="173"/>
        <v>0</v>
      </c>
      <c r="AB1066" s="16"/>
    </row>
    <row r="1067" spans="1:28">
      <c r="A1067" s="16">
        <v>2652</v>
      </c>
      <c r="B1067" s="16" t="s">
        <v>4067</v>
      </c>
      <c r="C1067" s="16">
        <v>241</v>
      </c>
      <c r="D1067" s="83"/>
      <c r="E1067" s="208" t="s">
        <v>4102</v>
      </c>
      <c r="F1067" s="84" t="s">
        <v>4103</v>
      </c>
      <c r="G1067" s="84" t="s">
        <v>4104</v>
      </c>
      <c r="H1067" s="209" t="s">
        <v>4071</v>
      </c>
      <c r="I1067" s="206"/>
      <c r="J1067" s="16"/>
      <c r="K1067" s="16"/>
      <c r="L1067" s="16"/>
      <c r="M1067" s="209" t="s">
        <v>4072</v>
      </c>
      <c r="N1067" s="83"/>
      <c r="O1067" s="83"/>
      <c r="P1067" s="229">
        <v>4</v>
      </c>
      <c r="Q1067" s="230" t="s">
        <v>4105</v>
      </c>
      <c r="R1067" s="230"/>
      <c r="S1067" s="231">
        <v>0</v>
      </c>
      <c r="T1067" s="232"/>
      <c r="U1067" s="229"/>
      <c r="V1067" s="230"/>
      <c r="W1067" s="230"/>
      <c r="X1067" s="231"/>
      <c r="Y1067" s="232"/>
      <c r="Z1067" s="211">
        <f t="shared" si="172"/>
        <v>4</v>
      </c>
      <c r="AA1067" s="212">
        <f t="shared" si="173"/>
        <v>0</v>
      </c>
      <c r="AB1067" s="16"/>
    </row>
    <row r="1068" spans="1:28">
      <c r="A1068" s="16">
        <v>2653</v>
      </c>
      <c r="B1068" s="16" t="s">
        <v>4067</v>
      </c>
      <c r="C1068" s="16">
        <v>241</v>
      </c>
      <c r="D1068" s="83"/>
      <c r="E1068" s="208" t="s">
        <v>4106</v>
      </c>
      <c r="F1068" s="84" t="s">
        <v>4107</v>
      </c>
      <c r="G1068" s="84" t="s">
        <v>4108</v>
      </c>
      <c r="H1068" s="209" t="s">
        <v>4071</v>
      </c>
      <c r="I1068" s="206"/>
      <c r="J1068" s="16"/>
      <c r="K1068" s="16"/>
      <c r="L1068" s="16"/>
      <c r="M1068" s="209" t="s">
        <v>4072</v>
      </c>
      <c r="N1068" s="83"/>
      <c r="O1068" s="83"/>
      <c r="P1068" s="229">
        <v>0</v>
      </c>
      <c r="Q1068" s="230"/>
      <c r="R1068" s="230"/>
      <c r="S1068" s="231">
        <v>0</v>
      </c>
      <c r="T1068" s="232"/>
      <c r="U1068" s="229"/>
      <c r="V1068" s="230"/>
      <c r="W1068" s="230"/>
      <c r="X1068" s="231"/>
      <c r="Y1068" s="232"/>
      <c r="Z1068" s="211">
        <f t="shared" si="172"/>
        <v>0</v>
      </c>
      <c r="AA1068" s="212">
        <f t="shared" si="173"/>
        <v>0</v>
      </c>
      <c r="AB1068" s="16"/>
    </row>
    <row r="1069" spans="1:28">
      <c r="A1069" s="16">
        <v>2654</v>
      </c>
      <c r="B1069" s="16" t="s">
        <v>4067</v>
      </c>
      <c r="C1069" s="16">
        <v>241</v>
      </c>
      <c r="D1069" s="83"/>
      <c r="E1069" s="208" t="s">
        <v>4109</v>
      </c>
      <c r="F1069" s="84" t="s">
        <v>4110</v>
      </c>
      <c r="G1069" s="84" t="s">
        <v>4111</v>
      </c>
      <c r="H1069" s="209" t="s">
        <v>4071</v>
      </c>
      <c r="I1069" s="206"/>
      <c r="J1069" s="16"/>
      <c r="K1069" s="16"/>
      <c r="L1069" s="16"/>
      <c r="M1069" s="209" t="s">
        <v>4072</v>
      </c>
      <c r="N1069" s="83"/>
      <c r="O1069" s="83"/>
      <c r="P1069" s="229">
        <v>0</v>
      </c>
      <c r="Q1069" s="230"/>
      <c r="R1069" s="230"/>
      <c r="S1069" s="231">
        <v>0</v>
      </c>
      <c r="T1069" s="232"/>
      <c r="U1069" s="229"/>
      <c r="V1069" s="230"/>
      <c r="W1069" s="230"/>
      <c r="X1069" s="231"/>
      <c r="Y1069" s="232"/>
      <c r="Z1069" s="211">
        <f t="shared" si="172"/>
        <v>0</v>
      </c>
      <c r="AA1069" s="212">
        <f t="shared" si="173"/>
        <v>0</v>
      </c>
      <c r="AB1069" s="16"/>
    </row>
    <row r="1070" spans="1:28">
      <c r="A1070" s="16">
        <v>2655</v>
      </c>
      <c r="B1070" s="16" t="s">
        <v>4067</v>
      </c>
      <c r="C1070" s="16">
        <v>241</v>
      </c>
      <c r="D1070" s="83"/>
      <c r="E1070" s="208" t="s">
        <v>4112</v>
      </c>
      <c r="F1070" s="84" t="s">
        <v>4113</v>
      </c>
      <c r="G1070" s="84" t="s">
        <v>4114</v>
      </c>
      <c r="H1070" s="209" t="s">
        <v>4071</v>
      </c>
      <c r="I1070" s="206"/>
      <c r="J1070" s="16"/>
      <c r="K1070" s="16"/>
      <c r="L1070" s="16"/>
      <c r="M1070" s="209" t="s">
        <v>4072</v>
      </c>
      <c r="N1070" s="83"/>
      <c r="O1070" s="83"/>
      <c r="P1070" s="229">
        <v>0</v>
      </c>
      <c r="Q1070" s="230"/>
      <c r="R1070" s="230"/>
      <c r="S1070" s="231">
        <v>0</v>
      </c>
      <c r="T1070" s="232"/>
      <c r="U1070" s="229"/>
      <c r="V1070" s="230"/>
      <c r="W1070" s="230"/>
      <c r="X1070" s="231"/>
      <c r="Y1070" s="232"/>
      <c r="Z1070" s="211">
        <f t="shared" si="172"/>
        <v>0</v>
      </c>
      <c r="AA1070" s="212">
        <f t="shared" si="173"/>
        <v>0</v>
      </c>
      <c r="AB1070" s="16"/>
    </row>
    <row r="1071" spans="1:28">
      <c r="A1071" s="16">
        <v>2656</v>
      </c>
      <c r="B1071" s="16" t="s">
        <v>4067</v>
      </c>
      <c r="C1071" s="16">
        <v>241</v>
      </c>
      <c r="D1071" s="83"/>
      <c r="E1071" s="208" t="s">
        <v>4115</v>
      </c>
      <c r="F1071" s="84" t="s">
        <v>4116</v>
      </c>
      <c r="G1071" s="84" t="s">
        <v>3879</v>
      </c>
      <c r="H1071" s="209" t="s">
        <v>4071</v>
      </c>
      <c r="I1071" s="206"/>
      <c r="J1071" s="16"/>
      <c r="K1071" s="16"/>
      <c r="L1071" s="16"/>
      <c r="M1071" s="209" t="s">
        <v>4072</v>
      </c>
      <c r="N1071" s="83"/>
      <c r="O1071" s="83"/>
      <c r="P1071" s="229">
        <v>0</v>
      </c>
      <c r="Q1071" s="230"/>
      <c r="R1071" s="230"/>
      <c r="S1071" s="231">
        <v>0</v>
      </c>
      <c r="T1071" s="232"/>
      <c r="U1071" s="229"/>
      <c r="V1071" s="230"/>
      <c r="W1071" s="230"/>
      <c r="X1071" s="231"/>
      <c r="Y1071" s="232"/>
      <c r="Z1071" s="211">
        <f t="shared" si="172"/>
        <v>0</v>
      </c>
      <c r="AA1071" s="212">
        <f t="shared" si="173"/>
        <v>0</v>
      </c>
      <c r="AB1071" s="16"/>
    </row>
    <row r="1072" spans="1:28">
      <c r="A1072" s="16">
        <v>2657</v>
      </c>
      <c r="B1072" s="16" t="s">
        <v>4067</v>
      </c>
      <c r="C1072" s="16">
        <v>241</v>
      </c>
      <c r="D1072" s="83"/>
      <c r="E1072" s="208" t="s">
        <v>4117</v>
      </c>
      <c r="F1072" s="84" t="s">
        <v>4118</v>
      </c>
      <c r="G1072" s="84" t="s">
        <v>2809</v>
      </c>
      <c r="H1072" s="209" t="s">
        <v>4071</v>
      </c>
      <c r="I1072" s="206"/>
      <c r="J1072" s="16"/>
      <c r="K1072" s="16"/>
      <c r="L1072" s="16"/>
      <c r="M1072" s="209" t="s">
        <v>4072</v>
      </c>
      <c r="N1072" s="83"/>
      <c r="O1072" s="83"/>
      <c r="P1072" s="229">
        <v>0</v>
      </c>
      <c r="Q1072" s="230"/>
      <c r="R1072" s="230"/>
      <c r="S1072" s="231">
        <v>0</v>
      </c>
      <c r="T1072" s="232"/>
      <c r="U1072" s="229"/>
      <c r="V1072" s="230"/>
      <c r="W1072" s="230"/>
      <c r="X1072" s="231"/>
      <c r="Y1072" s="232"/>
      <c r="Z1072" s="211">
        <f t="shared" si="172"/>
        <v>0</v>
      </c>
      <c r="AA1072" s="212">
        <f t="shared" si="173"/>
        <v>0</v>
      </c>
      <c r="AB1072" s="16"/>
    </row>
    <row r="1073" spans="1:28">
      <c r="A1073" s="16" t="s">
        <v>112</v>
      </c>
      <c r="B1073" s="16" t="s">
        <v>112</v>
      </c>
      <c r="C1073" s="16" t="s">
        <v>112</v>
      </c>
      <c r="D1073" s="83" t="s">
        <v>112</v>
      </c>
      <c r="H1073" s="16"/>
      <c r="I1073" s="205"/>
      <c r="P1073" s="227"/>
      <c r="Q1073" s="227"/>
      <c r="R1073" s="227"/>
      <c r="S1073" s="227"/>
      <c r="T1073" s="227"/>
      <c r="U1073" s="227"/>
      <c r="V1073" s="227"/>
      <c r="W1073" s="227"/>
      <c r="X1073" s="227"/>
      <c r="Y1073" s="227"/>
    </row>
    <row r="1074" spans="1:28">
      <c r="A1074" s="16" t="s">
        <v>112</v>
      </c>
      <c r="B1074" s="16" t="s">
        <v>112</v>
      </c>
      <c r="C1074" s="16" t="s">
        <v>112</v>
      </c>
      <c r="D1074" s="83" t="s">
        <v>112</v>
      </c>
      <c r="H1074" s="16"/>
      <c r="I1074" s="205"/>
      <c r="P1074" s="227"/>
      <c r="Q1074" s="227"/>
      <c r="R1074" s="227"/>
      <c r="S1074" s="227"/>
      <c r="T1074" s="227"/>
      <c r="U1074" s="227"/>
      <c r="V1074" s="227"/>
      <c r="W1074" s="227"/>
      <c r="X1074" s="227"/>
      <c r="Y1074" s="227"/>
    </row>
    <row r="1075" spans="1:28">
      <c r="A1075" s="16" t="s">
        <v>112</v>
      </c>
      <c r="B1075" s="16"/>
      <c r="C1075" s="16"/>
      <c r="D1075" s="83"/>
      <c r="E1075" s="220" t="s">
        <v>3339</v>
      </c>
      <c r="H1075" s="16"/>
      <c r="I1075" s="205"/>
      <c r="P1075" s="227"/>
      <c r="Q1075" s="227"/>
      <c r="R1075" s="227"/>
      <c r="S1075" s="227"/>
      <c r="T1075" s="227"/>
      <c r="U1075" s="227"/>
      <c r="V1075" s="227"/>
      <c r="W1075" s="227"/>
      <c r="X1075" s="227"/>
      <c r="Y1075" s="227"/>
      <c r="Z1075" s="191" t="str">
        <f t="shared" ref="Z1075:Z1076" si="174">IF(U1075&lt;&gt;"",U1075,IF(P1075&lt;&gt;"",P1075,IF(N1075&lt;&gt;"",N1075,"")))</f>
        <v/>
      </c>
      <c r="AA1075" s="191" t="str">
        <f t="shared" ref="AA1075:AA1076" si="175">IF(X1075&lt;&gt;"",X1075,IF(S1075&lt;&gt;"",S1075,IF(O1075&lt;&gt;"",O1075,"")))</f>
        <v/>
      </c>
    </row>
    <row r="1076" spans="1:28">
      <c r="A1076" s="16">
        <v>2658</v>
      </c>
      <c r="B1076" s="16" t="s">
        <v>4119</v>
      </c>
      <c r="C1076" s="16">
        <v>243</v>
      </c>
      <c r="D1076" s="83" t="s">
        <v>2792</v>
      </c>
      <c r="E1076" s="84" t="s">
        <v>3638</v>
      </c>
      <c r="F1076" s="84" t="s">
        <v>4120</v>
      </c>
      <c r="G1076" s="84" t="s">
        <v>4121</v>
      </c>
      <c r="H1076" s="209" t="s">
        <v>4122</v>
      </c>
      <c r="I1076" s="206"/>
      <c r="J1076" s="16"/>
      <c r="K1076" s="16"/>
      <c r="L1076" s="16"/>
      <c r="M1076" s="209" t="s">
        <v>4123</v>
      </c>
      <c r="N1076" s="215">
        <v>0</v>
      </c>
      <c r="O1076" s="215">
        <v>0</v>
      </c>
      <c r="P1076" s="229">
        <v>0</v>
      </c>
      <c r="Q1076" s="230"/>
      <c r="R1076" s="230"/>
      <c r="S1076" s="231">
        <v>0</v>
      </c>
      <c r="T1076" s="232"/>
      <c r="U1076" s="229"/>
      <c r="V1076" s="230"/>
      <c r="W1076" s="230"/>
      <c r="X1076" s="231"/>
      <c r="Y1076" s="232"/>
      <c r="Z1076" s="211">
        <f t="shared" si="174"/>
        <v>0</v>
      </c>
      <c r="AA1076" s="212">
        <f t="shared" si="175"/>
        <v>0</v>
      </c>
      <c r="AB1076" s="16"/>
    </row>
    <row r="1077" spans="1:28">
      <c r="A1077" s="16" t="s">
        <v>112</v>
      </c>
      <c r="C1077" s="16" t="s">
        <v>112</v>
      </c>
      <c r="D1077" s="83" t="str">
        <f t="shared" ref="D1077:D1080" si="176">IF(C1077&lt;&gt;"","P2P","")</f>
        <v/>
      </c>
      <c r="H1077" s="16"/>
      <c r="I1077" s="205"/>
      <c r="P1077" s="227"/>
      <c r="Q1077" s="227"/>
      <c r="R1077" s="227"/>
      <c r="S1077" s="227"/>
      <c r="T1077" s="227"/>
      <c r="U1077" s="227"/>
      <c r="V1077" s="227"/>
      <c r="W1077" s="227"/>
      <c r="X1077" s="227"/>
      <c r="Y1077" s="227"/>
    </row>
    <row r="1078" spans="1:28">
      <c r="A1078" s="16" t="s">
        <v>112</v>
      </c>
      <c r="C1078" s="16" t="s">
        <v>112</v>
      </c>
      <c r="D1078" s="83" t="str">
        <f t="shared" si="176"/>
        <v/>
      </c>
      <c r="H1078" s="16"/>
      <c r="I1078" s="205"/>
      <c r="P1078" s="227"/>
      <c r="Q1078" s="227"/>
      <c r="R1078" s="227"/>
      <c r="S1078" s="227"/>
      <c r="T1078" s="227"/>
      <c r="U1078" s="227"/>
      <c r="V1078" s="227"/>
      <c r="W1078" s="227"/>
      <c r="X1078" s="227"/>
      <c r="Y1078" s="227"/>
    </row>
    <row r="1079" spans="1:28">
      <c r="A1079" s="16" t="s">
        <v>112</v>
      </c>
      <c r="B1079" s="16"/>
      <c r="C1079" s="16"/>
      <c r="D1079" s="83" t="str">
        <f t="shared" si="176"/>
        <v/>
      </c>
      <c r="E1079" s="220" t="s">
        <v>4124</v>
      </c>
      <c r="H1079" s="16"/>
      <c r="I1079" s="205"/>
      <c r="P1079" s="227"/>
      <c r="Q1079" s="227"/>
      <c r="R1079" s="227"/>
      <c r="S1079" s="227"/>
      <c r="T1079" s="227"/>
      <c r="U1079" s="227"/>
      <c r="V1079" s="227"/>
      <c r="W1079" s="227"/>
      <c r="X1079" s="227"/>
      <c r="Y1079" s="227"/>
      <c r="Z1079" s="191" t="str">
        <f t="shared" ref="Z1079:Z1080" si="177">IF(U1079&lt;&gt;"",U1079,IF(P1079&lt;&gt;"",P1079,IF(N1079&lt;&gt;"",N1079,"")))</f>
        <v/>
      </c>
      <c r="AA1079" s="191" t="str">
        <f t="shared" ref="AA1079:AA1080" si="178">IF(X1079&lt;&gt;"",X1079,IF(S1079&lt;&gt;"",S1079,IF(O1079&lt;&gt;"",O1079,"")))</f>
        <v/>
      </c>
    </row>
    <row r="1080" spans="1:28">
      <c r="A1080" s="16">
        <v>2659</v>
      </c>
      <c r="B1080" s="16"/>
      <c r="C1080" s="16"/>
      <c r="D1080" s="83" t="str">
        <f t="shared" si="176"/>
        <v/>
      </c>
      <c r="E1080" s="213" t="s">
        <v>4125</v>
      </c>
      <c r="F1080" s="84" t="s">
        <v>4126</v>
      </c>
      <c r="G1080" s="84" t="s">
        <v>2956</v>
      </c>
      <c r="H1080" s="16"/>
      <c r="I1080" s="206"/>
      <c r="J1080" s="16"/>
      <c r="K1080" s="16"/>
      <c r="L1080" s="16"/>
      <c r="M1080" s="16"/>
      <c r="N1080" s="83"/>
      <c r="O1080" s="83"/>
      <c r="P1080" s="229">
        <v>0</v>
      </c>
      <c r="Q1080" s="230"/>
      <c r="R1080" s="230"/>
      <c r="S1080" s="231">
        <v>0</v>
      </c>
      <c r="T1080" s="232"/>
      <c r="U1080" s="229"/>
      <c r="V1080" s="230"/>
      <c r="W1080" s="230"/>
      <c r="X1080" s="231"/>
      <c r="Y1080" s="232"/>
      <c r="Z1080" s="211">
        <f t="shared" si="177"/>
        <v>0</v>
      </c>
      <c r="AA1080" s="212">
        <f t="shared" si="178"/>
        <v>0</v>
      </c>
      <c r="AB1080" s="16"/>
    </row>
    <row r="1081" spans="1:28">
      <c r="A1081" s="16" t="s">
        <v>112</v>
      </c>
      <c r="H1081" s="16"/>
      <c r="I1081" s="205"/>
      <c r="P1081" s="227"/>
      <c r="Q1081" s="227"/>
      <c r="R1081" s="227"/>
      <c r="S1081" s="227"/>
      <c r="T1081" s="227"/>
      <c r="U1081" s="227"/>
      <c r="V1081" s="227"/>
      <c r="W1081" s="227"/>
      <c r="X1081" s="227"/>
      <c r="Y1081" s="227"/>
    </row>
    <row r="1082" spans="1:28">
      <c r="A1082" s="16" t="s">
        <v>112</v>
      </c>
      <c r="H1082" s="16"/>
      <c r="I1082" s="205"/>
      <c r="P1082" s="227"/>
      <c r="Q1082" s="227"/>
      <c r="R1082" s="227"/>
      <c r="S1082" s="227"/>
      <c r="T1082" s="227"/>
      <c r="U1082" s="227"/>
      <c r="V1082" s="227"/>
      <c r="W1082" s="227"/>
      <c r="X1082" s="227"/>
      <c r="Y1082" s="227"/>
    </row>
    <row r="1083" spans="1:28" ht="19">
      <c r="A1083" s="16" t="s">
        <v>112</v>
      </c>
      <c r="B1083" s="16"/>
      <c r="C1083" s="16"/>
      <c r="D1083" s="83"/>
      <c r="E1083" s="255" t="s">
        <v>4127</v>
      </c>
      <c r="F1083" s="256"/>
      <c r="G1083" s="257"/>
      <c r="H1083" s="16"/>
      <c r="I1083" s="206"/>
      <c r="J1083" s="16"/>
      <c r="K1083" s="16"/>
      <c r="L1083" s="16"/>
      <c r="M1083" s="16"/>
      <c r="N1083" s="83"/>
      <c r="O1083" s="83"/>
      <c r="P1083" s="227"/>
      <c r="Q1083" s="227"/>
      <c r="R1083" s="227"/>
      <c r="S1083" s="227"/>
      <c r="T1083" s="227"/>
      <c r="U1083" s="227"/>
      <c r="V1083" s="227"/>
      <c r="W1083" s="227"/>
      <c r="X1083" s="227"/>
      <c r="Y1083" s="227"/>
      <c r="Z1083" s="191" t="str">
        <f t="shared" ref="Z1083:Z1091" si="179">IF(U1083&lt;&gt;"",U1083,IF(P1083&lt;&gt;"",P1083,IF(N1083&lt;&gt;"",N1083,"")))</f>
        <v/>
      </c>
      <c r="AA1083" s="191" t="str">
        <f t="shared" ref="AA1083:AA1091" si="180">IF(X1083&lt;&gt;"",X1083,IF(S1083&lt;&gt;"",S1083,IF(O1083&lt;&gt;"",O1083,"")))</f>
        <v/>
      </c>
      <c r="AB1083" s="16"/>
    </row>
    <row r="1084" spans="1:28">
      <c r="A1084" s="16" t="s">
        <v>112</v>
      </c>
      <c r="B1084" s="16"/>
      <c r="E1084" s="220" t="s">
        <v>4128</v>
      </c>
      <c r="H1084" s="16"/>
      <c r="I1084" s="205"/>
      <c r="P1084" s="227"/>
      <c r="Q1084" s="227"/>
      <c r="R1084" s="227"/>
      <c r="S1084" s="227"/>
      <c r="T1084" s="227"/>
      <c r="U1084" s="227"/>
      <c r="V1084" s="227"/>
      <c r="W1084" s="227"/>
      <c r="X1084" s="227"/>
      <c r="Y1084" s="227"/>
      <c r="Z1084" s="191" t="str">
        <f t="shared" si="179"/>
        <v/>
      </c>
      <c r="AA1084" s="191" t="str">
        <f t="shared" si="180"/>
        <v/>
      </c>
    </row>
    <row r="1085" spans="1:28">
      <c r="A1085" s="221">
        <v>2660</v>
      </c>
      <c r="B1085" s="221"/>
      <c r="C1085" s="221"/>
      <c r="D1085" s="222"/>
      <c r="E1085" s="213" t="s">
        <v>4129</v>
      </c>
      <c r="F1085" s="84" t="s">
        <v>4130</v>
      </c>
      <c r="G1085" s="84" t="s">
        <v>4131</v>
      </c>
      <c r="H1085" s="221"/>
      <c r="I1085" s="223"/>
      <c r="J1085" s="221"/>
      <c r="K1085" s="221"/>
      <c r="L1085" s="221"/>
      <c r="M1085" s="221"/>
      <c r="N1085" s="222"/>
      <c r="O1085" s="222"/>
      <c r="P1085" s="229">
        <v>0</v>
      </c>
      <c r="Q1085" s="230"/>
      <c r="R1085" s="247"/>
      <c r="S1085" s="248"/>
      <c r="T1085" s="249"/>
      <c r="U1085" s="250"/>
      <c r="V1085" s="247"/>
      <c r="W1085" s="247"/>
      <c r="X1085" s="248"/>
      <c r="Y1085" s="249"/>
      <c r="Z1085" s="224">
        <f t="shared" si="179"/>
        <v>0</v>
      </c>
      <c r="AA1085" s="225" t="str">
        <f t="shared" si="180"/>
        <v/>
      </c>
      <c r="AB1085" s="221"/>
    </row>
    <row r="1086" spans="1:28">
      <c r="A1086" s="221">
        <v>2661</v>
      </c>
      <c r="B1086" s="221"/>
      <c r="C1086" s="221"/>
      <c r="D1086" s="222"/>
      <c r="E1086" s="213" t="s">
        <v>4132</v>
      </c>
      <c r="F1086" s="84" t="s">
        <v>4133</v>
      </c>
      <c r="G1086" s="84" t="s">
        <v>4134</v>
      </c>
      <c r="H1086" s="221"/>
      <c r="I1086" s="223"/>
      <c r="J1086" s="221"/>
      <c r="K1086" s="221"/>
      <c r="L1086" s="221"/>
      <c r="M1086" s="221"/>
      <c r="N1086" s="222"/>
      <c r="O1086" s="222"/>
      <c r="P1086" s="229">
        <v>0</v>
      </c>
      <c r="Q1086" s="230"/>
      <c r="R1086" s="247"/>
      <c r="S1086" s="248"/>
      <c r="T1086" s="249"/>
      <c r="U1086" s="250"/>
      <c r="V1086" s="247"/>
      <c r="W1086" s="247"/>
      <c r="X1086" s="248"/>
      <c r="Y1086" s="249"/>
      <c r="Z1086" s="224">
        <f t="shared" si="179"/>
        <v>0</v>
      </c>
      <c r="AA1086" s="225" t="str">
        <f t="shared" si="180"/>
        <v/>
      </c>
      <c r="AB1086" s="221"/>
    </row>
    <row r="1087" spans="1:28">
      <c r="A1087" s="221">
        <v>2662</v>
      </c>
      <c r="B1087" s="221"/>
      <c r="C1087" s="221"/>
      <c r="D1087" s="222"/>
      <c r="E1087" s="213" t="s">
        <v>4135</v>
      </c>
      <c r="F1087" s="84" t="s">
        <v>4136</v>
      </c>
      <c r="G1087" s="84" t="s">
        <v>4137</v>
      </c>
      <c r="H1087" s="221"/>
      <c r="I1087" s="223"/>
      <c r="J1087" s="221"/>
      <c r="K1087" s="221"/>
      <c r="L1087" s="221"/>
      <c r="M1087" s="221"/>
      <c r="N1087" s="222"/>
      <c r="O1087" s="222"/>
      <c r="P1087" s="229">
        <v>0</v>
      </c>
      <c r="Q1087" s="230"/>
      <c r="R1087" s="247"/>
      <c r="S1087" s="248"/>
      <c r="T1087" s="249"/>
      <c r="U1087" s="250"/>
      <c r="V1087" s="247"/>
      <c r="W1087" s="247"/>
      <c r="X1087" s="248"/>
      <c r="Y1087" s="249"/>
      <c r="Z1087" s="224">
        <f t="shared" si="179"/>
        <v>0</v>
      </c>
      <c r="AA1087" s="225" t="str">
        <f t="shared" si="180"/>
        <v/>
      </c>
      <c r="AB1087" s="221"/>
    </row>
    <row r="1088" spans="1:28">
      <c r="A1088" s="221">
        <v>2663</v>
      </c>
      <c r="B1088" s="221"/>
      <c r="C1088" s="221"/>
      <c r="D1088" s="222"/>
      <c r="E1088" s="213" t="s">
        <v>4138</v>
      </c>
      <c r="F1088" s="84" t="s">
        <v>4139</v>
      </c>
      <c r="G1088" s="84" t="s">
        <v>4140</v>
      </c>
      <c r="H1088" s="221"/>
      <c r="I1088" s="223"/>
      <c r="J1088" s="221"/>
      <c r="K1088" s="221"/>
      <c r="L1088" s="221"/>
      <c r="M1088" s="221"/>
      <c r="N1088" s="222"/>
      <c r="O1088" s="222"/>
      <c r="P1088" s="229">
        <v>0</v>
      </c>
      <c r="Q1088" s="230"/>
      <c r="R1088" s="247"/>
      <c r="S1088" s="248"/>
      <c r="T1088" s="249"/>
      <c r="U1088" s="250"/>
      <c r="V1088" s="247"/>
      <c r="W1088" s="247"/>
      <c r="X1088" s="248"/>
      <c r="Y1088" s="249"/>
      <c r="Z1088" s="224">
        <f t="shared" si="179"/>
        <v>0</v>
      </c>
      <c r="AA1088" s="225" t="str">
        <f t="shared" si="180"/>
        <v/>
      </c>
      <c r="AB1088" s="221"/>
    </row>
    <row r="1089" spans="1:28">
      <c r="A1089" s="221">
        <v>2664</v>
      </c>
      <c r="B1089" s="221"/>
      <c r="C1089" s="221"/>
      <c r="D1089" s="222"/>
      <c r="E1089" s="213" t="s">
        <v>4141</v>
      </c>
      <c r="F1089" s="84" t="s">
        <v>4142</v>
      </c>
      <c r="G1089" s="84" t="s">
        <v>4143</v>
      </c>
      <c r="H1089" s="221"/>
      <c r="I1089" s="223"/>
      <c r="J1089" s="221"/>
      <c r="K1089" s="221"/>
      <c r="L1089" s="221"/>
      <c r="M1089" s="221"/>
      <c r="N1089" s="222"/>
      <c r="O1089" s="222"/>
      <c r="P1089" s="229">
        <v>0</v>
      </c>
      <c r="Q1089" s="230"/>
      <c r="R1089" s="247"/>
      <c r="S1089" s="248"/>
      <c r="T1089" s="249"/>
      <c r="U1089" s="250"/>
      <c r="V1089" s="247"/>
      <c r="W1089" s="247"/>
      <c r="X1089" s="248"/>
      <c r="Y1089" s="249"/>
      <c r="Z1089" s="224">
        <f t="shared" si="179"/>
        <v>0</v>
      </c>
      <c r="AA1089" s="225" t="str">
        <f t="shared" si="180"/>
        <v/>
      </c>
      <c r="AB1089" s="221"/>
    </row>
    <row r="1090" spans="1:28">
      <c r="A1090" s="16">
        <v>2665</v>
      </c>
      <c r="B1090" s="16"/>
      <c r="C1090" s="16"/>
      <c r="D1090" s="83"/>
      <c r="E1090" s="213" t="s">
        <v>4144</v>
      </c>
      <c r="F1090" s="84" t="s">
        <v>4145</v>
      </c>
      <c r="G1090" s="84" t="s">
        <v>4146</v>
      </c>
      <c r="H1090" s="16"/>
      <c r="I1090" s="206"/>
      <c r="J1090" s="16"/>
      <c r="K1090" s="16"/>
      <c r="L1090" s="16"/>
      <c r="M1090" s="16"/>
      <c r="N1090" s="83"/>
      <c r="O1090" s="83"/>
      <c r="P1090" s="229">
        <v>0</v>
      </c>
      <c r="Q1090" s="230"/>
      <c r="R1090" s="230"/>
      <c r="S1090" s="231"/>
      <c r="T1090" s="232"/>
      <c r="U1090" s="229"/>
      <c r="V1090" s="230"/>
      <c r="W1090" s="230"/>
      <c r="X1090" s="231"/>
      <c r="Y1090" s="232"/>
      <c r="Z1090" s="211">
        <f t="shared" si="179"/>
        <v>0</v>
      </c>
      <c r="AA1090" s="212" t="str">
        <f t="shared" si="180"/>
        <v/>
      </c>
      <c r="AB1090" s="16"/>
    </row>
    <row r="1091" spans="1:28">
      <c r="A1091" s="16">
        <v>2666</v>
      </c>
      <c r="B1091" s="16"/>
      <c r="C1091" s="16"/>
      <c r="D1091" s="83"/>
      <c r="E1091" s="213" t="s">
        <v>4147</v>
      </c>
      <c r="F1091" s="84" t="s">
        <v>4148</v>
      </c>
      <c r="G1091" s="84" t="s">
        <v>4149</v>
      </c>
      <c r="H1091" s="16"/>
      <c r="I1091" s="206"/>
      <c r="J1091" s="16"/>
      <c r="K1091" s="16"/>
      <c r="L1091" s="16"/>
      <c r="M1091" s="16"/>
      <c r="N1091" s="83"/>
      <c r="O1091" s="83"/>
      <c r="P1091" s="229">
        <v>0</v>
      </c>
      <c r="Q1091" s="230"/>
      <c r="R1091" s="230"/>
      <c r="S1091" s="231"/>
      <c r="T1091" s="232"/>
      <c r="U1091" s="229"/>
      <c r="V1091" s="230"/>
      <c r="W1091" s="230"/>
      <c r="X1091" s="231"/>
      <c r="Y1091" s="232"/>
      <c r="Z1091" s="211">
        <f t="shared" si="179"/>
        <v>0</v>
      </c>
      <c r="AA1091" s="212" t="str">
        <f t="shared" si="180"/>
        <v/>
      </c>
      <c r="AB1091" s="16"/>
    </row>
    <row r="1092" spans="1:28">
      <c r="A1092" s="16" t="s">
        <v>112</v>
      </c>
      <c r="H1092" s="16"/>
      <c r="I1092" s="205"/>
      <c r="P1092" s="227"/>
      <c r="Q1092" s="227"/>
      <c r="R1092" s="227"/>
      <c r="S1092" s="227"/>
      <c r="T1092" s="227"/>
      <c r="U1092" s="227"/>
      <c r="V1092" s="227"/>
      <c r="W1092" s="227"/>
      <c r="X1092" s="227"/>
      <c r="Y1092" s="227"/>
    </row>
    <row r="1093" spans="1:28">
      <c r="A1093" s="16" t="s">
        <v>112</v>
      </c>
      <c r="H1093" s="16"/>
      <c r="I1093" s="205"/>
      <c r="P1093" s="227"/>
      <c r="Q1093" s="227"/>
      <c r="R1093" s="227"/>
      <c r="S1093" s="227"/>
      <c r="T1093" s="227"/>
      <c r="U1093" s="227"/>
      <c r="V1093" s="227"/>
      <c r="W1093" s="227"/>
      <c r="X1093" s="227"/>
      <c r="Y1093" s="227"/>
    </row>
    <row r="1094" spans="1:28">
      <c r="A1094" s="16" t="s">
        <v>112</v>
      </c>
      <c r="B1094" s="16"/>
      <c r="E1094" s="220" t="s">
        <v>4150</v>
      </c>
      <c r="H1094" s="16"/>
      <c r="I1094" s="205"/>
      <c r="P1094" s="227"/>
      <c r="Q1094" s="227"/>
      <c r="R1094" s="227"/>
      <c r="S1094" s="227"/>
      <c r="T1094" s="227"/>
      <c r="U1094" s="227"/>
      <c r="V1094" s="227"/>
      <c r="W1094" s="227"/>
      <c r="X1094" s="227"/>
      <c r="Y1094" s="227"/>
      <c r="Z1094" s="191" t="str">
        <f t="shared" ref="Z1094:Z1100" si="181">IF(U1094&lt;&gt;"",U1094,IF(P1094&lt;&gt;"",P1094,IF(N1094&lt;&gt;"",N1094,"")))</f>
        <v/>
      </c>
      <c r="AA1094" s="191" t="str">
        <f t="shared" ref="AA1094:AA1100" si="182">IF(X1094&lt;&gt;"",X1094,IF(S1094&lt;&gt;"",S1094,IF(O1094&lt;&gt;"",O1094,"")))</f>
        <v/>
      </c>
    </row>
    <row r="1095" spans="1:28">
      <c r="A1095" s="16">
        <v>2667</v>
      </c>
      <c r="B1095" s="16"/>
      <c r="C1095" s="16"/>
      <c r="D1095" s="83"/>
      <c r="E1095" s="213" t="s">
        <v>4151</v>
      </c>
      <c r="F1095" s="84" t="s">
        <v>4152</v>
      </c>
      <c r="G1095" s="84" t="s">
        <v>4153</v>
      </c>
      <c r="H1095" s="16"/>
      <c r="I1095" s="206"/>
      <c r="J1095" s="16"/>
      <c r="K1095" s="16"/>
      <c r="L1095" s="16"/>
      <c r="M1095" s="16"/>
      <c r="N1095" s="83"/>
      <c r="O1095" s="83"/>
      <c r="P1095" s="229">
        <v>0</v>
      </c>
      <c r="Q1095" s="230" t="s">
        <v>4154</v>
      </c>
      <c r="R1095" s="242" t="s">
        <v>4155</v>
      </c>
      <c r="S1095" s="231"/>
      <c r="T1095" s="232"/>
      <c r="U1095" s="229"/>
      <c r="V1095" s="230"/>
      <c r="W1095" s="230"/>
      <c r="X1095" s="231"/>
      <c r="Y1095" s="232"/>
      <c r="Z1095" s="211">
        <f t="shared" si="181"/>
        <v>0</v>
      </c>
      <c r="AA1095" s="212" t="str">
        <f t="shared" si="182"/>
        <v/>
      </c>
      <c r="AB1095" s="16"/>
    </row>
    <row r="1096" spans="1:28">
      <c r="A1096" s="16">
        <v>2668</v>
      </c>
      <c r="B1096" s="16"/>
      <c r="C1096" s="16"/>
      <c r="D1096" s="83"/>
      <c r="E1096" s="213" t="s">
        <v>4156</v>
      </c>
      <c r="F1096" s="84" t="s">
        <v>4157</v>
      </c>
      <c r="G1096" s="84" t="s">
        <v>4158</v>
      </c>
      <c r="H1096" s="16"/>
      <c r="I1096" s="206"/>
      <c r="J1096" s="16"/>
      <c r="K1096" s="16"/>
      <c r="L1096" s="16"/>
      <c r="M1096" s="16"/>
      <c r="N1096" s="83"/>
      <c r="O1096" s="83"/>
      <c r="P1096" s="229">
        <v>0</v>
      </c>
      <c r="Q1096" s="230" t="s">
        <v>179</v>
      </c>
      <c r="R1096" s="230"/>
      <c r="S1096" s="231"/>
      <c r="T1096" s="232"/>
      <c r="U1096" s="229"/>
      <c r="V1096" s="230"/>
      <c r="W1096" s="230"/>
      <c r="X1096" s="231"/>
      <c r="Y1096" s="232"/>
      <c r="Z1096" s="211">
        <f t="shared" si="181"/>
        <v>0</v>
      </c>
      <c r="AA1096" s="212" t="str">
        <f t="shared" si="182"/>
        <v/>
      </c>
      <c r="AB1096" s="16"/>
    </row>
    <row r="1097" spans="1:28">
      <c r="A1097" s="16">
        <v>2669</v>
      </c>
      <c r="B1097" s="16"/>
      <c r="C1097" s="16"/>
      <c r="D1097" s="83"/>
      <c r="E1097" s="213" t="s">
        <v>4159</v>
      </c>
      <c r="F1097" s="84" t="s">
        <v>4160</v>
      </c>
      <c r="G1097" s="84" t="s">
        <v>4161</v>
      </c>
      <c r="H1097" s="16"/>
      <c r="I1097" s="206"/>
      <c r="J1097" s="16"/>
      <c r="K1097" s="16"/>
      <c r="L1097" s="16"/>
      <c r="M1097" s="16"/>
      <c r="N1097" s="83"/>
      <c r="O1097" s="83"/>
      <c r="P1097" s="229">
        <v>0</v>
      </c>
      <c r="Q1097" s="230" t="s">
        <v>179</v>
      </c>
      <c r="R1097" s="230"/>
      <c r="S1097" s="231"/>
      <c r="T1097" s="232"/>
      <c r="U1097" s="229"/>
      <c r="V1097" s="230"/>
      <c r="W1097" s="230"/>
      <c r="X1097" s="231"/>
      <c r="Y1097" s="232"/>
      <c r="Z1097" s="211">
        <f t="shared" si="181"/>
        <v>0</v>
      </c>
      <c r="AA1097" s="212" t="str">
        <f t="shared" si="182"/>
        <v/>
      </c>
      <c r="AB1097" s="16"/>
    </row>
    <row r="1098" spans="1:28">
      <c r="A1098" s="16">
        <v>2670</v>
      </c>
      <c r="B1098" s="16"/>
      <c r="C1098" s="16"/>
      <c r="D1098" s="83"/>
      <c r="E1098" s="213" t="s">
        <v>4162</v>
      </c>
      <c r="F1098" s="84" t="s">
        <v>4163</v>
      </c>
      <c r="G1098" s="84" t="s">
        <v>4164</v>
      </c>
      <c r="H1098" s="16"/>
      <c r="I1098" s="206"/>
      <c r="J1098" s="16"/>
      <c r="K1098" s="16"/>
      <c r="L1098" s="16"/>
      <c r="M1098" s="16"/>
      <c r="N1098" s="83"/>
      <c r="O1098" s="83"/>
      <c r="P1098" s="229">
        <v>0</v>
      </c>
      <c r="Q1098" s="230" t="s">
        <v>179</v>
      </c>
      <c r="R1098" s="230"/>
      <c r="S1098" s="231"/>
      <c r="T1098" s="232"/>
      <c r="U1098" s="229"/>
      <c r="V1098" s="230"/>
      <c r="W1098" s="230"/>
      <c r="X1098" s="231"/>
      <c r="Y1098" s="232"/>
      <c r="Z1098" s="211">
        <f t="shared" si="181"/>
        <v>0</v>
      </c>
      <c r="AA1098" s="212" t="str">
        <f t="shared" si="182"/>
        <v/>
      </c>
      <c r="AB1098" s="16"/>
    </row>
    <row r="1099" spans="1:28">
      <c r="A1099" s="16">
        <v>2671</v>
      </c>
      <c r="B1099" s="16"/>
      <c r="C1099" s="16"/>
      <c r="D1099" s="83"/>
      <c r="E1099" s="213" t="s">
        <v>4165</v>
      </c>
      <c r="F1099" s="84" t="s">
        <v>4166</v>
      </c>
      <c r="G1099" s="84" t="s">
        <v>4167</v>
      </c>
      <c r="H1099" s="16"/>
      <c r="I1099" s="206"/>
      <c r="J1099" s="16"/>
      <c r="K1099" s="16"/>
      <c r="L1099" s="16"/>
      <c r="M1099" s="16"/>
      <c r="N1099" s="83"/>
      <c r="O1099" s="83"/>
      <c r="P1099" s="229">
        <v>0</v>
      </c>
      <c r="Q1099" s="230" t="s">
        <v>179</v>
      </c>
      <c r="R1099" s="230"/>
      <c r="S1099" s="231"/>
      <c r="T1099" s="232"/>
      <c r="U1099" s="229"/>
      <c r="V1099" s="230"/>
      <c r="W1099" s="230"/>
      <c r="X1099" s="231"/>
      <c r="Y1099" s="232"/>
      <c r="Z1099" s="211">
        <f t="shared" si="181"/>
        <v>0</v>
      </c>
      <c r="AA1099" s="212" t="str">
        <f t="shared" si="182"/>
        <v/>
      </c>
      <c r="AB1099" s="16"/>
    </row>
    <row r="1100" spans="1:28">
      <c r="A1100" s="16">
        <v>2672</v>
      </c>
      <c r="B1100" s="16"/>
      <c r="C1100" s="16"/>
      <c r="D1100" s="83"/>
      <c r="E1100" s="213" t="s">
        <v>4168</v>
      </c>
      <c r="F1100" s="84" t="s">
        <v>4169</v>
      </c>
      <c r="G1100" s="84" t="s">
        <v>4170</v>
      </c>
      <c r="H1100" s="16"/>
      <c r="I1100" s="206"/>
      <c r="J1100" s="16"/>
      <c r="K1100" s="16"/>
      <c r="L1100" s="16"/>
      <c r="M1100" s="16"/>
      <c r="N1100" s="83"/>
      <c r="O1100" s="83"/>
      <c r="P1100" s="229">
        <v>0</v>
      </c>
      <c r="Q1100" s="230" t="s">
        <v>179</v>
      </c>
      <c r="R1100" s="230"/>
      <c r="S1100" s="231"/>
      <c r="T1100" s="232"/>
      <c r="U1100" s="229"/>
      <c r="V1100" s="230"/>
      <c r="W1100" s="230"/>
      <c r="X1100" s="231"/>
      <c r="Y1100" s="232"/>
      <c r="Z1100" s="211">
        <f t="shared" si="181"/>
        <v>0</v>
      </c>
      <c r="AA1100" s="212" t="str">
        <f t="shared" si="182"/>
        <v/>
      </c>
      <c r="AB1100" s="16"/>
    </row>
    <row r="1101" spans="1:28">
      <c r="A1101" s="16" t="s">
        <v>112</v>
      </c>
      <c r="H1101" s="16"/>
      <c r="I1101" s="205"/>
      <c r="P1101" s="227"/>
      <c r="Q1101" s="227"/>
      <c r="R1101" s="227"/>
      <c r="S1101" s="227"/>
      <c r="T1101" s="227"/>
      <c r="U1101" s="227"/>
      <c r="V1101" s="227"/>
      <c r="W1101" s="227"/>
      <c r="X1101" s="227"/>
      <c r="Y1101" s="227"/>
    </row>
    <row r="1102" spans="1:28">
      <c r="A1102" s="16" t="s">
        <v>112</v>
      </c>
      <c r="H1102" s="16"/>
      <c r="I1102" s="205"/>
      <c r="P1102" s="227"/>
      <c r="Q1102" s="227"/>
      <c r="R1102" s="227"/>
      <c r="S1102" s="227"/>
      <c r="T1102" s="227"/>
      <c r="U1102" s="227"/>
      <c r="V1102" s="227"/>
      <c r="W1102" s="227"/>
      <c r="X1102" s="227"/>
      <c r="Y1102" s="227"/>
    </row>
    <row r="1103" spans="1:28">
      <c r="A1103" s="16" t="s">
        <v>112</v>
      </c>
      <c r="B1103" s="16"/>
      <c r="E1103" s="220" t="s">
        <v>4171</v>
      </c>
      <c r="H1103" s="16"/>
      <c r="I1103" s="205"/>
      <c r="P1103" s="227"/>
      <c r="Q1103" s="227"/>
      <c r="R1103" s="227"/>
      <c r="S1103" s="227"/>
      <c r="T1103" s="227"/>
      <c r="U1103" s="227"/>
      <c r="V1103" s="227"/>
      <c r="W1103" s="227"/>
      <c r="X1103" s="227"/>
      <c r="Y1103" s="227"/>
      <c r="Z1103" s="191" t="str">
        <f t="shared" ref="Z1103:Z1113" si="183">IF(U1103&lt;&gt;"",U1103,IF(P1103&lt;&gt;"",P1103,IF(N1103&lt;&gt;"",N1103,"")))</f>
        <v/>
      </c>
      <c r="AA1103" s="191" t="str">
        <f t="shared" ref="AA1103:AA1113" si="184">IF(X1103&lt;&gt;"",X1103,IF(S1103&lt;&gt;"",S1103,IF(O1103&lt;&gt;"",O1103,"")))</f>
        <v/>
      </c>
    </row>
    <row r="1104" spans="1:28">
      <c r="A1104" s="16">
        <v>2673</v>
      </c>
      <c r="B1104" s="16"/>
      <c r="C1104" s="16"/>
      <c r="D1104" s="83"/>
      <c r="E1104" s="213" t="s">
        <v>4172</v>
      </c>
      <c r="F1104" s="84" t="s">
        <v>4173</v>
      </c>
      <c r="G1104" s="84" t="s">
        <v>4174</v>
      </c>
      <c r="H1104" s="16"/>
      <c r="I1104" s="206"/>
      <c r="J1104" s="16"/>
      <c r="K1104" s="16"/>
      <c r="L1104" s="16"/>
      <c r="M1104" s="16"/>
      <c r="N1104" s="83"/>
      <c r="O1104" s="83"/>
      <c r="P1104" s="229">
        <v>0</v>
      </c>
      <c r="Q1104" s="230"/>
      <c r="R1104" s="230"/>
      <c r="S1104" s="231"/>
      <c r="T1104" s="232"/>
      <c r="U1104" s="229"/>
      <c r="V1104" s="230"/>
      <c r="W1104" s="230"/>
      <c r="X1104" s="231"/>
      <c r="Y1104" s="232"/>
      <c r="Z1104" s="211">
        <f t="shared" si="183"/>
        <v>0</v>
      </c>
      <c r="AA1104" s="212" t="str">
        <f t="shared" si="184"/>
        <v/>
      </c>
      <c r="AB1104" s="16"/>
    </row>
    <row r="1105" spans="1:28">
      <c r="A1105" s="16">
        <v>2674</v>
      </c>
      <c r="B1105" s="16"/>
      <c r="C1105" s="16"/>
      <c r="D1105" s="83"/>
      <c r="E1105" s="213" t="s">
        <v>4175</v>
      </c>
      <c r="F1105" s="84" t="s">
        <v>4176</v>
      </c>
      <c r="G1105" s="84" t="s">
        <v>4177</v>
      </c>
      <c r="H1105" s="16"/>
      <c r="I1105" s="206"/>
      <c r="J1105" s="16"/>
      <c r="K1105" s="16"/>
      <c r="L1105" s="16"/>
      <c r="M1105" s="16"/>
      <c r="N1105" s="83"/>
      <c r="O1105" s="83"/>
      <c r="P1105" s="229">
        <v>0</v>
      </c>
      <c r="Q1105" s="230"/>
      <c r="R1105" s="230"/>
      <c r="S1105" s="231"/>
      <c r="T1105" s="232"/>
      <c r="U1105" s="229"/>
      <c r="V1105" s="230"/>
      <c r="W1105" s="230"/>
      <c r="X1105" s="231"/>
      <c r="Y1105" s="232"/>
      <c r="Z1105" s="211">
        <f t="shared" si="183"/>
        <v>0</v>
      </c>
      <c r="AA1105" s="212" t="str">
        <f t="shared" si="184"/>
        <v/>
      </c>
      <c r="AB1105" s="16"/>
    </row>
    <row r="1106" spans="1:28">
      <c r="A1106" s="16">
        <v>2675</v>
      </c>
      <c r="B1106" s="16"/>
      <c r="C1106" s="16"/>
      <c r="D1106" s="83"/>
      <c r="E1106" s="213" t="s">
        <v>4178</v>
      </c>
      <c r="F1106" s="84" t="s">
        <v>4179</v>
      </c>
      <c r="G1106" s="84" t="s">
        <v>4180</v>
      </c>
      <c r="H1106" s="16"/>
      <c r="I1106" s="206"/>
      <c r="J1106" s="16"/>
      <c r="K1106" s="16"/>
      <c r="L1106" s="16"/>
      <c r="M1106" s="16"/>
      <c r="N1106" s="83"/>
      <c r="O1106" s="83"/>
      <c r="P1106" s="229">
        <v>0</v>
      </c>
      <c r="Q1106" s="230"/>
      <c r="R1106" s="230"/>
      <c r="S1106" s="231"/>
      <c r="T1106" s="232"/>
      <c r="U1106" s="229"/>
      <c r="V1106" s="230"/>
      <c r="W1106" s="230"/>
      <c r="X1106" s="231"/>
      <c r="Y1106" s="232"/>
      <c r="Z1106" s="211">
        <f t="shared" si="183"/>
        <v>0</v>
      </c>
      <c r="AA1106" s="212" t="str">
        <f t="shared" si="184"/>
        <v/>
      </c>
      <c r="AB1106" s="16"/>
    </row>
    <row r="1107" spans="1:28">
      <c r="A1107" s="16">
        <v>2676</v>
      </c>
      <c r="B1107" s="16"/>
      <c r="C1107" s="16"/>
      <c r="D1107" s="83"/>
      <c r="E1107" s="213" t="s">
        <v>4181</v>
      </c>
      <c r="F1107" s="84" t="s">
        <v>4182</v>
      </c>
      <c r="G1107" s="84" t="s">
        <v>4183</v>
      </c>
      <c r="H1107" s="16"/>
      <c r="I1107" s="206"/>
      <c r="J1107" s="16"/>
      <c r="K1107" s="16"/>
      <c r="L1107" s="16"/>
      <c r="M1107" s="16"/>
      <c r="N1107" s="83"/>
      <c r="O1107" s="83"/>
      <c r="P1107" s="229">
        <v>0</v>
      </c>
      <c r="Q1107" s="230"/>
      <c r="R1107" s="230"/>
      <c r="S1107" s="231"/>
      <c r="T1107" s="232"/>
      <c r="U1107" s="229"/>
      <c r="V1107" s="230"/>
      <c r="W1107" s="230"/>
      <c r="X1107" s="231"/>
      <c r="Y1107" s="232"/>
      <c r="Z1107" s="211">
        <f t="shared" si="183"/>
        <v>0</v>
      </c>
      <c r="AA1107" s="212" t="str">
        <f t="shared" si="184"/>
        <v/>
      </c>
      <c r="AB1107" s="16"/>
    </row>
    <row r="1108" spans="1:28">
      <c r="A1108" s="16">
        <v>2677</v>
      </c>
      <c r="B1108" s="16"/>
      <c r="C1108" s="16"/>
      <c r="D1108" s="83"/>
      <c r="E1108" s="213" t="s">
        <v>4184</v>
      </c>
      <c r="F1108" s="84" t="s">
        <v>4185</v>
      </c>
      <c r="G1108" s="84" t="s">
        <v>4186</v>
      </c>
      <c r="H1108" s="16"/>
      <c r="I1108" s="206"/>
      <c r="J1108" s="16"/>
      <c r="K1108" s="16"/>
      <c r="L1108" s="16"/>
      <c r="M1108" s="16"/>
      <c r="N1108" s="83"/>
      <c r="O1108" s="83"/>
      <c r="P1108" s="229">
        <v>0</v>
      </c>
      <c r="Q1108" s="230"/>
      <c r="R1108" s="230"/>
      <c r="S1108" s="231"/>
      <c r="T1108" s="232"/>
      <c r="U1108" s="229"/>
      <c r="V1108" s="230"/>
      <c r="W1108" s="230"/>
      <c r="X1108" s="231"/>
      <c r="Y1108" s="232"/>
      <c r="Z1108" s="211">
        <f t="shared" si="183"/>
        <v>0</v>
      </c>
      <c r="AA1108" s="212" t="str">
        <f t="shared" si="184"/>
        <v/>
      </c>
      <c r="AB1108" s="16"/>
    </row>
    <row r="1109" spans="1:28">
      <c r="A1109" s="16">
        <v>2678</v>
      </c>
      <c r="B1109" s="16"/>
      <c r="C1109" s="16"/>
      <c r="D1109" s="83"/>
      <c r="E1109" s="213" t="s">
        <v>4187</v>
      </c>
      <c r="F1109" s="84" t="s">
        <v>4188</v>
      </c>
      <c r="G1109" s="84" t="s">
        <v>4189</v>
      </c>
      <c r="H1109" s="16"/>
      <c r="I1109" s="206"/>
      <c r="J1109" s="16"/>
      <c r="K1109" s="16"/>
      <c r="L1109" s="16"/>
      <c r="M1109" s="16"/>
      <c r="N1109" s="83"/>
      <c r="O1109" s="83"/>
      <c r="P1109" s="229">
        <v>0</v>
      </c>
      <c r="Q1109" s="230"/>
      <c r="R1109" s="230"/>
      <c r="S1109" s="231"/>
      <c r="T1109" s="232"/>
      <c r="U1109" s="229"/>
      <c r="V1109" s="230"/>
      <c r="W1109" s="230"/>
      <c r="X1109" s="231"/>
      <c r="Y1109" s="232"/>
      <c r="Z1109" s="211">
        <f t="shared" si="183"/>
        <v>0</v>
      </c>
      <c r="AA1109" s="212" t="str">
        <f t="shared" si="184"/>
        <v/>
      </c>
      <c r="AB1109" s="16"/>
    </row>
    <row r="1110" spans="1:28">
      <c r="A1110" s="16">
        <v>2679</v>
      </c>
      <c r="B1110" s="16"/>
      <c r="C1110" s="16"/>
      <c r="D1110" s="83"/>
      <c r="E1110" s="213" t="s">
        <v>4190</v>
      </c>
      <c r="F1110" s="84" t="s">
        <v>4191</v>
      </c>
      <c r="G1110" s="84" t="s">
        <v>4192</v>
      </c>
      <c r="H1110" s="16"/>
      <c r="I1110" s="206"/>
      <c r="J1110" s="16"/>
      <c r="K1110" s="16"/>
      <c r="L1110" s="16"/>
      <c r="M1110" s="16"/>
      <c r="N1110" s="83"/>
      <c r="O1110" s="83"/>
      <c r="P1110" s="229">
        <v>0</v>
      </c>
      <c r="Q1110" s="230"/>
      <c r="R1110" s="230"/>
      <c r="S1110" s="231"/>
      <c r="T1110" s="232"/>
      <c r="U1110" s="229"/>
      <c r="V1110" s="230"/>
      <c r="W1110" s="230"/>
      <c r="X1110" s="231"/>
      <c r="Y1110" s="232"/>
      <c r="Z1110" s="211">
        <f t="shared" si="183"/>
        <v>0</v>
      </c>
      <c r="AA1110" s="212" t="str">
        <f t="shared" si="184"/>
        <v/>
      </c>
      <c r="AB1110" s="16"/>
    </row>
    <row r="1111" spans="1:28">
      <c r="A1111" s="16">
        <v>2680</v>
      </c>
      <c r="B1111" s="16"/>
      <c r="C1111" s="16"/>
      <c r="D1111" s="83"/>
      <c r="E1111" s="213" t="s">
        <v>4193</v>
      </c>
      <c r="F1111" s="84" t="s">
        <v>4194</v>
      </c>
      <c r="G1111" s="84" t="s">
        <v>4195</v>
      </c>
      <c r="H1111" s="16"/>
      <c r="I1111" s="206"/>
      <c r="J1111" s="16"/>
      <c r="K1111" s="16"/>
      <c r="L1111" s="16"/>
      <c r="M1111" s="16"/>
      <c r="N1111" s="83"/>
      <c r="O1111" s="83"/>
      <c r="P1111" s="229">
        <v>0</v>
      </c>
      <c r="Q1111" s="230"/>
      <c r="R1111" s="230"/>
      <c r="S1111" s="231"/>
      <c r="T1111" s="232"/>
      <c r="U1111" s="229"/>
      <c r="V1111" s="230"/>
      <c r="W1111" s="230"/>
      <c r="X1111" s="231"/>
      <c r="Y1111" s="232"/>
      <c r="Z1111" s="211">
        <f t="shared" si="183"/>
        <v>0</v>
      </c>
      <c r="AA1111" s="212" t="str">
        <f t="shared" si="184"/>
        <v/>
      </c>
      <c r="AB1111" s="16"/>
    </row>
    <row r="1112" spans="1:28">
      <c r="A1112" s="16">
        <v>2681</v>
      </c>
      <c r="B1112" s="16"/>
      <c r="C1112" s="16"/>
      <c r="D1112" s="83"/>
      <c r="E1112" s="213" t="s">
        <v>4196</v>
      </c>
      <c r="F1112" s="84" t="s">
        <v>4197</v>
      </c>
      <c r="G1112" s="84" t="s">
        <v>4198</v>
      </c>
      <c r="H1112" s="16" t="s">
        <v>4199</v>
      </c>
      <c r="I1112" s="206"/>
      <c r="J1112" s="16"/>
      <c r="K1112" s="16"/>
      <c r="L1112" s="16"/>
      <c r="M1112" s="16"/>
      <c r="N1112" s="83"/>
      <c r="O1112" s="83"/>
      <c r="P1112" s="229">
        <v>0</v>
      </c>
      <c r="Q1112" s="230"/>
      <c r="R1112" s="230"/>
      <c r="S1112" s="231"/>
      <c r="T1112" s="232"/>
      <c r="U1112" s="229"/>
      <c r="V1112" s="230"/>
      <c r="W1112" s="230"/>
      <c r="X1112" s="231"/>
      <c r="Y1112" s="232"/>
      <c r="Z1112" s="211">
        <f t="shared" si="183"/>
        <v>0</v>
      </c>
      <c r="AA1112" s="212" t="str">
        <f t="shared" si="184"/>
        <v/>
      </c>
      <c r="AB1112" s="16"/>
    </row>
    <row r="1113" spans="1:28">
      <c r="A1113" s="16">
        <v>2682</v>
      </c>
      <c r="B1113" s="16"/>
      <c r="C1113" s="16"/>
      <c r="D1113" s="83"/>
      <c r="E1113" s="213" t="s">
        <v>4200</v>
      </c>
      <c r="F1113" s="84" t="s">
        <v>4201</v>
      </c>
      <c r="G1113" s="84" t="s">
        <v>4202</v>
      </c>
      <c r="H1113" s="16"/>
      <c r="I1113" s="206"/>
      <c r="J1113" s="16"/>
      <c r="K1113" s="16"/>
      <c r="L1113" s="16"/>
      <c r="M1113" s="16"/>
      <c r="N1113" s="83"/>
      <c r="O1113" s="83"/>
      <c r="P1113" s="229">
        <v>0</v>
      </c>
      <c r="Q1113" s="230"/>
      <c r="R1113" s="230"/>
      <c r="S1113" s="231"/>
      <c r="T1113" s="232"/>
      <c r="U1113" s="229"/>
      <c r="V1113" s="230"/>
      <c r="W1113" s="230"/>
      <c r="X1113" s="231"/>
      <c r="Y1113" s="232"/>
      <c r="Z1113" s="211">
        <f t="shared" si="183"/>
        <v>0</v>
      </c>
      <c r="AA1113" s="212" t="str">
        <f t="shared" si="184"/>
        <v/>
      </c>
      <c r="AB1113" s="16"/>
    </row>
    <row r="1114" spans="1:28">
      <c r="I1114" s="205"/>
    </row>
    <row r="1115" spans="1:28">
      <c r="I1115" s="205"/>
    </row>
    <row r="1116" spans="1:28">
      <c r="I1116" s="205"/>
    </row>
    <row r="1117" spans="1:28">
      <c r="I1117" s="205"/>
    </row>
    <row r="1118" spans="1:28">
      <c r="I1118" s="205"/>
    </row>
    <row r="1119" spans="1:28">
      <c r="I1119" s="205"/>
    </row>
    <row r="1120" spans="1:28">
      <c r="I1120" s="205"/>
    </row>
    <row r="1121" spans="9:9">
      <c r="I1121" s="205"/>
    </row>
    <row r="1122" spans="9:9">
      <c r="I1122" s="205"/>
    </row>
    <row r="1123" spans="9:9">
      <c r="I1123" s="205"/>
    </row>
    <row r="1124" spans="9:9">
      <c r="I1124" s="205"/>
    </row>
    <row r="1125" spans="9:9">
      <c r="I1125" s="205"/>
    </row>
    <row r="1126" spans="9:9">
      <c r="I1126" s="205"/>
    </row>
    <row r="1127" spans="9:9">
      <c r="I1127" s="205"/>
    </row>
    <row r="1128" spans="9:9">
      <c r="I1128" s="205"/>
    </row>
    <row r="1129" spans="9:9">
      <c r="I1129" s="205"/>
    </row>
    <row r="1130" spans="9:9">
      <c r="I1130" s="205"/>
    </row>
    <row r="1131" spans="9:9">
      <c r="I1131" s="205"/>
    </row>
    <row r="1132" spans="9:9">
      <c r="I1132" s="205"/>
    </row>
    <row r="1133" spans="9:9">
      <c r="I1133" s="205"/>
    </row>
    <row r="1134" spans="9:9">
      <c r="I1134" s="205"/>
    </row>
    <row r="1135" spans="9:9">
      <c r="I1135" s="205"/>
    </row>
    <row r="1136" spans="9:9">
      <c r="I1136" s="205"/>
    </row>
    <row r="1137" spans="9:9">
      <c r="I1137" s="205"/>
    </row>
    <row r="1138" spans="9:9">
      <c r="I1138" s="205"/>
    </row>
    <row r="1139" spans="9:9">
      <c r="I1139" s="205"/>
    </row>
    <row r="1140" spans="9:9">
      <c r="I1140" s="205"/>
    </row>
    <row r="1141" spans="9:9">
      <c r="I1141" s="205"/>
    </row>
    <row r="1142" spans="9:9">
      <c r="I1142" s="205"/>
    </row>
    <row r="1143" spans="9:9">
      <c r="I1143" s="205"/>
    </row>
    <row r="1144" spans="9:9">
      <c r="I1144" s="205"/>
    </row>
    <row r="1145" spans="9:9">
      <c r="I1145" s="205"/>
    </row>
    <row r="1146" spans="9:9">
      <c r="I1146" s="205"/>
    </row>
    <row r="1147" spans="9:9">
      <c r="I1147" s="205"/>
    </row>
    <row r="1148" spans="9:9">
      <c r="I1148" s="205"/>
    </row>
    <row r="1149" spans="9:9">
      <c r="I1149" s="205"/>
    </row>
    <row r="1150" spans="9:9">
      <c r="I1150" s="205"/>
    </row>
    <row r="1151" spans="9:9">
      <c r="I1151" s="205"/>
    </row>
    <row r="1152" spans="9:9">
      <c r="I1152" s="205"/>
    </row>
    <row r="1153" spans="9:9">
      <c r="I1153" s="205"/>
    </row>
    <row r="1154" spans="9:9">
      <c r="I1154" s="205"/>
    </row>
    <row r="1155" spans="9:9">
      <c r="I1155" s="205"/>
    </row>
    <row r="1156" spans="9:9">
      <c r="I1156" s="205"/>
    </row>
    <row r="1157" spans="9:9">
      <c r="I1157" s="205"/>
    </row>
    <row r="1158" spans="9:9">
      <c r="I1158" s="205"/>
    </row>
    <row r="1159" spans="9:9">
      <c r="I1159" s="205"/>
    </row>
    <row r="1160" spans="9:9">
      <c r="I1160" s="205"/>
    </row>
    <row r="1161" spans="9:9">
      <c r="I1161" s="205"/>
    </row>
    <row r="1162" spans="9:9">
      <c r="I1162" s="205"/>
    </row>
    <row r="1163" spans="9:9">
      <c r="I1163" s="205"/>
    </row>
    <row r="1164" spans="9:9">
      <c r="I1164" s="205"/>
    </row>
    <row r="1165" spans="9:9">
      <c r="I1165" s="205"/>
    </row>
    <row r="1166" spans="9:9">
      <c r="I1166" s="205"/>
    </row>
    <row r="1167" spans="9:9">
      <c r="I1167" s="205"/>
    </row>
    <row r="1168" spans="9:9">
      <c r="I1168" s="205"/>
    </row>
    <row r="1169" spans="9:9">
      <c r="I1169" s="205"/>
    </row>
    <row r="1170" spans="9:9">
      <c r="I1170" s="205"/>
    </row>
    <row r="1171" spans="9:9">
      <c r="I1171" s="205"/>
    </row>
    <row r="1172" spans="9:9">
      <c r="I1172" s="205"/>
    </row>
    <row r="1173" spans="9:9">
      <c r="I1173" s="205"/>
    </row>
    <row r="1174" spans="9:9">
      <c r="I1174" s="205"/>
    </row>
    <row r="1175" spans="9:9">
      <c r="I1175" s="205"/>
    </row>
    <row r="1176" spans="9:9">
      <c r="I1176" s="205"/>
    </row>
    <row r="1177" spans="9:9">
      <c r="I1177" s="205"/>
    </row>
    <row r="1178" spans="9:9">
      <c r="I1178" s="205"/>
    </row>
    <row r="1179" spans="9:9">
      <c r="I1179" s="205"/>
    </row>
    <row r="1180" spans="9:9">
      <c r="I1180" s="205"/>
    </row>
    <row r="1181" spans="9:9">
      <c r="I1181" s="205"/>
    </row>
    <row r="1182" spans="9:9">
      <c r="I1182" s="205"/>
    </row>
    <row r="1183" spans="9:9">
      <c r="I1183" s="205"/>
    </row>
    <row r="1184" spans="9:9">
      <c r="I1184" s="205"/>
    </row>
    <row r="1185" spans="9:9">
      <c r="I1185" s="205"/>
    </row>
    <row r="1186" spans="9:9">
      <c r="I1186" s="205"/>
    </row>
  </sheetData>
  <sheetProtection formatCells="0" formatColumns="0"/>
  <mergeCells count="43">
    <mergeCell ref="E1033:G1033"/>
    <mergeCell ref="E371:G371"/>
    <mergeCell ref="E375:G375"/>
    <mergeCell ref="E348:G348"/>
    <mergeCell ref="E324:G324"/>
    <mergeCell ref="E349:G349"/>
    <mergeCell ref="E509:G509"/>
    <mergeCell ref="E618:G618"/>
    <mergeCell ref="E617:G617"/>
    <mergeCell ref="E568:G568"/>
    <mergeCell ref="E544:G544"/>
    <mergeCell ref="E590:G590"/>
    <mergeCell ref="E569:G569"/>
    <mergeCell ref="E111:G111"/>
    <mergeCell ref="E128:G128"/>
    <mergeCell ref="H1:O1"/>
    <mergeCell ref="E919:G919"/>
    <mergeCell ref="E45:G45"/>
    <mergeCell ref="E91:G91"/>
    <mergeCell ref="E4:G4"/>
    <mergeCell ref="E5:G5"/>
    <mergeCell ref="E223:G223"/>
    <mergeCell ref="E222:G222"/>
    <mergeCell ref="E305:G305"/>
    <mergeCell ref="E236:G236"/>
    <mergeCell ref="E256:G256"/>
    <mergeCell ref="E230:G230"/>
    <mergeCell ref="E1083:G1083"/>
    <mergeCell ref="E864:G864"/>
    <mergeCell ref="E950:G950"/>
    <mergeCell ref="E951:G951"/>
    <mergeCell ref="E381:G381"/>
    <mergeCell ref="E497:G497"/>
    <mergeCell ref="E465:G465"/>
    <mergeCell ref="E382:G382"/>
    <mergeCell ref="E410:G410"/>
    <mergeCell ref="E645:G645"/>
    <mergeCell ref="E676:G676"/>
    <mergeCell ref="E688:G688"/>
    <mergeCell ref="E689:G689"/>
    <mergeCell ref="E742:G742"/>
    <mergeCell ref="E519:G519"/>
    <mergeCell ref="E520:G520"/>
  </mergeCells>
  <dataValidations count="2">
    <dataValidation type="list" allowBlank="1" showInputMessage="1" showErrorMessage="1" prompt="Value must be 0, 1, 2, 3, 4 or 5" sqref="P16:P20 U7:U12 P24:P28 U16:U20 P32:P42 U24:U28 P47:P53 U32:U42 P57:P62 U47:U53 P66:P70 U57:U62 P74:P78 U66:U70 P82:P88 U74:U78 P93:P97 U82:U88 P101:P102 U93:U97 P106:P108 U101:U102 P113:P119 U106:U108 P123:P125 U113:U119 P130:P136 U123:U125 P140:P156 U130:U136 P160:P174 U140:U156 P178:P182 U160:U174 P186:P193 U178:U182 P197:P209 U186:U193 P213:P219 U197:U209 P225:P227 U213:U219 P232:P233 U225:U227 P238:P242 U232:U233 P246:P253 U238:U242 P258:P260 U246:U253 P264:P267 U258:U260 P271:P274 U264:U267 P278:P287 U271:U274 P291:P298 U278:U287 P302 U291:U298 P307:P311 U302 P315:P316 U307:U311 P320:P321 U315:U316 P326 U320:U321 P330:P331 U326 P335 U330:U331 P339:P341 U335 P345 U339:U341 P856:P857 U345 U856:U857 P860:P861 U860:U861 P864:P867 P384:P397 P7:P12 P401 U384:U397 P404:P407 P412:P432 U401:U407 P436:P439 U412:U432 P443:P448 U436:U439 P452:P462 U443:U448 P467:P475 U452:U462 P479:P486 U467:U475 P490:P494 U479:U486 P499:P506 U490:U494 P511:P516 U499:U506 P521:P541 U511:U516 P546:P550 U521:U541 P554:P558 U546:U550 P562:P565 U554:U558 P570:P587 U562:U565 P593:P600 U570:U587 P604:P614 U593:U600 U864:U867 U604:U614 P870:P878 U870:U878 P881:P882 U881:U882 P885:P890 U885:U890 P893:P894 U893:U894 P897:P898 U897:U898 P901:P904 U901:U904 P907:P908 U907:U908 P911:P912 U911:U912 P951:P955 P350:P368 P372 U350:U368 P376:P378 U372 P677:P679 U376:U378 V690 U670:U673 P682:P685 U677:U679 P915:P916 U682:U685 V951:V952 U915:U916 P919:P921 U919:U921 P924:P926 U924:U926 P929:P935 U929:U935 P938:P939 U938:U939 P942:P943 U942:U943 P946:P947 U946:U947 P620:P621 P623:P624 U620:U621 P626:P630 U623:U624 P633:P642 U626:U630 P646:P649 U633:U642 P652:P655 U646:U649 P657:P659 U652:U655 P662:P665 U657:U659 P667 U662:U665 P670:P673 U667 P690:P700 U691:U700 P703:P706 U703:U706 P709:P715 U709:U715 P718:P719 U718:U719 P722:P723 U722:U723 P726:P727 U726:U727 P730:P731 U730:U731 P734:P735 U734:U735 P738:P739 U738:U739 P742:P747 U742:U747 P750:P752 U750:U752 P755:P758 U755:U758 P761:P768 U761:U768 P771:P775 U771:U775 P778:P790 U778:U790 P793:P796 U793:U796 P799:P804 U799:U804 P807:P816 U807:U816 P819:P822 U819:U822 P825:P833 U825:U833 P836:P837 U836:U837 P840:P842 U840:U842 P845:P849 U845:U849 P852:P853 U852:U853 U953:U955 P958:P970 U958:U970 P973:P976 U973:U976 U1103:U1113 U979:U989 P992:P1002 U992:U1002 P1005:P1009 U1005:U1009 P1012:P1018 U1012:U1018 P1021:P1022 U1021:U1022 P1025:P1026 U1025:U1026 P1029:P1030 U1029:U1030 P1033:P1037 U1033:U1037 P1040:P1046 U1040:U1046 P1049:P1053 U1049:U1053 P1056:P1072 U1056:U1072 P1075:P1076 U1075:U1076 P1079:P1080 U1079:U1080 P1083:P1091 U1083:U1091 P1094:P1100 U1094:U1100 P1103:P1113 P979:P989" xr:uid="{00000000-0002-0000-0200-000000000000}">
      <formula1>"0.0,1.0,2.0,3.0,4.0,5.0"</formula1>
    </dataValidation>
    <dataValidation type="decimal" allowBlank="1" showInputMessage="1" showErrorMessage="1" prompt="Value must be between 0 and 5" sqref="S7:S12 X7:X12 S16:S20 X16:X20 S24:S28 X24:X28 S32:S42 X32:X42 S47:S53 X47:X53 S57:S62 X57:X62 S66:S70 X66:X70 S74:S78 X74:X78 S82:S88 X82:X88 S93:S97 X93:X97 S101:S102 X101:X102 S106:S108 X106:X108 S113:S119 X113:X119 S123:S125 X123:X125 S130:S136 X130:X136 S140:S156 X140:X156 S160:S174 X160:X174 S178:S182 X178:X182 S186:S193 X186:X193 S197:S209 X197:X209 S213:S219 X213:X219 S225:S227 X225:X227 S232:S233 X232:X233 S238:S242 X238:X242 S246:S253 X246:X253 S258:S260 X258:X260 S264:S267 X264:X267 S271:S274 X271:X274 S278:S287 X278:X287 S291:S298 X291:X298 S302 X302 S307:S311 X307:X311 S315:S316 X315:X316 S320:S321 X320:X321 S326 X326 S330:S331 X330:X331 S335 X335 S339:S341 X339:X341 S345 X345 S856:S857 X856:X857 S860:S861 X860:X861 S864:S867 S384:S397 X384:X397 S401:S407 X401:X407 S412:S432 X412:X432 S436:S439 X436:X439 S443:S448 X443:X448 S452:S462 X452:X462 S467:S475 X467:X475 S479:S486 X479:X486 S490:S494 X490:X494 S499:S506 X499:X506 S511:S516 X511:X516 S521:S541 X521:X541 S546:S550 X546:X550 S554:S558 X554:X558 S562:S565 X562:X565 S570:S587 X570:X587 S593:S600 X593:X600 S604:S614 X604:X614 X864:X867 S870:S878 X870:X878 S881:S882 X881:X882 S885:S890 X885:X890 S893:S894 X893:X894 S897:S898 X897:X898 S901:S904 X901:X904 S907:S908 X907:X908 S911:S912 X911:X912 T951:T952 S350:S368 X350:X368 S372 X372 S376:S378 X376:X378 Y690 X670:X673 S677:S679 X677:X679 S682:S685 X682:X685 Y951:Y952 S915:S916 X915:X916 S919:S921 X919:X921 S924:S926 X924:X926 S929:S935 X929:X935 S938:S939 X938:X939 S942:S943 X942:X943 S946:S947 X946:X947 S620:S621 X620:X621 S623:S624 X623:X624 S626:S630 X626:X630 S633:S642 X633:X642 S646:S649 X646:X649 S652:S655 X652:X655 S657:S659 X657:X659 S662:S665 X662:X665 S667 X667 S670:S673 T690 S691:S700 X691:X700 S703:S706 X703:X706 S709:S715 X709:X715 S718:S719 X718:X719 S722:S723 X722:X723 S726:S727 X726:X727 S730:S731 X730:X731 S734:S735 X734:X735 S738:S739 X738:X739 S742:S747 X742:X747 S750:S752 X750:X752 S755:S758 X755:X758 S761:S768 X761:X768 S771:S775 X771:X775 S778:S790 X778:X790 S793:S796 X793:X796 S799:S804 X799:X804 S807:S816 X807:X816 S819:S822 X819:X822 S825:S833 X825:X833 S836:S837 X836:X837 S840:S842 X840:X842 S845:S849 X845:X849 S852:S853 X852:X853 S953:S955 X953:X955 S958:S970 X958:X970 S973:S976 X973:X976 S979:S989 X979:X989 S992:S1002 X992:X1002 S1005:S1009 X1005:X1009 S1012:S1018 X1012:X1018 S1021:S1022 X1021:X1022 S1025:S1026 X1025:X1026 S1029:S1030 X1029:X1030 S1033:S1037 X1033:X1037 S1040:S1046 X1040:X1046 S1049:S1053 X1049:X1053 S1056:S1072 X1056:X1072 S1075:S1076 X1075:X1076 S1079:S1080 X1079:X1080 S1083:S1091 X1083:X1091 S1094:S1100 X1094:X1100 S1103:S1113 X1103:X1113" xr:uid="{00000000-0002-0000-0200-000001000000}">
      <formula1>0</formula1>
      <formula2>5</formula2>
    </dataValidation>
  </dataValidations>
  <hyperlinks>
    <hyperlink ref="R147" r:id="rId1" xr:uid="{00000000-0004-0000-0200-000000000000}"/>
    <hyperlink ref="R148" r:id="rId2" xr:uid="{00000000-0004-0000-0200-000001000000}"/>
    <hyperlink ref="R152" r:id="rId3" xr:uid="{00000000-0004-0000-0200-000002000000}"/>
    <hyperlink ref="R172" r:id="rId4" xr:uid="{00000000-0004-0000-0200-000003000000}"/>
    <hyperlink ref="R296" r:id="rId5" xr:uid="{00000000-0004-0000-0200-000004000000}"/>
    <hyperlink ref="R307" r:id="rId6" xr:uid="{00000000-0004-0000-0200-000005000000}"/>
    <hyperlink ref="R358" r:id="rId7" xr:uid="{890A2F65-74CE-E34F-A209-9DA272E08567}"/>
    <hyperlink ref="R359" r:id="rId8" xr:uid="{EFAC10B4-4EFB-8242-9636-CFC24C7B06B0}"/>
    <hyperlink ref="R1095" r:id="rId9" xr:uid="{7C0EACFE-9654-324B-89B6-3427D81B78F8}"/>
  </hyperlinks>
  <pageMargins left="0.7" right="0.7" top="0.75" bottom="0.75" header="0" footer="0"/>
  <pageSetup paperSize="9" orientation="portrait"/>
  <legacyDrawing r:id="rId1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1.1640625" defaultRowHeight="15" customHeight="1"/>
  <cols>
    <col min="1" max="1" width="3.1640625" customWidth="1"/>
    <col min="2" max="2" width="42.1640625" customWidth="1"/>
    <col min="3" max="3" width="41.1640625" customWidth="1"/>
    <col min="4" max="4" width="38.5" customWidth="1"/>
    <col min="5" max="5" width="50.6640625" customWidth="1"/>
    <col min="6" max="26" width="10.83203125" customWidth="1"/>
  </cols>
  <sheetData>
    <row r="1" spans="1:26" ht="15.75" customHeight="1">
      <c r="A1" s="4"/>
      <c r="B1" s="4"/>
      <c r="C1" s="4"/>
      <c r="D1" s="4"/>
      <c r="E1" s="4"/>
      <c r="F1" s="4"/>
      <c r="G1" s="4"/>
      <c r="H1" s="4"/>
      <c r="I1" s="4"/>
      <c r="J1" s="4"/>
      <c r="K1" s="4"/>
      <c r="L1" s="4"/>
      <c r="M1" s="4"/>
      <c r="N1" s="4"/>
      <c r="O1" s="4"/>
      <c r="P1" s="4"/>
      <c r="Q1" s="4"/>
      <c r="R1" s="4"/>
      <c r="S1" s="4"/>
      <c r="T1" s="4"/>
      <c r="U1" s="4"/>
      <c r="V1" s="4"/>
      <c r="W1" s="4"/>
      <c r="X1" s="4"/>
      <c r="Y1" s="4"/>
      <c r="Z1" s="4"/>
    </row>
    <row r="2" spans="1:26" ht="15.75" customHeight="1">
      <c r="A2" s="4"/>
      <c r="B2" s="4"/>
      <c r="C2" s="4"/>
      <c r="D2" s="4"/>
      <c r="E2" s="4"/>
      <c r="F2" s="4"/>
      <c r="G2" s="4"/>
      <c r="H2" s="4"/>
      <c r="I2" s="4"/>
      <c r="J2" s="4"/>
      <c r="K2" s="4"/>
      <c r="L2" s="4"/>
      <c r="M2" s="4"/>
      <c r="N2" s="4"/>
      <c r="O2" s="4"/>
      <c r="P2" s="4"/>
      <c r="Q2" s="4"/>
      <c r="R2" s="4"/>
      <c r="S2" s="4"/>
      <c r="T2" s="4"/>
      <c r="U2" s="4"/>
      <c r="V2" s="4"/>
      <c r="W2" s="4"/>
      <c r="X2" s="4"/>
      <c r="Y2" s="4"/>
      <c r="Z2" s="4"/>
    </row>
    <row r="3" spans="1:26" ht="15.75" customHeight="1">
      <c r="A3" s="4"/>
      <c r="B3" s="4"/>
      <c r="C3" s="4"/>
      <c r="D3" s="4"/>
      <c r="E3" s="4"/>
      <c r="F3" s="4"/>
      <c r="G3" s="4"/>
      <c r="H3" s="4"/>
      <c r="I3" s="4"/>
      <c r="J3" s="4"/>
      <c r="K3" s="4"/>
      <c r="L3" s="4"/>
      <c r="M3" s="4"/>
      <c r="N3" s="4"/>
      <c r="O3" s="4"/>
      <c r="P3" s="4"/>
      <c r="Q3" s="4"/>
      <c r="R3" s="4"/>
      <c r="S3" s="4"/>
      <c r="T3" s="4"/>
      <c r="U3" s="4"/>
      <c r="V3" s="4"/>
      <c r="W3" s="4"/>
      <c r="X3" s="4"/>
      <c r="Y3" s="4"/>
      <c r="Z3" s="4"/>
    </row>
    <row r="4" spans="1:26" ht="15.75" customHeight="1">
      <c r="A4" s="4"/>
      <c r="B4" s="4"/>
      <c r="C4" s="43" t="s">
        <v>1158</v>
      </c>
      <c r="D4" s="43" t="s">
        <v>1159</v>
      </c>
      <c r="E4" s="43" t="s">
        <v>1160</v>
      </c>
      <c r="F4" s="4"/>
      <c r="G4" s="4"/>
      <c r="H4" s="4"/>
      <c r="I4" s="4"/>
      <c r="J4" s="4"/>
      <c r="K4" s="4"/>
      <c r="L4" s="4"/>
      <c r="M4" s="4"/>
      <c r="N4" s="4"/>
      <c r="O4" s="4"/>
      <c r="P4" s="4"/>
      <c r="Q4" s="4"/>
      <c r="R4" s="4"/>
      <c r="S4" s="4"/>
      <c r="T4" s="4"/>
      <c r="U4" s="4"/>
      <c r="V4" s="4"/>
      <c r="W4" s="4"/>
      <c r="X4" s="4"/>
      <c r="Y4" s="4"/>
      <c r="Z4" s="4"/>
    </row>
    <row r="5" spans="1:26" ht="15.75" customHeight="1">
      <c r="A5" s="4"/>
      <c r="B5" s="19" t="s">
        <v>1161</v>
      </c>
      <c r="C5" s="35" t="s">
        <v>1162</v>
      </c>
      <c r="D5" s="35"/>
      <c r="E5" s="37"/>
      <c r="F5" s="4"/>
      <c r="G5" s="4"/>
      <c r="H5" s="4"/>
      <c r="I5" s="4"/>
      <c r="J5" s="4"/>
      <c r="K5" s="4"/>
      <c r="L5" s="4"/>
      <c r="M5" s="4"/>
      <c r="N5" s="4"/>
      <c r="O5" s="4"/>
      <c r="P5" s="4"/>
      <c r="Q5" s="4"/>
      <c r="R5" s="4"/>
      <c r="S5" s="4"/>
      <c r="T5" s="4"/>
      <c r="U5" s="4"/>
      <c r="V5" s="4"/>
      <c r="W5" s="4"/>
      <c r="X5" s="4"/>
      <c r="Y5" s="4"/>
      <c r="Z5" s="4"/>
    </row>
    <row r="6" spans="1:26" ht="15.75" customHeight="1">
      <c r="A6" s="4"/>
      <c r="B6" s="19" t="s">
        <v>1166</v>
      </c>
      <c r="C6" s="35" t="s">
        <v>1167</v>
      </c>
      <c r="D6" s="35"/>
      <c r="E6" s="33"/>
      <c r="F6" s="4"/>
      <c r="G6" s="4"/>
      <c r="H6" s="4"/>
      <c r="I6" s="4"/>
      <c r="J6" s="4"/>
      <c r="K6" s="4"/>
      <c r="L6" s="4"/>
      <c r="M6" s="4"/>
      <c r="N6" s="4"/>
      <c r="O6" s="4"/>
      <c r="P6" s="4"/>
      <c r="Q6" s="4"/>
      <c r="R6" s="4"/>
      <c r="S6" s="4"/>
      <c r="T6" s="4"/>
      <c r="U6" s="4"/>
      <c r="V6" s="4"/>
      <c r="W6" s="4"/>
      <c r="X6" s="4"/>
      <c r="Y6" s="4"/>
      <c r="Z6" s="4"/>
    </row>
    <row r="7" spans="1:26" ht="15.75" customHeight="1">
      <c r="A7" s="4"/>
      <c r="B7" s="19" t="s">
        <v>1169</v>
      </c>
      <c r="C7" s="44" t="s">
        <v>1171</v>
      </c>
      <c r="D7" s="44"/>
      <c r="E7" s="45"/>
      <c r="F7" s="4"/>
      <c r="G7" s="4"/>
      <c r="H7" s="4"/>
      <c r="I7" s="4"/>
      <c r="J7" s="4"/>
      <c r="K7" s="4"/>
      <c r="L7" s="4"/>
      <c r="M7" s="4"/>
      <c r="N7" s="4"/>
      <c r="O7" s="4"/>
      <c r="P7" s="4"/>
      <c r="Q7" s="4"/>
      <c r="R7" s="4"/>
      <c r="S7" s="4"/>
      <c r="T7" s="4"/>
      <c r="U7" s="4"/>
      <c r="V7" s="4"/>
      <c r="W7" s="4"/>
      <c r="X7" s="4"/>
      <c r="Y7" s="4"/>
      <c r="Z7" s="4"/>
    </row>
    <row r="8" spans="1:26" ht="15.75" customHeight="1">
      <c r="A8" s="4"/>
      <c r="B8" s="19" t="s">
        <v>1173</v>
      </c>
      <c r="C8" s="35" t="s">
        <v>1174</v>
      </c>
      <c r="D8" s="35"/>
      <c r="E8" s="37"/>
      <c r="F8" s="4"/>
      <c r="G8" s="4"/>
      <c r="H8" s="4"/>
      <c r="I8" s="4"/>
      <c r="J8" s="4"/>
      <c r="K8" s="4"/>
      <c r="L8" s="4"/>
      <c r="M8" s="4"/>
      <c r="N8" s="4"/>
      <c r="O8" s="4"/>
      <c r="P8" s="4"/>
      <c r="Q8" s="4"/>
      <c r="R8" s="4"/>
      <c r="S8" s="4"/>
      <c r="T8" s="4"/>
      <c r="U8" s="4"/>
      <c r="V8" s="4"/>
      <c r="W8" s="4"/>
      <c r="X8" s="4"/>
      <c r="Y8" s="4"/>
      <c r="Z8" s="4"/>
    </row>
    <row r="9" spans="1:26" ht="15.75" customHeight="1">
      <c r="A9" s="4"/>
      <c r="B9" s="19" t="s">
        <v>1175</v>
      </c>
      <c r="C9" s="35" t="s">
        <v>1176</v>
      </c>
      <c r="D9" s="35"/>
      <c r="E9" s="37"/>
      <c r="F9" s="4"/>
      <c r="G9" s="4"/>
      <c r="H9" s="4"/>
      <c r="I9" s="4"/>
      <c r="J9" s="4"/>
      <c r="K9" s="4"/>
      <c r="L9" s="4"/>
      <c r="M9" s="4"/>
      <c r="N9" s="4"/>
      <c r="O9" s="4"/>
      <c r="P9" s="4"/>
      <c r="Q9" s="4"/>
      <c r="R9" s="4"/>
      <c r="S9" s="4"/>
      <c r="T9" s="4"/>
      <c r="U9" s="4"/>
      <c r="V9" s="4"/>
      <c r="W9" s="4"/>
      <c r="X9" s="4"/>
      <c r="Y9" s="4"/>
      <c r="Z9" s="4"/>
    </row>
    <row r="10" spans="1:26" ht="15.75" customHeight="1">
      <c r="A10" s="4"/>
      <c r="B10" s="19" t="s">
        <v>1178</v>
      </c>
      <c r="C10" s="35" t="s">
        <v>1179</v>
      </c>
      <c r="D10" s="35"/>
      <c r="E10" s="37"/>
      <c r="F10" s="4"/>
      <c r="G10" s="4"/>
      <c r="H10" s="4"/>
      <c r="I10" s="4"/>
      <c r="J10" s="4"/>
      <c r="K10" s="4"/>
      <c r="L10" s="4"/>
      <c r="M10" s="4"/>
      <c r="N10" s="4"/>
      <c r="O10" s="4"/>
      <c r="P10" s="4"/>
      <c r="Q10" s="4"/>
      <c r="R10" s="4"/>
      <c r="S10" s="4"/>
      <c r="T10" s="4"/>
      <c r="U10" s="4"/>
      <c r="V10" s="4"/>
      <c r="W10" s="4"/>
      <c r="X10" s="4"/>
      <c r="Y10" s="4"/>
      <c r="Z10" s="4"/>
    </row>
    <row r="11" spans="1:26" ht="15.75" customHeight="1">
      <c r="A11" s="4"/>
      <c r="B11" s="19" t="s">
        <v>1185</v>
      </c>
      <c r="C11" s="35">
        <v>150</v>
      </c>
      <c r="D11" s="35"/>
      <c r="E11" s="33">
        <v>130</v>
      </c>
      <c r="F11" s="4"/>
      <c r="G11" s="4"/>
      <c r="H11" s="4"/>
      <c r="I11" s="4"/>
      <c r="J11" s="4"/>
      <c r="K11" s="4"/>
      <c r="L11" s="4"/>
      <c r="M11" s="4"/>
      <c r="N11" s="4"/>
      <c r="O11" s="4"/>
      <c r="P11" s="4"/>
      <c r="Q11" s="4"/>
      <c r="R11" s="4"/>
      <c r="S11" s="4"/>
      <c r="T11" s="4"/>
      <c r="U11" s="4"/>
      <c r="V11" s="4"/>
      <c r="W11" s="4"/>
      <c r="X11" s="4"/>
      <c r="Y11" s="4"/>
      <c r="Z11" s="4"/>
    </row>
    <row r="12" spans="1:26" ht="15.75" customHeight="1">
      <c r="A12" s="4"/>
      <c r="B12" s="19" t="s">
        <v>1187</v>
      </c>
      <c r="C12" s="35" t="s">
        <v>1188</v>
      </c>
      <c r="D12" s="35"/>
      <c r="E12" s="33" t="s">
        <v>1189</v>
      </c>
      <c r="F12" s="4"/>
      <c r="G12" s="4"/>
      <c r="H12" s="4"/>
      <c r="I12" s="4"/>
      <c r="J12" s="4"/>
      <c r="K12" s="4"/>
      <c r="L12" s="4"/>
      <c r="M12" s="4"/>
      <c r="N12" s="4"/>
      <c r="O12" s="4"/>
      <c r="P12" s="4"/>
      <c r="Q12" s="4"/>
      <c r="R12" s="4"/>
      <c r="S12" s="4"/>
      <c r="T12" s="4"/>
      <c r="U12" s="4"/>
      <c r="V12" s="4"/>
      <c r="W12" s="4"/>
      <c r="X12" s="4"/>
      <c r="Y12" s="4"/>
      <c r="Z12" s="4"/>
    </row>
    <row r="13" spans="1:26" ht="15.75" customHeight="1">
      <c r="A13" s="4"/>
      <c r="B13" s="19" t="s">
        <v>1190</v>
      </c>
      <c r="C13" s="35" t="s">
        <v>1191</v>
      </c>
      <c r="D13" s="35"/>
      <c r="E13" s="37"/>
      <c r="F13" s="4"/>
      <c r="G13" s="4"/>
      <c r="H13" s="4"/>
      <c r="I13" s="4"/>
      <c r="J13" s="4"/>
      <c r="K13" s="4"/>
      <c r="L13" s="4"/>
      <c r="M13" s="4"/>
      <c r="N13" s="4"/>
      <c r="O13" s="4"/>
      <c r="P13" s="4"/>
      <c r="Q13" s="4"/>
      <c r="R13" s="4"/>
      <c r="S13" s="4"/>
      <c r="T13" s="4"/>
      <c r="U13" s="4"/>
      <c r="V13" s="4"/>
      <c r="W13" s="4"/>
      <c r="X13" s="4"/>
      <c r="Y13" s="4"/>
      <c r="Z13" s="4"/>
    </row>
    <row r="14" spans="1:26" ht="15.75" customHeight="1">
      <c r="A14" s="4"/>
      <c r="B14" s="19" t="s">
        <v>1192</v>
      </c>
      <c r="C14" s="46" t="s">
        <v>1193</v>
      </c>
      <c r="D14" s="46"/>
      <c r="E14" s="33"/>
      <c r="F14" s="4"/>
      <c r="G14" s="4"/>
      <c r="H14" s="4"/>
      <c r="I14" s="4"/>
      <c r="J14" s="4"/>
      <c r="K14" s="4"/>
      <c r="L14" s="4"/>
      <c r="M14" s="4"/>
      <c r="N14" s="4"/>
      <c r="O14" s="4"/>
      <c r="P14" s="4"/>
      <c r="Q14" s="4"/>
      <c r="R14" s="4"/>
      <c r="S14" s="4"/>
      <c r="T14" s="4"/>
      <c r="U14" s="4"/>
      <c r="V14" s="4"/>
      <c r="W14" s="4"/>
      <c r="X14" s="4"/>
      <c r="Y14" s="4"/>
      <c r="Z14" s="4"/>
    </row>
    <row r="15" spans="1:26" ht="15.75" customHeight="1">
      <c r="A15" s="4"/>
      <c r="B15" s="19" t="s">
        <v>1194</v>
      </c>
      <c r="C15" s="35" t="s">
        <v>1195</v>
      </c>
      <c r="D15" s="47" t="s">
        <v>1196</v>
      </c>
      <c r="E15" s="48" t="s">
        <v>1197</v>
      </c>
      <c r="F15" s="4"/>
      <c r="G15" s="4"/>
      <c r="H15" s="4"/>
      <c r="I15" s="4"/>
      <c r="J15" s="4"/>
      <c r="K15" s="4"/>
      <c r="L15" s="4"/>
      <c r="M15" s="4"/>
      <c r="N15" s="4"/>
      <c r="O15" s="4"/>
      <c r="P15" s="4"/>
      <c r="Q15" s="4"/>
      <c r="R15" s="4"/>
      <c r="S15" s="4"/>
      <c r="T15" s="4"/>
      <c r="U15" s="4"/>
      <c r="V15" s="4"/>
      <c r="W15" s="4"/>
      <c r="X15" s="4"/>
      <c r="Y15" s="4"/>
      <c r="Z15" s="4"/>
    </row>
    <row r="16" spans="1:26" ht="15.75" customHeight="1">
      <c r="A16" s="4"/>
      <c r="B16" s="19" t="s">
        <v>1201</v>
      </c>
      <c r="C16" s="35" t="s">
        <v>1203</v>
      </c>
      <c r="D16" s="35"/>
      <c r="E16" s="37"/>
      <c r="F16" s="4"/>
      <c r="G16" s="4"/>
      <c r="H16" s="4"/>
      <c r="I16" s="4"/>
      <c r="J16" s="4"/>
      <c r="K16" s="4"/>
      <c r="L16" s="4"/>
      <c r="M16" s="4"/>
      <c r="N16" s="4"/>
      <c r="O16" s="4"/>
      <c r="P16" s="4"/>
      <c r="Q16" s="4"/>
      <c r="R16" s="4"/>
      <c r="S16" s="4"/>
      <c r="T16" s="4"/>
      <c r="U16" s="4"/>
      <c r="V16" s="4"/>
      <c r="W16" s="4"/>
      <c r="X16" s="4"/>
      <c r="Y16" s="4"/>
      <c r="Z16" s="4"/>
    </row>
    <row r="17" spans="1:26" ht="15.75" customHeight="1">
      <c r="A17" s="4"/>
      <c r="B17" s="19" t="s">
        <v>1208</v>
      </c>
      <c r="C17" s="35" t="s">
        <v>1209</v>
      </c>
      <c r="D17" s="35"/>
      <c r="E17" s="37"/>
      <c r="F17" s="4"/>
      <c r="G17" s="4"/>
      <c r="H17" s="4"/>
      <c r="I17" s="4"/>
      <c r="J17" s="4"/>
      <c r="K17" s="4"/>
      <c r="L17" s="4"/>
      <c r="M17" s="4"/>
      <c r="N17" s="4"/>
      <c r="O17" s="4"/>
      <c r="P17" s="4"/>
      <c r="Q17" s="4"/>
      <c r="R17" s="4"/>
      <c r="S17" s="4"/>
      <c r="T17" s="4"/>
      <c r="U17" s="4"/>
      <c r="V17" s="4"/>
      <c r="W17" s="4"/>
      <c r="X17" s="4"/>
      <c r="Y17" s="4"/>
      <c r="Z17" s="4"/>
    </row>
    <row r="18" spans="1:26" ht="15.75" customHeight="1">
      <c r="A18" s="4"/>
      <c r="B18" s="19" t="s">
        <v>1210</v>
      </c>
      <c r="C18" s="35" t="s">
        <v>1211</v>
      </c>
      <c r="D18" s="35"/>
      <c r="E18" s="37"/>
      <c r="F18" s="4"/>
      <c r="G18" s="4"/>
      <c r="H18" s="4"/>
      <c r="I18" s="4"/>
      <c r="J18" s="4"/>
      <c r="K18" s="4"/>
      <c r="L18" s="4"/>
      <c r="M18" s="4"/>
      <c r="N18" s="4"/>
      <c r="O18" s="4"/>
      <c r="P18" s="4"/>
      <c r="Q18" s="4"/>
      <c r="R18" s="4"/>
      <c r="S18" s="4"/>
      <c r="T18" s="4"/>
      <c r="U18" s="4"/>
      <c r="V18" s="4"/>
      <c r="W18" s="4"/>
      <c r="X18" s="4"/>
      <c r="Y18" s="4"/>
      <c r="Z18" s="4"/>
    </row>
    <row r="19" spans="1:26" ht="15.75" customHeight="1">
      <c r="A19" s="4"/>
      <c r="B19" s="19" t="s">
        <v>1212</v>
      </c>
      <c r="C19" s="46" t="s">
        <v>1213</v>
      </c>
      <c r="D19" s="46"/>
      <c r="E19" s="37" t="s">
        <v>1214</v>
      </c>
      <c r="F19" s="4"/>
      <c r="G19" s="4"/>
      <c r="H19" s="4"/>
      <c r="I19" s="4"/>
      <c r="J19" s="4"/>
      <c r="K19" s="4"/>
      <c r="L19" s="4"/>
      <c r="M19" s="4"/>
      <c r="N19" s="4"/>
      <c r="O19" s="4"/>
      <c r="P19" s="4"/>
      <c r="Q19" s="4"/>
      <c r="R19" s="4"/>
      <c r="S19" s="4"/>
      <c r="T19" s="4"/>
      <c r="U19" s="4"/>
      <c r="V19" s="4"/>
      <c r="W19" s="4"/>
      <c r="X19" s="4"/>
      <c r="Y19" s="4"/>
      <c r="Z19" s="4"/>
    </row>
    <row r="20" spans="1:26" ht="15.75" customHeight="1">
      <c r="A20" s="4"/>
      <c r="B20" s="19" t="s">
        <v>1218</v>
      </c>
      <c r="C20" s="35" t="s">
        <v>1220</v>
      </c>
      <c r="D20" s="35"/>
      <c r="E20" s="33" t="s">
        <v>1222</v>
      </c>
      <c r="F20" s="4"/>
      <c r="G20" s="4"/>
      <c r="H20" s="4"/>
      <c r="I20" s="4"/>
      <c r="J20" s="4"/>
      <c r="K20" s="4"/>
      <c r="L20" s="4"/>
      <c r="M20" s="4"/>
      <c r="N20" s="4"/>
      <c r="O20" s="4"/>
      <c r="P20" s="4"/>
      <c r="Q20" s="4"/>
      <c r="R20" s="4"/>
      <c r="S20" s="4"/>
      <c r="T20" s="4"/>
      <c r="U20" s="4"/>
      <c r="V20" s="4"/>
      <c r="W20" s="4"/>
      <c r="X20" s="4"/>
      <c r="Y20" s="4"/>
      <c r="Z20" s="4"/>
    </row>
    <row r="21" spans="1:26" ht="15.75" customHeight="1">
      <c r="A21" s="4"/>
      <c r="B21" s="19" t="s">
        <v>1224</v>
      </c>
      <c r="C21" s="49">
        <v>21664</v>
      </c>
      <c r="D21" s="49"/>
      <c r="E21" s="33" t="s">
        <v>1227</v>
      </c>
      <c r="F21" s="4"/>
      <c r="G21" s="4"/>
      <c r="H21" s="4"/>
      <c r="I21" s="4"/>
      <c r="J21" s="4"/>
      <c r="K21" s="4"/>
      <c r="L21" s="4"/>
      <c r="M21" s="4"/>
      <c r="N21" s="4"/>
      <c r="O21" s="4"/>
      <c r="P21" s="4"/>
      <c r="Q21" s="4"/>
      <c r="R21" s="4"/>
      <c r="S21" s="4"/>
      <c r="T21" s="4"/>
      <c r="U21" s="4"/>
      <c r="V21" s="4"/>
      <c r="W21" s="4"/>
      <c r="X21" s="4"/>
      <c r="Y21" s="4"/>
      <c r="Z21" s="4"/>
    </row>
    <row r="22" spans="1:26" ht="15.75" customHeight="1">
      <c r="A22" s="4"/>
      <c r="B22" s="19" t="s">
        <v>1229</v>
      </c>
      <c r="C22" s="49" t="s">
        <v>1230</v>
      </c>
      <c r="D22" s="49"/>
      <c r="E22" s="33" t="s">
        <v>1227</v>
      </c>
      <c r="F22" s="4"/>
      <c r="G22" s="4"/>
      <c r="H22" s="4"/>
      <c r="I22" s="4"/>
      <c r="J22" s="4"/>
      <c r="K22" s="4"/>
      <c r="L22" s="4"/>
      <c r="M22" s="4"/>
      <c r="N22" s="4"/>
      <c r="O22" s="4"/>
      <c r="P22" s="4"/>
      <c r="Q22" s="4"/>
      <c r="R22" s="4"/>
      <c r="S22" s="4"/>
      <c r="T22" s="4"/>
      <c r="U22" s="4"/>
      <c r="V22" s="4"/>
      <c r="W22" s="4"/>
      <c r="X22" s="4"/>
      <c r="Y22" s="4"/>
      <c r="Z22" s="4"/>
    </row>
    <row r="23" spans="1:26" ht="15.75" customHeight="1">
      <c r="A23" s="4"/>
      <c r="B23" s="19" t="s">
        <v>1231</v>
      </c>
      <c r="C23" s="49" t="s">
        <v>1230</v>
      </c>
      <c r="D23" s="49"/>
      <c r="E23" s="37"/>
      <c r="F23" s="4"/>
      <c r="G23" s="4"/>
      <c r="H23" s="4"/>
      <c r="I23" s="4"/>
      <c r="J23" s="4"/>
      <c r="K23" s="4"/>
      <c r="L23" s="4"/>
      <c r="M23" s="4"/>
      <c r="N23" s="4"/>
      <c r="O23" s="4"/>
      <c r="P23" s="4"/>
      <c r="Q23" s="4"/>
      <c r="R23" s="4"/>
      <c r="S23" s="4"/>
      <c r="T23" s="4"/>
      <c r="U23" s="4"/>
      <c r="V23" s="4"/>
      <c r="W23" s="4"/>
      <c r="X23" s="4"/>
      <c r="Y23" s="4"/>
      <c r="Z23" s="4"/>
    </row>
    <row r="24" spans="1:26" ht="15.75" customHeight="1">
      <c r="A24" s="4"/>
      <c r="B24" s="19" t="s">
        <v>1235</v>
      </c>
      <c r="C24" s="50" t="s">
        <v>1230</v>
      </c>
      <c r="D24" s="50"/>
      <c r="E24" s="37"/>
      <c r="F24" s="4"/>
      <c r="G24" s="4"/>
      <c r="H24" s="4"/>
      <c r="I24" s="4"/>
      <c r="J24" s="4"/>
      <c r="K24" s="4"/>
      <c r="L24" s="4"/>
      <c r="M24" s="4"/>
      <c r="N24" s="4"/>
      <c r="O24" s="4"/>
      <c r="P24" s="4"/>
      <c r="Q24" s="4"/>
      <c r="R24" s="4"/>
      <c r="S24" s="4"/>
      <c r="T24" s="4"/>
      <c r="U24" s="4"/>
      <c r="V24" s="4"/>
      <c r="W24" s="4"/>
      <c r="X24" s="4"/>
      <c r="Y24" s="4"/>
      <c r="Z24" s="4"/>
    </row>
    <row r="25" spans="1:26" ht="15.75" customHeight="1">
      <c r="A25" s="4"/>
      <c r="B25" s="19" t="s">
        <v>1238</v>
      </c>
      <c r="C25" s="49" t="s">
        <v>1240</v>
      </c>
      <c r="D25" s="49"/>
      <c r="E25" s="37"/>
      <c r="F25" s="4"/>
      <c r="G25" s="4"/>
      <c r="H25" s="4"/>
      <c r="I25" s="4"/>
      <c r="J25" s="4"/>
      <c r="K25" s="4"/>
      <c r="L25" s="4"/>
      <c r="M25" s="4"/>
      <c r="N25" s="4"/>
      <c r="O25" s="4"/>
      <c r="P25" s="4"/>
      <c r="Q25" s="4"/>
      <c r="R25" s="4"/>
      <c r="S25" s="4"/>
      <c r="T25" s="4"/>
      <c r="U25" s="4"/>
      <c r="V25" s="4"/>
      <c r="W25" s="4"/>
      <c r="X25" s="4"/>
      <c r="Y25" s="4"/>
      <c r="Z25" s="4"/>
    </row>
    <row r="26" spans="1:26" ht="15.75" customHeight="1">
      <c r="A26" s="4"/>
      <c r="B26" s="19" t="s">
        <v>1243</v>
      </c>
      <c r="C26" s="50" t="s">
        <v>1230</v>
      </c>
      <c r="D26" s="50"/>
      <c r="E26" s="37"/>
      <c r="F26" s="4"/>
      <c r="G26" s="4"/>
      <c r="H26" s="4"/>
      <c r="I26" s="4"/>
      <c r="J26" s="4"/>
      <c r="K26" s="4"/>
      <c r="L26" s="4"/>
      <c r="M26" s="4"/>
      <c r="N26" s="4"/>
      <c r="O26" s="4"/>
      <c r="P26" s="4"/>
      <c r="Q26" s="4"/>
      <c r="R26" s="4"/>
      <c r="S26" s="4"/>
      <c r="T26" s="4"/>
      <c r="U26" s="4"/>
      <c r="V26" s="4"/>
      <c r="W26" s="4"/>
      <c r="X26" s="4"/>
      <c r="Y26" s="4"/>
      <c r="Z26" s="4"/>
    </row>
    <row r="27" spans="1:26" ht="15.75" customHeight="1">
      <c r="A27" s="4"/>
      <c r="B27" s="19" t="s">
        <v>1244</v>
      </c>
      <c r="C27" s="35" t="s">
        <v>1245</v>
      </c>
      <c r="D27" s="35" t="s">
        <v>1246</v>
      </c>
      <c r="E27" s="37" t="s">
        <v>1247</v>
      </c>
      <c r="F27" s="4"/>
      <c r="G27" s="4"/>
      <c r="H27" s="4"/>
      <c r="I27" s="4"/>
      <c r="J27" s="4"/>
      <c r="K27" s="4"/>
      <c r="L27" s="4"/>
      <c r="M27" s="4"/>
      <c r="N27" s="4"/>
      <c r="O27" s="4"/>
      <c r="P27" s="4"/>
      <c r="Q27" s="4"/>
      <c r="R27" s="4"/>
      <c r="S27" s="4"/>
      <c r="T27" s="4"/>
      <c r="U27" s="4"/>
      <c r="V27" s="4"/>
      <c r="W27" s="4"/>
      <c r="X27" s="4"/>
      <c r="Y27" s="4"/>
      <c r="Z27" s="4"/>
    </row>
    <row r="28" spans="1:26" ht="15.75" customHeight="1">
      <c r="A28" s="4"/>
      <c r="B28" s="2" t="s">
        <v>1248</v>
      </c>
      <c r="C28" s="35"/>
      <c r="D28" s="35"/>
      <c r="E28" s="35" t="s">
        <v>1249</v>
      </c>
      <c r="F28" s="4"/>
      <c r="G28" s="4"/>
      <c r="H28" s="4"/>
      <c r="I28" s="4"/>
      <c r="J28" s="4"/>
      <c r="K28" s="4"/>
      <c r="L28" s="4"/>
      <c r="M28" s="4"/>
      <c r="N28" s="4"/>
      <c r="O28" s="4"/>
      <c r="P28" s="4"/>
      <c r="Q28" s="4"/>
      <c r="R28" s="4"/>
      <c r="S28" s="4"/>
      <c r="T28" s="4"/>
      <c r="U28" s="4"/>
      <c r="V28" s="4"/>
      <c r="W28" s="4"/>
      <c r="X28" s="4"/>
      <c r="Y28" s="4"/>
      <c r="Z28" s="4"/>
    </row>
    <row r="29" spans="1:26" ht="15.75" customHeight="1">
      <c r="A29" s="4"/>
      <c r="B29" s="2" t="s">
        <v>1250</v>
      </c>
      <c r="C29" s="35"/>
      <c r="D29" s="35"/>
      <c r="E29" s="35" t="s">
        <v>1251</v>
      </c>
      <c r="F29" s="4"/>
      <c r="G29" s="4"/>
      <c r="H29" s="4"/>
      <c r="I29" s="4"/>
      <c r="J29" s="4"/>
      <c r="K29" s="4"/>
      <c r="L29" s="4"/>
      <c r="M29" s="4"/>
      <c r="N29" s="4"/>
      <c r="O29" s="4"/>
      <c r="P29" s="4"/>
      <c r="Q29" s="4"/>
      <c r="R29" s="4"/>
      <c r="S29" s="4"/>
      <c r="T29" s="4"/>
      <c r="U29" s="4"/>
      <c r="V29" s="4"/>
      <c r="W29" s="4"/>
      <c r="X29" s="4"/>
      <c r="Y29" s="4"/>
      <c r="Z29" s="4"/>
    </row>
    <row r="30" spans="1:26" ht="15.75" customHeight="1">
      <c r="A30" s="4"/>
      <c r="B30" s="2" t="s">
        <v>1253</v>
      </c>
      <c r="C30" s="35"/>
      <c r="D30" s="35"/>
      <c r="E30" s="35"/>
      <c r="F30" s="4"/>
      <c r="G30" s="4"/>
      <c r="H30" s="4"/>
      <c r="I30" s="4"/>
      <c r="J30" s="4"/>
      <c r="K30" s="4"/>
      <c r="L30" s="4"/>
      <c r="M30" s="4"/>
      <c r="N30" s="4"/>
      <c r="O30" s="4"/>
      <c r="P30" s="4"/>
      <c r="Q30" s="4"/>
      <c r="R30" s="4"/>
      <c r="S30" s="4"/>
      <c r="T30" s="4"/>
      <c r="U30" s="4"/>
      <c r="V30" s="4"/>
      <c r="W30" s="4"/>
      <c r="X30" s="4"/>
      <c r="Y30" s="4"/>
      <c r="Z30" s="4"/>
    </row>
    <row r="31" spans="1:26" ht="15.75" customHeight="1">
      <c r="A31" s="4"/>
      <c r="B31" s="2" t="s">
        <v>1259</v>
      </c>
      <c r="C31" s="35"/>
      <c r="D31" s="35"/>
      <c r="E31" s="35" t="s">
        <v>1260</v>
      </c>
      <c r="F31" s="4"/>
      <c r="G31" s="4"/>
      <c r="H31" s="4"/>
      <c r="I31" s="4"/>
      <c r="J31" s="4"/>
      <c r="K31" s="4"/>
      <c r="L31" s="4"/>
      <c r="M31" s="4"/>
      <c r="N31" s="4"/>
      <c r="O31" s="4"/>
      <c r="P31" s="4"/>
      <c r="Q31" s="4"/>
      <c r="R31" s="4"/>
      <c r="S31" s="4"/>
      <c r="T31" s="4"/>
      <c r="U31" s="4"/>
      <c r="V31" s="4"/>
      <c r="W31" s="4"/>
      <c r="X31" s="4"/>
      <c r="Y31" s="4"/>
      <c r="Z31" s="4"/>
    </row>
    <row r="32" spans="1:26" ht="15.75" customHeight="1">
      <c r="A32" s="4"/>
      <c r="B32" s="2" t="s">
        <v>1262</v>
      </c>
      <c r="C32" s="35"/>
      <c r="D32" s="35"/>
      <c r="E32" s="35" t="s">
        <v>1263</v>
      </c>
      <c r="F32" s="4"/>
      <c r="G32" s="4"/>
      <c r="H32" s="4"/>
      <c r="I32" s="4"/>
      <c r="J32" s="4"/>
      <c r="K32" s="4"/>
      <c r="L32" s="4"/>
      <c r="M32" s="4"/>
      <c r="N32" s="4"/>
      <c r="O32" s="4"/>
      <c r="P32" s="4"/>
      <c r="Q32" s="4"/>
      <c r="R32" s="4"/>
      <c r="S32" s="4"/>
      <c r="T32" s="4"/>
      <c r="U32" s="4"/>
      <c r="V32" s="4"/>
      <c r="W32" s="4"/>
      <c r="X32" s="4"/>
      <c r="Y32" s="4"/>
      <c r="Z32" s="4"/>
    </row>
    <row r="33" spans="1:26" ht="15.75" customHeight="1">
      <c r="A33" s="4"/>
      <c r="B33" s="2" t="s">
        <v>1264</v>
      </c>
      <c r="C33" s="35"/>
      <c r="D33" s="35"/>
      <c r="E33" s="35" t="s">
        <v>1265</v>
      </c>
      <c r="F33" s="4"/>
      <c r="G33" s="4"/>
      <c r="H33" s="4"/>
      <c r="I33" s="4"/>
      <c r="J33" s="4"/>
      <c r="K33" s="4"/>
      <c r="L33" s="4"/>
      <c r="M33" s="4"/>
      <c r="N33" s="4"/>
      <c r="O33" s="4"/>
      <c r="P33" s="4"/>
      <c r="Q33" s="4"/>
      <c r="R33" s="4"/>
      <c r="S33" s="4"/>
      <c r="T33" s="4"/>
      <c r="U33" s="4"/>
      <c r="V33" s="4"/>
      <c r="W33" s="4"/>
      <c r="X33" s="4"/>
      <c r="Y33" s="4"/>
      <c r="Z33" s="4"/>
    </row>
    <row r="34" spans="1:26" ht="15.75" customHeight="1">
      <c r="A34" s="4"/>
      <c r="B34" s="2" t="s">
        <v>1266</v>
      </c>
      <c r="C34" s="19" t="s">
        <v>1267</v>
      </c>
      <c r="D34" s="19"/>
      <c r="E34" s="35"/>
      <c r="F34" s="4"/>
      <c r="G34" s="4"/>
      <c r="H34" s="4"/>
      <c r="I34" s="4"/>
      <c r="J34" s="4"/>
      <c r="K34" s="4"/>
      <c r="L34" s="4"/>
      <c r="M34" s="4"/>
      <c r="N34" s="4"/>
      <c r="O34" s="4"/>
      <c r="P34" s="4"/>
      <c r="Q34" s="4"/>
      <c r="R34" s="4"/>
      <c r="S34" s="4"/>
      <c r="T34" s="4"/>
      <c r="U34" s="4"/>
      <c r="V34" s="4"/>
      <c r="W34" s="4"/>
      <c r="X34" s="4"/>
      <c r="Y34" s="4"/>
      <c r="Z34" s="4"/>
    </row>
    <row r="35" spans="1:26" ht="15.7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spans="1:26" ht="15.7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spans="1:26" ht="15.7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spans="1:26" ht="15.7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spans="1:26" ht="15.7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spans="1:26" ht="15.7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spans="1:26" ht="15.7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spans="1:26" ht="15.7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spans="1:26" ht="15.7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spans="1:26" ht="15.7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spans="1:26" ht="15.7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spans="1:26" ht="15.7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spans="1:26" ht="15.7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spans="1:26" ht="15.7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spans="1:26" ht="15.7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spans="1:26" ht="15.7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spans="1:26" ht="15.7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spans="1:26" ht="15.7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spans="1:26" ht="15.7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spans="1:26" ht="15.7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spans="1:26" ht="15.7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spans="1:26" ht="15.7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spans="1:26" ht="15.7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spans="1:26" ht="15.7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spans="1:26" ht="15.7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spans="1:26" ht="15.7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spans="1:26" ht="15.7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spans="1:26" ht="15.7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spans="1:26" ht="15.7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spans="1:26" ht="15.7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spans="1:26" ht="15.7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spans="1:26" ht="15.7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spans="1:26" ht="15.7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spans="1:26" ht="15.7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spans="1:26" ht="15.7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spans="1:26" ht="15.7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spans="1:26" ht="15.7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spans="1:26" ht="15.7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spans="1:26" ht="15.7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spans="1:26" ht="15.7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spans="1:26" ht="15.7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spans="1:26" ht="15.7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spans="1:26" ht="15.7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spans="1:26" ht="15.7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spans="1:26" ht="15.7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spans="1:26" ht="15.7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spans="1:26" ht="15.7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spans="1:26" ht="15.7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spans="1:26" ht="15.7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spans="1:26" ht="15.7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spans="1:26" ht="15.7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spans="1:26" ht="15.7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spans="1:26" ht="15.7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spans="1:26" ht="15.7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spans="1:26" ht="15.7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spans="1:26" ht="15.7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spans="1:26" ht="15.7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spans="1:26" ht="15.7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spans="1:26" ht="15.7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spans="1:26" ht="15.7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spans="1:26" ht="15.7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spans="1:26" ht="15.7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spans="1:26" ht="15.7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spans="1:26" ht="15.7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spans="1:26" ht="15.7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spans="1:26" ht="15.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spans="1:26" ht="15.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5.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5.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5.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5.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5.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5.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5.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5.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5.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5.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5.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5.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5.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5.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5.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5.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5.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5.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5.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5.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5.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5.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5.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5.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5.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5.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5.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5.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5.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5.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5.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5.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5.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5.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5.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5.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5.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5.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5.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5.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5.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5.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5.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5.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5.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5.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5.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5.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5.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5.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5.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5.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5.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5.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5.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5.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5.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5.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5.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5.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5.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5.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5.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5.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5.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5.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5.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5.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5.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5.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5.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5.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5.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5.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5.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5.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5.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5.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5.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5.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5.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5.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5.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5.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5.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5.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5.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5.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5.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5.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5.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5.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5.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5.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5.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5.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5.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5.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5.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5.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5.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5.7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5.7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5.7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5.7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5.7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5.7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5.7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5.7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5.7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5.7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5.7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5.7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5.7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5.7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5.7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5.7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5.7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5.7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5.7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5.7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5.7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5.7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5.7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5.7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5.7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5.7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1000"/>
  <sheetViews>
    <sheetView workbookViewId="0">
      <pane xSplit="2" topLeftCell="C1" activePane="topRight" state="frozen"/>
      <selection pane="topRight" activeCell="D2" sqref="D2"/>
    </sheetView>
  </sheetViews>
  <sheetFormatPr baseColWidth="10" defaultColWidth="11.1640625" defaultRowHeight="15" customHeight="1"/>
  <cols>
    <col min="1" max="1" width="6.6640625" hidden="1" customWidth="1"/>
    <col min="2" max="2" width="33.33203125" customWidth="1"/>
    <col min="3" max="3" width="108.1640625" customWidth="1"/>
    <col min="4" max="4" width="23.83203125" customWidth="1"/>
    <col min="5" max="5" width="54" customWidth="1"/>
    <col min="6" max="6" width="16.33203125" customWidth="1"/>
    <col min="7" max="7" width="8" customWidth="1"/>
    <col min="8" max="8" width="7.5" customWidth="1"/>
    <col min="9" max="9" width="8" customWidth="1"/>
    <col min="10" max="10" width="3.5" customWidth="1"/>
    <col min="11" max="11" width="10.6640625" customWidth="1"/>
    <col min="12" max="12" width="6.33203125" customWidth="1"/>
    <col min="13" max="13" width="5.33203125" customWidth="1"/>
    <col min="14" max="14" width="7.83203125" customWidth="1"/>
    <col min="15" max="15" width="10.83203125" customWidth="1"/>
    <col min="16" max="16" width="6.83203125" customWidth="1"/>
    <col min="17" max="17" width="50.83203125" customWidth="1"/>
    <col min="18" max="18" width="10.83203125" customWidth="1"/>
    <col min="19" max="19" width="6.83203125" customWidth="1"/>
    <col min="20" max="20" width="10.83203125" customWidth="1"/>
    <col min="21" max="21" width="6.83203125" customWidth="1"/>
    <col min="22" max="22" width="25.83203125" customWidth="1"/>
    <col min="23" max="23" width="10.83203125" customWidth="1"/>
    <col min="24" max="24" width="6.83203125" customWidth="1"/>
    <col min="25" max="29" width="10.83203125" customWidth="1"/>
  </cols>
  <sheetData>
    <row r="1" spans="1:29" ht="15.75" customHeight="1">
      <c r="A1" s="7"/>
      <c r="B1" s="4"/>
      <c r="C1" s="51"/>
      <c r="D1" s="7"/>
      <c r="E1" s="51"/>
      <c r="F1" s="4"/>
      <c r="G1" s="7"/>
      <c r="H1" s="52"/>
      <c r="I1" s="51"/>
      <c r="J1" s="4"/>
      <c r="K1" s="7"/>
      <c r="L1" s="4"/>
      <c r="M1" s="51"/>
      <c r="N1" s="4"/>
      <c r="O1" s="7"/>
      <c r="P1" s="53"/>
      <c r="Q1" s="53"/>
      <c r="R1" s="53"/>
      <c r="S1" s="53"/>
      <c r="T1" s="53"/>
      <c r="U1" s="53"/>
      <c r="V1" s="53"/>
      <c r="W1" s="53"/>
      <c r="X1" s="53"/>
      <c r="Y1" s="53"/>
      <c r="Z1" s="53"/>
      <c r="AA1" s="4"/>
      <c r="AB1" s="4"/>
      <c r="AC1" s="4"/>
    </row>
    <row r="2" spans="1:29" ht="15.75" customHeight="1">
      <c r="A2" s="7"/>
      <c r="B2" s="4"/>
      <c r="C2" s="54" t="s">
        <v>2037</v>
      </c>
      <c r="D2" s="7"/>
      <c r="E2" s="51"/>
      <c r="F2" s="4"/>
      <c r="G2" s="7"/>
      <c r="H2" s="52"/>
      <c r="I2" s="51"/>
      <c r="J2" s="4"/>
      <c r="K2" s="7"/>
      <c r="L2" s="4"/>
      <c r="M2" s="51"/>
      <c r="N2" s="4"/>
      <c r="O2" s="7"/>
      <c r="P2" s="53"/>
      <c r="Q2" s="53"/>
      <c r="R2" s="53"/>
      <c r="S2" s="53"/>
      <c r="T2" s="53"/>
      <c r="U2" s="53"/>
      <c r="V2" s="53"/>
      <c r="W2" s="53"/>
      <c r="X2" s="53"/>
      <c r="Y2" s="53"/>
      <c r="Z2" s="53"/>
      <c r="AA2" s="4"/>
      <c r="AB2" s="4"/>
      <c r="AC2" s="4"/>
    </row>
    <row r="3" spans="1:29" ht="15.75" customHeight="1">
      <c r="A3" s="7"/>
      <c r="B3" s="4"/>
      <c r="C3" s="51"/>
      <c r="D3" s="7"/>
      <c r="E3" s="51"/>
      <c r="F3" s="4"/>
      <c r="G3" s="7"/>
      <c r="H3" s="52"/>
      <c r="I3" s="51"/>
      <c r="J3" s="4"/>
      <c r="K3" s="7"/>
      <c r="L3" s="4"/>
      <c r="M3" s="51"/>
      <c r="N3" s="4"/>
      <c r="O3" s="7"/>
      <c r="P3" s="53"/>
      <c r="Q3" s="53"/>
      <c r="R3" s="53"/>
      <c r="S3" s="53"/>
      <c r="T3" s="53"/>
      <c r="U3" s="53"/>
      <c r="V3" s="53"/>
      <c r="W3" s="53"/>
      <c r="X3" s="53"/>
      <c r="Y3" s="53"/>
      <c r="Z3" s="53"/>
      <c r="AA3" s="4"/>
      <c r="AB3" s="4"/>
      <c r="AC3" s="4"/>
    </row>
    <row r="4" spans="1:29" ht="15.75" customHeight="1">
      <c r="A4" s="7"/>
      <c r="B4" s="4"/>
      <c r="C4" s="51"/>
      <c r="D4" s="55" t="s">
        <v>2042</v>
      </c>
      <c r="E4" s="51"/>
      <c r="F4" s="4"/>
      <c r="G4" s="7"/>
      <c r="H4" s="52"/>
      <c r="I4" s="51"/>
      <c r="J4" s="4"/>
      <c r="K4" s="7"/>
      <c r="L4" s="4"/>
      <c r="M4" s="51"/>
      <c r="N4" s="4"/>
      <c r="O4" s="7"/>
      <c r="P4" s="53"/>
      <c r="Q4" s="53"/>
      <c r="R4" s="53"/>
      <c r="S4" s="53"/>
      <c r="T4" s="53"/>
      <c r="U4" s="53"/>
      <c r="V4" s="53"/>
      <c r="W4" s="53"/>
      <c r="X4" s="53"/>
      <c r="Y4" s="53"/>
      <c r="Z4" s="53"/>
      <c r="AA4" s="4"/>
      <c r="AB4" s="4"/>
      <c r="AC4" s="4"/>
    </row>
    <row r="5" spans="1:29" ht="15.75" customHeight="1">
      <c r="A5" s="7"/>
      <c r="B5" s="4"/>
      <c r="C5" s="56" t="s">
        <v>2043</v>
      </c>
      <c r="D5" s="57" t="s">
        <v>2</v>
      </c>
      <c r="E5" s="58" t="s">
        <v>4</v>
      </c>
      <c r="F5" s="59" t="s">
        <v>8</v>
      </c>
      <c r="G5" s="58" t="s">
        <v>11</v>
      </c>
      <c r="H5" s="52"/>
      <c r="I5" s="4"/>
      <c r="J5" s="7"/>
      <c r="K5" s="52"/>
      <c r="L5" s="51"/>
      <c r="M5" s="4"/>
      <c r="N5" s="7"/>
      <c r="O5" s="4"/>
      <c r="P5" s="51"/>
      <c r="Q5" s="4"/>
      <c r="R5" s="7"/>
      <c r="S5" s="53"/>
      <c r="T5" s="53"/>
      <c r="U5" s="53"/>
      <c r="V5" s="53"/>
      <c r="W5" s="53"/>
      <c r="X5" s="53"/>
      <c r="Y5" s="53"/>
      <c r="Z5" s="53"/>
      <c r="AA5" s="53"/>
      <c r="AB5" s="53"/>
      <c r="AC5" s="53"/>
    </row>
    <row r="6" spans="1:29" ht="15.75" customHeight="1">
      <c r="A6" s="7"/>
      <c r="B6" s="263" t="s">
        <v>2051</v>
      </c>
      <c r="C6" s="60" t="s">
        <v>2054</v>
      </c>
      <c r="D6" s="61">
        <v>2.5530303030303028</v>
      </c>
      <c r="E6" s="62">
        <v>2.25</v>
      </c>
      <c r="F6" s="62">
        <f t="shared" ref="F6:G6" si="0">AVERAGE(Z27:Z38)</f>
        <v>3.3333333333333335</v>
      </c>
      <c r="G6" s="62">
        <f t="shared" si="0"/>
        <v>2.1666666666666665</v>
      </c>
      <c r="H6" s="52"/>
      <c r="I6" s="4"/>
      <c r="J6" s="7"/>
      <c r="K6" s="52"/>
      <c r="L6" s="51"/>
      <c r="M6" s="4"/>
      <c r="N6" s="7"/>
      <c r="O6" s="4"/>
      <c r="P6" s="51"/>
      <c r="Q6" s="4"/>
      <c r="R6" s="7"/>
      <c r="S6" s="53"/>
      <c r="T6" s="53"/>
      <c r="U6" s="53"/>
      <c r="V6" s="53"/>
      <c r="W6" s="53"/>
      <c r="X6" s="53"/>
      <c r="Y6" s="53"/>
      <c r="Z6" s="53"/>
      <c r="AA6" s="53"/>
      <c r="AB6" s="53"/>
      <c r="AC6" s="53"/>
    </row>
    <row r="7" spans="1:29" ht="15.75" customHeight="1">
      <c r="A7" s="7"/>
      <c r="B7" s="264"/>
      <c r="C7" s="60" t="s">
        <v>2066</v>
      </c>
      <c r="D7" s="61">
        <v>2.8033596837944659</v>
      </c>
      <c r="E7" s="62">
        <v>2.5869565217391304</v>
      </c>
      <c r="F7" s="62">
        <f t="shared" ref="F7:G7" si="1">AVERAGE(Z43:Z65)</f>
        <v>3.4782608695652173</v>
      </c>
      <c r="G7" s="62">
        <f t="shared" si="1"/>
        <v>2.6956521739130435</v>
      </c>
      <c r="H7" s="52"/>
      <c r="I7" s="4"/>
      <c r="J7" s="7"/>
      <c r="K7" s="52"/>
      <c r="L7" s="51"/>
      <c r="M7" s="4"/>
      <c r="N7" s="7"/>
      <c r="O7" s="4"/>
      <c r="P7" s="51"/>
      <c r="Q7" s="4"/>
      <c r="R7" s="7"/>
      <c r="S7" s="53"/>
      <c r="T7" s="53"/>
      <c r="U7" s="53"/>
      <c r="V7" s="53"/>
      <c r="W7" s="53"/>
      <c r="X7" s="53"/>
      <c r="Y7" s="53"/>
      <c r="Z7" s="53"/>
      <c r="AA7" s="53"/>
      <c r="AB7" s="53"/>
      <c r="AC7" s="53"/>
    </row>
    <row r="8" spans="1:29" ht="15.75" customHeight="1">
      <c r="A8" s="7"/>
      <c r="B8" s="264"/>
      <c r="C8" s="60" t="s">
        <v>2069</v>
      </c>
      <c r="D8" s="61">
        <v>2.5503246753246751</v>
      </c>
      <c r="E8" s="62">
        <v>2.5</v>
      </c>
      <c r="F8" s="62">
        <f t="shared" ref="F8:G8" si="2">AVERAGE(Z70:Z83)</f>
        <v>3.4285714285714284</v>
      </c>
      <c r="G8" s="62">
        <f t="shared" si="2"/>
        <v>2.5</v>
      </c>
      <c r="H8" s="52"/>
      <c r="I8" s="4"/>
      <c r="J8" s="7"/>
      <c r="K8" s="52"/>
      <c r="L8" s="51"/>
      <c r="M8" s="4"/>
      <c r="N8" s="7"/>
      <c r="O8" s="4"/>
      <c r="P8" s="51"/>
      <c r="Q8" s="4"/>
      <c r="R8" s="7"/>
      <c r="S8" s="53"/>
      <c r="T8" s="53"/>
      <c r="U8" s="53"/>
      <c r="V8" s="53"/>
      <c r="W8" s="53"/>
      <c r="X8" s="53"/>
      <c r="Y8" s="53"/>
      <c r="Z8" s="53"/>
      <c r="AA8" s="53"/>
      <c r="AB8" s="53"/>
      <c r="AC8" s="53"/>
    </row>
    <row r="9" spans="1:29" ht="15.75" customHeight="1">
      <c r="A9" s="7"/>
      <c r="B9" s="265"/>
      <c r="C9" s="60" t="s">
        <v>2071</v>
      </c>
      <c r="D9" s="61">
        <v>2.3125</v>
      </c>
      <c r="E9" s="62">
        <v>2.375</v>
      </c>
      <c r="F9" s="62">
        <f t="shared" ref="F9:G9" si="3">AVERAGE(Z88:Z95)</f>
        <v>2.625</v>
      </c>
      <c r="G9" s="62">
        <f t="shared" si="3"/>
        <v>1.625</v>
      </c>
      <c r="H9" s="52"/>
      <c r="I9" s="4"/>
      <c r="J9" s="7"/>
      <c r="K9" s="52"/>
      <c r="L9" s="51"/>
      <c r="M9" s="4"/>
      <c r="N9" s="7"/>
      <c r="O9" s="4"/>
      <c r="P9" s="51"/>
      <c r="Q9" s="4"/>
      <c r="R9" s="7"/>
      <c r="S9" s="53"/>
      <c r="T9" s="53"/>
      <c r="U9" s="53"/>
      <c r="V9" s="53"/>
      <c r="W9" s="53"/>
      <c r="X9" s="53"/>
      <c r="Y9" s="53"/>
      <c r="Z9" s="53"/>
      <c r="AA9" s="53"/>
      <c r="AB9" s="53"/>
      <c r="AC9" s="53"/>
    </row>
    <row r="10" spans="1:29" ht="15.75" customHeight="1">
      <c r="A10" s="7"/>
      <c r="B10" s="266" t="s">
        <v>2072</v>
      </c>
      <c r="C10" s="63" t="s">
        <v>2078</v>
      </c>
      <c r="D10" s="61">
        <v>2.5694444444444451</v>
      </c>
      <c r="E10" s="62">
        <v>2.5555555555555554</v>
      </c>
      <c r="F10" s="62">
        <f t="shared" ref="F10:G10" si="4">AVERAGE(Z100:Z108)</f>
        <v>3.1111111111111112</v>
      </c>
      <c r="G10" s="62">
        <f t="shared" si="4"/>
        <v>2.7222222222222223</v>
      </c>
      <c r="H10" s="52"/>
      <c r="I10" s="4"/>
      <c r="J10" s="7"/>
      <c r="K10" s="52"/>
      <c r="L10" s="51"/>
      <c r="M10" s="4"/>
      <c r="N10" s="7"/>
      <c r="O10" s="4"/>
      <c r="P10" s="51"/>
      <c r="Q10" s="4"/>
      <c r="R10" s="7"/>
      <c r="S10" s="53"/>
      <c r="T10" s="53"/>
      <c r="U10" s="53"/>
      <c r="V10" s="53"/>
      <c r="W10" s="53"/>
      <c r="X10" s="53"/>
      <c r="Y10" s="53"/>
      <c r="Z10" s="53"/>
      <c r="AA10" s="53"/>
      <c r="AB10" s="53"/>
      <c r="AC10" s="53"/>
    </row>
    <row r="11" spans="1:29" ht="15.75" customHeight="1">
      <c r="A11" s="7"/>
      <c r="B11" s="264"/>
      <c r="C11" s="63" t="s">
        <v>249</v>
      </c>
      <c r="D11" s="61">
        <v>2.5892857142857135</v>
      </c>
      <c r="E11" s="62">
        <v>2.7857142857142856</v>
      </c>
      <c r="F11" s="62">
        <f t="shared" ref="F11:G11" si="5">AVERAGE(Z113:Z119)</f>
        <v>3.2857142857142856</v>
      </c>
      <c r="G11" s="62">
        <f t="shared" si="5"/>
        <v>2.7857142857142856</v>
      </c>
      <c r="H11" s="52"/>
      <c r="I11" s="4"/>
      <c r="J11" s="7"/>
      <c r="K11" s="52"/>
      <c r="L11" s="51"/>
      <c r="M11" s="4"/>
      <c r="N11" s="7"/>
      <c r="O11" s="4"/>
      <c r="P11" s="51"/>
      <c r="Q11" s="4"/>
      <c r="R11" s="7"/>
      <c r="S11" s="53"/>
      <c r="T11" s="53"/>
      <c r="U11" s="53"/>
      <c r="V11" s="53"/>
      <c r="W11" s="53"/>
      <c r="X11" s="53"/>
      <c r="Y11" s="53"/>
      <c r="Z11" s="53"/>
      <c r="AA11" s="53"/>
      <c r="AB11" s="53"/>
      <c r="AC11" s="53"/>
    </row>
    <row r="12" spans="1:29" ht="15.75" customHeight="1">
      <c r="A12" s="7"/>
      <c r="B12" s="264"/>
      <c r="C12" s="63" t="s">
        <v>555</v>
      </c>
      <c r="D12" s="61">
        <v>1.8894230769230766</v>
      </c>
      <c r="E12" s="62">
        <v>2.0384615384615383</v>
      </c>
      <c r="F12" s="62">
        <f t="shared" ref="F12:G12" si="6">AVERAGE(Z124:Z136)</f>
        <v>2.6153846153846154</v>
      </c>
      <c r="G12" s="62">
        <f t="shared" si="6"/>
        <v>1.9615384615384615</v>
      </c>
      <c r="H12" s="52"/>
      <c r="I12" s="4"/>
      <c r="J12" s="7"/>
      <c r="K12" s="52"/>
      <c r="L12" s="51"/>
      <c r="M12" s="4"/>
      <c r="N12" s="7"/>
      <c r="O12" s="4"/>
      <c r="P12" s="51"/>
      <c r="Q12" s="4"/>
      <c r="R12" s="7"/>
      <c r="S12" s="53"/>
      <c r="T12" s="53"/>
      <c r="U12" s="53"/>
      <c r="V12" s="53"/>
      <c r="W12" s="53"/>
      <c r="X12" s="53"/>
      <c r="Y12" s="53"/>
      <c r="Z12" s="53"/>
      <c r="AA12" s="53"/>
      <c r="AB12" s="53"/>
      <c r="AC12" s="53"/>
    </row>
    <row r="13" spans="1:29" ht="15.75" customHeight="1">
      <c r="A13" s="7"/>
      <c r="B13" s="265"/>
      <c r="C13" s="63" t="s">
        <v>2094</v>
      </c>
      <c r="D13" s="61">
        <v>2.3194444444444442</v>
      </c>
      <c r="E13" s="62">
        <v>2.6666666666666665</v>
      </c>
      <c r="F13" s="62">
        <f t="shared" ref="F13:G13" si="7">AVERAGE(Z141:Z143)</f>
        <v>3</v>
      </c>
      <c r="G13" s="62">
        <f t="shared" si="7"/>
        <v>2.6666666666666665</v>
      </c>
      <c r="H13" s="52"/>
      <c r="I13" s="4"/>
      <c r="J13" s="7"/>
      <c r="K13" s="52"/>
      <c r="L13" s="51"/>
      <c r="M13" s="4"/>
      <c r="N13" s="7"/>
      <c r="O13" s="4"/>
      <c r="P13" s="51"/>
      <c r="Q13" s="4"/>
      <c r="R13" s="7"/>
      <c r="S13" s="53"/>
      <c r="T13" s="53"/>
      <c r="U13" s="53"/>
      <c r="V13" s="53"/>
      <c r="W13" s="53"/>
      <c r="X13" s="53"/>
      <c r="Y13" s="53"/>
      <c r="Z13" s="53"/>
      <c r="AA13" s="53"/>
      <c r="AB13" s="53"/>
      <c r="AC13" s="53"/>
    </row>
    <row r="14" spans="1:29" ht="15.75" customHeight="1">
      <c r="A14" s="7"/>
      <c r="B14" s="267" t="s">
        <v>2101</v>
      </c>
      <c r="C14" s="64" t="s">
        <v>2105</v>
      </c>
      <c r="D14" s="61">
        <v>2.9499999999999993</v>
      </c>
      <c r="E14" s="62">
        <v>2.8</v>
      </c>
      <c r="F14" s="62">
        <f t="shared" ref="F14:G14" si="8">AVERAGE(Z148:Z157)</f>
        <v>2.6</v>
      </c>
      <c r="G14" s="62">
        <f t="shared" si="8"/>
        <v>2.7</v>
      </c>
      <c r="H14" s="52"/>
      <c r="I14" s="4"/>
      <c r="J14" s="7"/>
      <c r="K14" s="52"/>
      <c r="L14" s="51"/>
      <c r="M14" s="4"/>
      <c r="N14" s="7"/>
      <c r="O14" s="4"/>
      <c r="P14" s="51"/>
      <c r="Q14" s="4"/>
      <c r="R14" s="7"/>
      <c r="S14" s="53"/>
      <c r="T14" s="53"/>
      <c r="U14" s="53"/>
      <c r="V14" s="53"/>
      <c r="W14" s="53"/>
      <c r="X14" s="53"/>
      <c r="Y14" s="53"/>
      <c r="Z14" s="53"/>
      <c r="AA14" s="53"/>
      <c r="AB14" s="53"/>
      <c r="AC14" s="53"/>
    </row>
    <row r="15" spans="1:29" ht="15.75" customHeight="1">
      <c r="A15" s="7"/>
      <c r="B15" s="265"/>
      <c r="C15" s="64" t="s">
        <v>2106</v>
      </c>
      <c r="D15" s="61">
        <v>1.9464285714285716</v>
      </c>
      <c r="E15" s="62">
        <v>1.0714285714285714</v>
      </c>
      <c r="F15" s="62">
        <f t="shared" ref="F15:G15" si="9">AVERAGE(Z162:Z168)</f>
        <v>0.8571428571428571</v>
      </c>
      <c r="G15" s="62">
        <f t="shared" si="9"/>
        <v>0.8571428571428571</v>
      </c>
      <c r="H15" s="52"/>
      <c r="I15" s="4"/>
      <c r="J15" s="7"/>
      <c r="K15" s="52"/>
      <c r="L15" s="51"/>
      <c r="M15" s="4"/>
      <c r="N15" s="7"/>
      <c r="O15" s="4"/>
      <c r="P15" s="51"/>
      <c r="Q15" s="4"/>
      <c r="R15" s="7"/>
      <c r="S15" s="53"/>
      <c r="T15" s="53"/>
      <c r="U15" s="53"/>
      <c r="V15" s="53"/>
      <c r="W15" s="53"/>
      <c r="X15" s="53"/>
      <c r="Y15" s="53"/>
      <c r="Z15" s="53"/>
      <c r="AA15" s="53"/>
      <c r="AB15" s="53"/>
      <c r="AC15" s="53"/>
    </row>
    <row r="16" spans="1:29" ht="15.75" customHeight="1">
      <c r="A16" s="7"/>
      <c r="B16" s="4"/>
      <c r="C16" s="65" t="s">
        <v>2113</v>
      </c>
      <c r="D16" s="66">
        <v>2.5085227272727271</v>
      </c>
      <c r="E16" s="67">
        <v>2.4438202247191012</v>
      </c>
      <c r="F16" s="67">
        <f t="shared" ref="F16:G16" si="10">AVERAGE(Z27:Z143)</f>
        <v>3.1797752808988764</v>
      </c>
      <c r="G16" s="67">
        <f t="shared" si="10"/>
        <v>2.398876404494382</v>
      </c>
      <c r="H16" s="52"/>
      <c r="I16" s="4"/>
      <c r="J16" s="7"/>
      <c r="K16" s="52"/>
      <c r="L16" s="51"/>
      <c r="M16" s="4"/>
      <c r="N16" s="7"/>
      <c r="O16" s="4"/>
      <c r="P16" s="51"/>
      <c r="Q16" s="4"/>
      <c r="R16" s="7"/>
      <c r="S16" s="53"/>
      <c r="T16" s="53"/>
      <c r="U16" s="53"/>
      <c r="V16" s="53"/>
      <c r="W16" s="53"/>
      <c r="X16" s="53"/>
      <c r="Y16" s="53"/>
      <c r="Z16" s="53"/>
      <c r="AA16" s="53"/>
      <c r="AB16" s="53"/>
      <c r="AC16" s="53"/>
    </row>
    <row r="17" spans="1:29" ht="15.75" customHeight="1">
      <c r="A17" s="7"/>
      <c r="B17" s="4"/>
      <c r="C17" s="65" t="s">
        <v>2120</v>
      </c>
      <c r="D17" s="66">
        <v>2.518880208333333</v>
      </c>
      <c r="E17" s="67">
        <v>2.295918367346939</v>
      </c>
      <c r="F17" s="67">
        <f t="shared" ref="F17:G17" si="11">AVERAGE(Z100:Z168)</f>
        <v>2.5714285714285716</v>
      </c>
      <c r="G17" s="67">
        <f t="shared" si="11"/>
        <v>2.2551020408163267</v>
      </c>
      <c r="H17" s="52"/>
      <c r="I17" s="4"/>
      <c r="J17" s="7"/>
      <c r="K17" s="52"/>
      <c r="L17" s="51"/>
      <c r="M17" s="4"/>
      <c r="N17" s="7"/>
      <c r="O17" s="4"/>
      <c r="P17" s="51"/>
      <c r="Q17" s="4"/>
      <c r="R17" s="7"/>
      <c r="S17" s="53"/>
      <c r="T17" s="53"/>
      <c r="U17" s="53"/>
      <c r="V17" s="53"/>
      <c r="W17" s="53"/>
      <c r="X17" s="53"/>
      <c r="Y17" s="53"/>
      <c r="Z17" s="53"/>
      <c r="AA17" s="53"/>
      <c r="AB17" s="53"/>
      <c r="AC17" s="53"/>
    </row>
    <row r="18" spans="1:29" ht="15.75" customHeight="1">
      <c r="A18" s="7"/>
      <c r="B18" s="4"/>
      <c r="C18" s="65" t="s">
        <v>2125</v>
      </c>
      <c r="D18" s="66">
        <v>2.7109164420485174</v>
      </c>
      <c r="E18" s="67">
        <v>2.3867924528301887</v>
      </c>
      <c r="F18" s="67">
        <f t="shared" ref="F18:G18" si="12">AVERAGE(Z27:Z168)</f>
        <v>2.9716981132075473</v>
      </c>
      <c r="G18" s="67">
        <f t="shared" si="12"/>
        <v>2.3254716981132075</v>
      </c>
      <c r="H18" s="52"/>
      <c r="I18" s="4"/>
      <c r="J18" s="7"/>
      <c r="K18" s="52"/>
      <c r="L18" s="51"/>
      <c r="M18" s="4"/>
      <c r="N18" s="7"/>
      <c r="O18" s="4"/>
      <c r="P18" s="51"/>
      <c r="Q18" s="4"/>
      <c r="R18" s="7"/>
      <c r="S18" s="53"/>
      <c r="T18" s="53"/>
      <c r="U18" s="53"/>
      <c r="V18" s="53"/>
      <c r="W18" s="53"/>
      <c r="X18" s="53"/>
      <c r="Y18" s="53"/>
      <c r="Z18" s="53"/>
      <c r="AA18" s="53"/>
      <c r="AB18" s="53"/>
      <c r="AC18" s="53"/>
    </row>
    <row r="19" spans="1:29" ht="15.75" customHeight="1">
      <c r="A19" s="7"/>
      <c r="B19" s="4"/>
      <c r="C19" s="51"/>
      <c r="D19" s="7"/>
      <c r="E19" s="51"/>
      <c r="F19" s="4"/>
      <c r="G19" s="7"/>
      <c r="H19" s="52"/>
      <c r="I19" s="51"/>
      <c r="J19" s="4"/>
      <c r="K19" s="7"/>
      <c r="L19" s="4"/>
      <c r="M19" s="51"/>
      <c r="N19" s="4"/>
      <c r="O19" s="7"/>
      <c r="P19" s="53"/>
      <c r="Q19" s="53"/>
      <c r="R19" s="53"/>
      <c r="S19" s="53"/>
      <c r="T19" s="53"/>
      <c r="U19" s="53"/>
      <c r="V19" s="53"/>
      <c r="W19" s="53"/>
      <c r="X19" s="53"/>
      <c r="Y19" s="53"/>
      <c r="Z19" s="53"/>
      <c r="AA19" s="4"/>
      <c r="AB19" s="4"/>
      <c r="AC19" s="4"/>
    </row>
    <row r="20" spans="1:29" ht="15.75" customHeight="1">
      <c r="A20" s="7"/>
      <c r="B20" s="68" t="s">
        <v>2132</v>
      </c>
      <c r="C20" s="69" t="s">
        <v>2133</v>
      </c>
      <c r="D20" s="7"/>
      <c r="E20" s="55" t="s">
        <v>2135</v>
      </c>
      <c r="F20" s="4"/>
      <c r="G20" s="7"/>
      <c r="H20" s="52"/>
      <c r="I20" s="51"/>
      <c r="J20" s="4"/>
      <c r="K20" s="7"/>
      <c r="L20" s="4"/>
      <c r="M20" s="51"/>
      <c r="N20" s="4"/>
      <c r="O20" s="7"/>
      <c r="P20" s="53"/>
      <c r="Q20" s="53"/>
      <c r="R20" s="53"/>
      <c r="S20" s="53"/>
      <c r="T20" s="53"/>
      <c r="U20" s="53"/>
      <c r="V20" s="55" t="s">
        <v>2136</v>
      </c>
      <c r="W20" s="53"/>
      <c r="X20" s="53"/>
      <c r="Y20" s="53"/>
      <c r="Z20" s="53"/>
      <c r="AA20" s="4"/>
      <c r="AB20" s="4"/>
      <c r="AC20" s="4"/>
    </row>
    <row r="21" spans="1:29" ht="15.75" customHeight="1">
      <c r="A21" s="7"/>
      <c r="B21" s="35" t="s">
        <v>2051</v>
      </c>
      <c r="C21" s="70" t="s">
        <v>55</v>
      </c>
      <c r="D21" s="7"/>
      <c r="E21" s="51"/>
      <c r="F21" s="4"/>
      <c r="G21" s="7"/>
      <c r="H21" s="52"/>
      <c r="I21" s="51"/>
      <c r="J21" s="4"/>
      <c r="K21" s="7"/>
      <c r="L21" s="4"/>
      <c r="M21" s="51"/>
      <c r="N21" s="4"/>
      <c r="O21" s="7"/>
      <c r="P21" s="53"/>
      <c r="Q21" s="53"/>
      <c r="R21" s="53"/>
      <c r="S21" s="53"/>
      <c r="T21" s="53"/>
      <c r="U21" s="53"/>
      <c r="V21" s="53"/>
      <c r="W21" s="53"/>
      <c r="X21" s="53"/>
      <c r="Y21" s="53"/>
      <c r="Z21" s="53"/>
      <c r="AA21" s="4"/>
      <c r="AB21" s="4"/>
      <c r="AC21" s="4"/>
    </row>
    <row r="22" spans="1:29" ht="15.75" customHeight="1">
      <c r="A22" s="7"/>
      <c r="B22" s="35" t="s">
        <v>2143</v>
      </c>
      <c r="C22" s="70" t="s">
        <v>55</v>
      </c>
      <c r="D22" s="7"/>
      <c r="E22" s="51"/>
      <c r="F22" s="4"/>
      <c r="G22" s="7"/>
      <c r="H22" s="52"/>
      <c r="I22" s="51"/>
      <c r="J22" s="4"/>
      <c r="K22" s="7"/>
      <c r="L22" s="4"/>
      <c r="M22" s="51"/>
      <c r="N22" s="4"/>
      <c r="O22" s="7"/>
      <c r="P22" s="53"/>
      <c r="Q22" s="53"/>
      <c r="R22" s="53"/>
      <c r="S22" s="53"/>
      <c r="T22" s="53"/>
      <c r="U22" s="53"/>
      <c r="V22" s="53"/>
      <c r="W22" s="53"/>
      <c r="X22" s="53"/>
      <c r="Y22" s="53"/>
      <c r="Z22" s="53"/>
      <c r="AA22" s="4"/>
      <c r="AB22" s="4"/>
      <c r="AC22" s="4"/>
    </row>
    <row r="23" spans="1:29" ht="15.75" customHeight="1">
      <c r="A23" s="7"/>
      <c r="B23" s="35" t="s">
        <v>2145</v>
      </c>
      <c r="C23" s="70" t="s">
        <v>55</v>
      </c>
      <c r="D23" s="7"/>
      <c r="E23" s="51"/>
      <c r="F23" s="4"/>
      <c r="G23" s="7"/>
      <c r="H23" s="52"/>
      <c r="I23" s="51"/>
      <c r="J23" s="4"/>
      <c r="K23" s="7"/>
      <c r="L23" s="4"/>
      <c r="M23" s="51"/>
      <c r="N23" s="4"/>
      <c r="O23" s="7"/>
      <c r="P23" s="53"/>
      <c r="Q23" s="53"/>
      <c r="R23" s="53"/>
      <c r="S23" s="53"/>
      <c r="T23" s="53"/>
      <c r="U23" s="53"/>
      <c r="V23" s="53"/>
      <c r="W23" s="53"/>
      <c r="X23" s="53"/>
      <c r="Y23" s="53"/>
      <c r="Z23" s="53"/>
      <c r="AA23" s="4"/>
      <c r="AB23" s="4"/>
      <c r="AC23" s="4"/>
    </row>
    <row r="24" spans="1:29" ht="15.75" customHeight="1">
      <c r="A24" s="7"/>
      <c r="B24" s="4"/>
      <c r="C24" s="51"/>
      <c r="D24" s="7"/>
      <c r="E24" s="51"/>
      <c r="F24" s="4"/>
      <c r="G24" s="7"/>
      <c r="H24" s="52"/>
      <c r="I24" s="51"/>
      <c r="J24" s="4"/>
      <c r="K24" s="7"/>
      <c r="L24" s="4"/>
      <c r="M24" s="51"/>
      <c r="N24" s="4"/>
      <c r="O24" s="7"/>
      <c r="P24" s="53"/>
      <c r="Q24" s="53"/>
      <c r="R24" s="53"/>
      <c r="S24" s="53"/>
      <c r="T24" s="53"/>
      <c r="U24" s="53"/>
      <c r="V24" s="53"/>
      <c r="W24" s="53"/>
      <c r="X24" s="53"/>
      <c r="Y24" s="53"/>
      <c r="Z24" s="53"/>
      <c r="AA24" s="4"/>
      <c r="AB24" s="4"/>
      <c r="AC24" s="4"/>
    </row>
    <row r="25" spans="1:29" ht="15.75" customHeight="1">
      <c r="A25" s="7"/>
      <c r="B25" s="4"/>
      <c r="C25" s="51"/>
      <c r="D25" s="12" t="s">
        <v>23</v>
      </c>
      <c r="E25" s="51"/>
      <c r="F25" s="4"/>
      <c r="G25" s="12" t="s">
        <v>23</v>
      </c>
      <c r="H25" s="12" t="s">
        <v>31</v>
      </c>
      <c r="I25" s="51"/>
      <c r="J25" s="4"/>
      <c r="K25" s="12" t="s">
        <v>31</v>
      </c>
      <c r="L25" s="12" t="s">
        <v>35</v>
      </c>
      <c r="M25" s="71"/>
      <c r="N25" s="7"/>
      <c r="O25" s="12" t="s">
        <v>35</v>
      </c>
      <c r="P25" s="12" t="s">
        <v>38</v>
      </c>
      <c r="Q25" s="53"/>
      <c r="R25" s="53"/>
      <c r="S25" s="53"/>
      <c r="T25" s="53"/>
      <c r="U25" s="53"/>
      <c r="V25" s="53"/>
      <c r="W25" s="53"/>
      <c r="X25" s="53"/>
      <c r="Y25" s="53"/>
      <c r="Z25" s="53"/>
      <c r="AA25" s="12" t="s">
        <v>38</v>
      </c>
      <c r="AB25" s="4"/>
      <c r="AC25" s="4"/>
    </row>
    <row r="26" spans="1:29" ht="105" customHeight="1">
      <c r="A26" s="7" t="s">
        <v>2156</v>
      </c>
      <c r="B26" s="72" t="s">
        <v>2054</v>
      </c>
      <c r="C26" s="14" t="s">
        <v>2160</v>
      </c>
      <c r="D26" s="21" t="s">
        <v>2163</v>
      </c>
      <c r="E26" s="21" t="s">
        <v>2164</v>
      </c>
      <c r="F26" s="21" t="s">
        <v>44</v>
      </c>
      <c r="G26" s="23" t="s">
        <v>45</v>
      </c>
      <c r="H26" s="21" t="s">
        <v>2163</v>
      </c>
      <c r="I26" s="21" t="s">
        <v>2164</v>
      </c>
      <c r="J26" s="21" t="s">
        <v>44</v>
      </c>
      <c r="K26" s="23" t="s">
        <v>45</v>
      </c>
      <c r="L26" s="73" t="s">
        <v>41</v>
      </c>
      <c r="M26" s="73" t="s">
        <v>2169</v>
      </c>
      <c r="N26" s="74" t="s">
        <v>44</v>
      </c>
      <c r="O26" s="75" t="s">
        <v>45</v>
      </c>
      <c r="P26" s="21" t="s">
        <v>41</v>
      </c>
      <c r="Q26" s="21" t="s">
        <v>43</v>
      </c>
      <c r="R26" s="21" t="s">
        <v>44</v>
      </c>
      <c r="S26" s="23" t="s">
        <v>45</v>
      </c>
      <c r="T26" s="23" t="s">
        <v>47</v>
      </c>
      <c r="U26" s="21" t="s">
        <v>48</v>
      </c>
      <c r="V26" s="21" t="s">
        <v>49</v>
      </c>
      <c r="W26" s="21" t="s">
        <v>44</v>
      </c>
      <c r="X26" s="23" t="s">
        <v>50</v>
      </c>
      <c r="Y26" s="23" t="s">
        <v>51</v>
      </c>
      <c r="Z26" s="59" t="s">
        <v>52</v>
      </c>
      <c r="AA26" s="76" t="s">
        <v>53</v>
      </c>
      <c r="AB26" s="77"/>
      <c r="AC26" s="77"/>
    </row>
    <row r="27" spans="1:29" ht="15.75" customHeight="1">
      <c r="A27" s="7">
        <v>138</v>
      </c>
      <c r="B27" s="78" t="s">
        <v>2177</v>
      </c>
      <c r="C27" s="79" t="s">
        <v>2178</v>
      </c>
      <c r="D27" s="80">
        <v>3</v>
      </c>
      <c r="E27" s="81" t="str">
        <f t="shared" ref="E27:E38" si="13">HYPERLINK("https://docs.google.com/document/d/1bgANIJPnr7ohFsgdd3ruMaKvHyvybJloSgL1F7ewOzI/edit","Catalog google sheet with Answers")</f>
        <v>Catalog google sheet with Answers</v>
      </c>
      <c r="F27" s="82" t="str">
        <f t="shared" ref="F27:F38" si="14">HYPERLINK("https://drive.google.com/drive/folders/0B93qD7tUPEF5b285S2xTNTB4RUk","Attachments for Catalogs ")</f>
        <v xml:space="preserve">Attachments for Catalogs </v>
      </c>
      <c r="G27" s="80">
        <v>3</v>
      </c>
      <c r="H27" s="16"/>
      <c r="I27" s="16"/>
      <c r="J27" s="16"/>
      <c r="K27" s="83" t="s">
        <v>112</v>
      </c>
      <c r="L27" s="84"/>
      <c r="M27" s="84"/>
      <c r="N27" s="84"/>
      <c r="O27" s="85">
        <v>2.5</v>
      </c>
      <c r="P27" s="36">
        <v>4</v>
      </c>
      <c r="Q27" s="37" t="s">
        <v>2202</v>
      </c>
      <c r="R27" s="37" t="s">
        <v>2205</v>
      </c>
      <c r="S27" s="34">
        <v>3</v>
      </c>
      <c r="T27" s="35" t="s">
        <v>2206</v>
      </c>
      <c r="U27" s="36"/>
      <c r="V27" s="37"/>
      <c r="W27" s="37"/>
      <c r="X27" s="34"/>
      <c r="Y27" s="35"/>
      <c r="Z27" s="38">
        <f t="shared" ref="Z27:Z38" si="15">IF(U27&lt;&gt;"",U27,IF(P27&lt;&gt;"",P27,IF(L27&lt;&gt;"",L27,IF(H27&lt;&gt;"",H27,IF(D27&lt;&gt;"",D27,"")))))</f>
        <v>4</v>
      </c>
      <c r="AA27" s="39">
        <f t="shared" ref="AA27:AA38" si="16">IF(X27&lt;&gt;"",X27,IF(S27&lt;&gt;"",S27,IF(O27&lt;&gt;"",O27,IF(K27&lt;&gt;"",K27,IF(G27&lt;&gt;"",G27,"")))))</f>
        <v>3</v>
      </c>
      <c r="AB27" s="4"/>
      <c r="AC27" s="4"/>
    </row>
    <row r="28" spans="1:29" ht="15.75" customHeight="1">
      <c r="A28" s="7">
        <v>139</v>
      </c>
      <c r="B28" s="19" t="s">
        <v>2214</v>
      </c>
      <c r="C28" s="86" t="s">
        <v>2215</v>
      </c>
      <c r="D28" s="34">
        <v>3</v>
      </c>
      <c r="E28" s="81" t="str">
        <f t="shared" si="13"/>
        <v>Catalog google sheet with Answers</v>
      </c>
      <c r="F28" s="82" t="str">
        <f t="shared" si="14"/>
        <v xml:space="preserve">Attachments for Catalogs </v>
      </c>
      <c r="G28" s="34">
        <v>3</v>
      </c>
      <c r="H28" s="16"/>
      <c r="I28" s="16"/>
      <c r="J28" s="16"/>
      <c r="K28" s="83" t="s">
        <v>112</v>
      </c>
      <c r="L28" s="84"/>
      <c r="M28" s="84"/>
      <c r="N28" s="84"/>
      <c r="O28" s="85">
        <v>2.5</v>
      </c>
      <c r="P28" s="36">
        <v>3</v>
      </c>
      <c r="Q28" s="37" t="s">
        <v>2227</v>
      </c>
      <c r="R28" s="37" t="s">
        <v>2228</v>
      </c>
      <c r="S28" s="34">
        <v>2.5</v>
      </c>
      <c r="T28" s="35"/>
      <c r="U28" s="36"/>
      <c r="V28" s="37"/>
      <c r="W28" s="37"/>
      <c r="X28" s="34"/>
      <c r="Y28" s="35"/>
      <c r="Z28" s="38">
        <f t="shared" si="15"/>
        <v>3</v>
      </c>
      <c r="AA28" s="39">
        <f t="shared" si="16"/>
        <v>2.5</v>
      </c>
      <c r="AB28" s="4"/>
      <c r="AC28" s="4"/>
    </row>
    <row r="29" spans="1:29" ht="15.75" customHeight="1">
      <c r="A29" s="7">
        <v>140</v>
      </c>
      <c r="B29" s="19" t="s">
        <v>2231</v>
      </c>
      <c r="C29" s="86" t="s">
        <v>2232</v>
      </c>
      <c r="D29" s="34">
        <v>2</v>
      </c>
      <c r="E29" s="81" t="str">
        <f t="shared" si="13"/>
        <v>Catalog google sheet with Answers</v>
      </c>
      <c r="F29" s="82" t="str">
        <f t="shared" si="14"/>
        <v xml:space="preserve">Attachments for Catalogs </v>
      </c>
      <c r="G29" s="34">
        <v>2</v>
      </c>
      <c r="H29" s="16"/>
      <c r="I29" s="16"/>
      <c r="J29" s="16"/>
      <c r="K29" s="83" t="s">
        <v>112</v>
      </c>
      <c r="L29" s="84"/>
      <c r="M29" s="84"/>
      <c r="N29" s="84"/>
      <c r="O29" s="85">
        <v>2.5</v>
      </c>
      <c r="P29" s="36">
        <v>3</v>
      </c>
      <c r="Q29" s="37" t="s">
        <v>2227</v>
      </c>
      <c r="R29" s="37" t="s">
        <v>2238</v>
      </c>
      <c r="S29" s="34">
        <v>2.5</v>
      </c>
      <c r="T29" s="35"/>
      <c r="U29" s="36"/>
      <c r="V29" s="37"/>
      <c r="W29" s="37"/>
      <c r="X29" s="34"/>
      <c r="Y29" s="35"/>
      <c r="Z29" s="38">
        <f t="shared" si="15"/>
        <v>3</v>
      </c>
      <c r="AA29" s="39">
        <f t="shared" si="16"/>
        <v>2.5</v>
      </c>
      <c r="AB29" s="4"/>
      <c r="AC29" s="4"/>
    </row>
    <row r="30" spans="1:29" ht="15.75" customHeight="1">
      <c r="A30" s="7">
        <v>141</v>
      </c>
      <c r="B30" s="19" t="s">
        <v>2244</v>
      </c>
      <c r="C30" s="86" t="s">
        <v>2245</v>
      </c>
      <c r="D30" s="34">
        <v>4</v>
      </c>
      <c r="E30" s="81" t="str">
        <f t="shared" si="13"/>
        <v>Catalog google sheet with Answers</v>
      </c>
      <c r="F30" s="82" t="str">
        <f t="shared" si="14"/>
        <v xml:space="preserve">Attachments for Catalogs </v>
      </c>
      <c r="G30" s="34">
        <v>4</v>
      </c>
      <c r="H30" s="84"/>
      <c r="I30" s="84"/>
      <c r="J30" s="84"/>
      <c r="K30" s="85">
        <v>3</v>
      </c>
      <c r="L30" s="16"/>
      <c r="M30" s="16"/>
      <c r="N30" s="16"/>
      <c r="O30" s="83" t="s">
        <v>112</v>
      </c>
      <c r="P30" s="36">
        <v>4</v>
      </c>
      <c r="Q30" s="37" t="s">
        <v>2227</v>
      </c>
      <c r="R30" s="37" t="s">
        <v>2228</v>
      </c>
      <c r="S30" s="34"/>
      <c r="T30" s="35"/>
      <c r="U30" s="36"/>
      <c r="V30" s="37"/>
      <c r="W30" s="37"/>
      <c r="X30" s="34"/>
      <c r="Y30" s="35"/>
      <c r="Z30" s="38">
        <f t="shared" si="15"/>
        <v>4</v>
      </c>
      <c r="AA30" s="39">
        <f t="shared" si="16"/>
        <v>3</v>
      </c>
      <c r="AB30" s="4"/>
      <c r="AC30" s="4"/>
    </row>
    <row r="31" spans="1:29" ht="15.75" customHeight="1">
      <c r="A31" s="7">
        <v>142</v>
      </c>
      <c r="B31" s="19" t="s">
        <v>2252</v>
      </c>
      <c r="C31" s="86" t="s">
        <v>2254</v>
      </c>
      <c r="D31" s="34">
        <v>3</v>
      </c>
      <c r="E31" s="81" t="str">
        <f t="shared" si="13"/>
        <v>Catalog google sheet with Answers</v>
      </c>
      <c r="F31" s="82" t="str">
        <f t="shared" si="14"/>
        <v xml:space="preserve">Attachments for Catalogs </v>
      </c>
      <c r="G31" s="34">
        <v>3</v>
      </c>
      <c r="H31" s="16"/>
      <c r="I31" s="16"/>
      <c r="J31" s="16"/>
      <c r="K31" s="83" t="s">
        <v>112</v>
      </c>
      <c r="L31" s="16"/>
      <c r="M31" s="16"/>
      <c r="N31" s="16"/>
      <c r="O31" s="83" t="s">
        <v>112</v>
      </c>
      <c r="P31" s="36">
        <v>3</v>
      </c>
      <c r="Q31" s="37" t="s">
        <v>2227</v>
      </c>
      <c r="R31" s="37" t="s">
        <v>2228</v>
      </c>
      <c r="S31" s="34"/>
      <c r="T31" s="35"/>
      <c r="U31" s="36"/>
      <c r="V31" s="37"/>
      <c r="W31" s="37"/>
      <c r="X31" s="34"/>
      <c r="Y31" s="35"/>
      <c r="Z31" s="38">
        <f t="shared" si="15"/>
        <v>3</v>
      </c>
      <c r="AA31" s="39">
        <f t="shared" si="16"/>
        <v>3</v>
      </c>
      <c r="AB31" s="4"/>
      <c r="AC31" s="4"/>
    </row>
    <row r="32" spans="1:29" ht="15.75" customHeight="1">
      <c r="A32" s="7">
        <v>143</v>
      </c>
      <c r="B32" s="19" t="s">
        <v>2261</v>
      </c>
      <c r="C32" s="86" t="s">
        <v>2262</v>
      </c>
      <c r="D32" s="34">
        <v>2</v>
      </c>
      <c r="E32" s="81" t="str">
        <f t="shared" si="13"/>
        <v>Catalog google sheet with Answers</v>
      </c>
      <c r="F32" s="82" t="str">
        <f t="shared" si="14"/>
        <v xml:space="preserve">Attachments for Catalogs </v>
      </c>
      <c r="G32" s="34">
        <v>2</v>
      </c>
      <c r="H32" s="16"/>
      <c r="I32" s="16"/>
      <c r="J32" s="16"/>
      <c r="K32" s="83" t="s">
        <v>112</v>
      </c>
      <c r="L32" s="16"/>
      <c r="M32" s="16"/>
      <c r="N32" s="16"/>
      <c r="O32" s="83" t="s">
        <v>112</v>
      </c>
      <c r="P32" s="36">
        <v>2</v>
      </c>
      <c r="Q32" s="37" t="s">
        <v>2227</v>
      </c>
      <c r="R32" s="37" t="s">
        <v>2263</v>
      </c>
      <c r="S32" s="34"/>
      <c r="T32" s="35"/>
      <c r="U32" s="36"/>
      <c r="V32" s="37"/>
      <c r="W32" s="37"/>
      <c r="X32" s="34"/>
      <c r="Y32" s="35"/>
      <c r="Z32" s="38">
        <f t="shared" si="15"/>
        <v>2</v>
      </c>
      <c r="AA32" s="39">
        <f t="shared" si="16"/>
        <v>2</v>
      </c>
      <c r="AB32" s="4"/>
      <c r="AC32" s="4"/>
    </row>
    <row r="33" spans="1:29" ht="15.75" customHeight="1">
      <c r="A33" s="7">
        <v>144</v>
      </c>
      <c r="B33" s="19" t="s">
        <v>2265</v>
      </c>
      <c r="C33" s="86" t="s">
        <v>2266</v>
      </c>
      <c r="D33" s="34">
        <v>3</v>
      </c>
      <c r="E33" s="81" t="str">
        <f t="shared" si="13"/>
        <v>Catalog google sheet with Answers</v>
      </c>
      <c r="F33" s="82" t="str">
        <f t="shared" si="14"/>
        <v xml:space="preserve">Attachments for Catalogs </v>
      </c>
      <c r="G33" s="34">
        <v>3</v>
      </c>
      <c r="H33" s="16"/>
      <c r="I33" s="16"/>
      <c r="J33" s="16"/>
      <c r="K33" s="83" t="s">
        <v>112</v>
      </c>
      <c r="L33" s="16"/>
      <c r="M33" s="16"/>
      <c r="N33" s="16"/>
      <c r="O33" s="83" t="s">
        <v>112</v>
      </c>
      <c r="P33" s="36">
        <v>3</v>
      </c>
      <c r="Q33" s="37" t="s">
        <v>2227</v>
      </c>
      <c r="R33" s="37" t="s">
        <v>2269</v>
      </c>
      <c r="S33" s="34"/>
      <c r="T33" s="35"/>
      <c r="U33" s="36"/>
      <c r="V33" s="37"/>
      <c r="W33" s="37"/>
      <c r="X33" s="34"/>
      <c r="Y33" s="35"/>
      <c r="Z33" s="38">
        <f t="shared" si="15"/>
        <v>3</v>
      </c>
      <c r="AA33" s="39">
        <f t="shared" si="16"/>
        <v>3</v>
      </c>
      <c r="AB33" s="4"/>
      <c r="AC33" s="4"/>
    </row>
    <row r="34" spans="1:29" ht="15.75" customHeight="1">
      <c r="A34" s="7">
        <v>145</v>
      </c>
      <c r="B34" s="19" t="s">
        <v>2270</v>
      </c>
      <c r="C34" s="86" t="s">
        <v>2271</v>
      </c>
      <c r="D34" s="34">
        <v>3</v>
      </c>
      <c r="E34" s="81" t="str">
        <f t="shared" si="13"/>
        <v>Catalog google sheet with Answers</v>
      </c>
      <c r="F34" s="82" t="str">
        <f t="shared" si="14"/>
        <v xml:space="preserve">Attachments for Catalogs </v>
      </c>
      <c r="G34" s="34">
        <v>3</v>
      </c>
      <c r="H34" s="16"/>
      <c r="I34" s="16"/>
      <c r="J34" s="16"/>
      <c r="K34" s="83" t="s">
        <v>112</v>
      </c>
      <c r="L34" s="16"/>
      <c r="M34" s="16"/>
      <c r="N34" s="16"/>
      <c r="O34" s="83" t="s">
        <v>112</v>
      </c>
      <c r="P34" s="36">
        <v>3</v>
      </c>
      <c r="Q34" s="37" t="s">
        <v>2272</v>
      </c>
      <c r="R34" s="37"/>
      <c r="S34" s="34">
        <v>3</v>
      </c>
      <c r="T34" s="35" t="s">
        <v>2276</v>
      </c>
      <c r="U34" s="36"/>
      <c r="V34" s="37"/>
      <c r="W34" s="37"/>
      <c r="X34" s="34"/>
      <c r="Y34" s="35"/>
      <c r="Z34" s="38">
        <f t="shared" si="15"/>
        <v>3</v>
      </c>
      <c r="AA34" s="39">
        <f t="shared" si="16"/>
        <v>3</v>
      </c>
      <c r="AB34" s="4"/>
      <c r="AC34" s="4"/>
    </row>
    <row r="35" spans="1:29" ht="15.75" customHeight="1">
      <c r="A35" s="7">
        <v>146</v>
      </c>
      <c r="B35" s="19" t="s">
        <v>2279</v>
      </c>
      <c r="C35" s="86" t="s">
        <v>2280</v>
      </c>
      <c r="D35" s="34">
        <v>0</v>
      </c>
      <c r="E35" s="81" t="str">
        <f t="shared" si="13"/>
        <v>Catalog google sheet with Answers</v>
      </c>
      <c r="F35" s="82" t="str">
        <f t="shared" si="14"/>
        <v xml:space="preserve">Attachments for Catalogs </v>
      </c>
      <c r="G35" s="34">
        <v>1</v>
      </c>
      <c r="H35" s="16"/>
      <c r="I35" s="16"/>
      <c r="J35" s="16"/>
      <c r="K35" s="83" t="s">
        <v>112</v>
      </c>
      <c r="L35" s="16"/>
      <c r="M35" s="16"/>
      <c r="N35" s="16"/>
      <c r="O35" s="83" t="s">
        <v>112</v>
      </c>
      <c r="P35" s="36">
        <v>5</v>
      </c>
      <c r="Q35" s="37" t="s">
        <v>2283</v>
      </c>
      <c r="R35" s="37" t="s">
        <v>2284</v>
      </c>
      <c r="S35" s="34"/>
      <c r="T35" s="35"/>
      <c r="U35" s="36"/>
      <c r="V35" s="37"/>
      <c r="W35" s="37"/>
      <c r="X35" s="34"/>
      <c r="Y35" s="35"/>
      <c r="Z35" s="38">
        <f t="shared" si="15"/>
        <v>5</v>
      </c>
      <c r="AA35" s="39">
        <f t="shared" si="16"/>
        <v>1</v>
      </c>
      <c r="AB35" s="4"/>
      <c r="AC35" s="4"/>
    </row>
    <row r="36" spans="1:29" ht="15.75" customHeight="1">
      <c r="A36" s="7">
        <v>147</v>
      </c>
      <c r="B36" s="19" t="s">
        <v>2288</v>
      </c>
      <c r="C36" s="86" t="s">
        <v>2289</v>
      </c>
      <c r="D36" s="34">
        <v>2</v>
      </c>
      <c r="E36" s="81" t="str">
        <f t="shared" si="13"/>
        <v>Catalog google sheet with Answers</v>
      </c>
      <c r="F36" s="82" t="str">
        <f t="shared" si="14"/>
        <v xml:space="preserve">Attachments for Catalogs </v>
      </c>
      <c r="G36" s="34">
        <v>2</v>
      </c>
      <c r="H36" s="16"/>
      <c r="I36" s="16"/>
      <c r="J36" s="16"/>
      <c r="K36" s="83" t="s">
        <v>112</v>
      </c>
      <c r="L36" s="84"/>
      <c r="M36" s="84"/>
      <c r="N36" s="84"/>
      <c r="O36" s="85">
        <v>1</v>
      </c>
      <c r="P36" s="36"/>
      <c r="Q36" s="37" t="s">
        <v>2294</v>
      </c>
      <c r="R36" s="37"/>
      <c r="S36" s="34">
        <v>0</v>
      </c>
      <c r="T36" s="35" t="s">
        <v>2296</v>
      </c>
      <c r="U36" s="36"/>
      <c r="V36" s="37"/>
      <c r="W36" s="37"/>
      <c r="X36" s="34"/>
      <c r="Y36" s="35"/>
      <c r="Z36" s="38">
        <f t="shared" si="15"/>
        <v>2</v>
      </c>
      <c r="AA36" s="39">
        <f t="shared" si="16"/>
        <v>0</v>
      </c>
      <c r="AB36" s="4"/>
      <c r="AC36" s="4"/>
    </row>
    <row r="37" spans="1:29" ht="15.75" customHeight="1">
      <c r="A37" s="7">
        <v>148</v>
      </c>
      <c r="B37" s="19" t="s">
        <v>2301</v>
      </c>
      <c r="C37" s="86" t="s">
        <v>2302</v>
      </c>
      <c r="D37" s="34">
        <v>1</v>
      </c>
      <c r="E37" s="81" t="str">
        <f t="shared" si="13"/>
        <v>Catalog google sheet with Answers</v>
      </c>
      <c r="F37" s="82" t="str">
        <f t="shared" si="14"/>
        <v xml:space="preserve">Attachments for Catalogs </v>
      </c>
      <c r="G37" s="34">
        <v>1</v>
      </c>
      <c r="H37" s="16"/>
      <c r="I37" s="16"/>
      <c r="J37" s="16"/>
      <c r="K37" s="83" t="s">
        <v>112</v>
      </c>
      <c r="L37" s="16"/>
      <c r="M37" s="16"/>
      <c r="N37" s="16"/>
      <c r="O37" s="83" t="s">
        <v>112</v>
      </c>
      <c r="P37" s="36">
        <v>3</v>
      </c>
      <c r="Q37" s="37" t="s">
        <v>2309</v>
      </c>
      <c r="R37" s="37" t="s">
        <v>2310</v>
      </c>
      <c r="S37" s="34">
        <v>0</v>
      </c>
      <c r="T37" s="35" t="s">
        <v>2296</v>
      </c>
      <c r="U37" s="36"/>
      <c r="V37" s="37"/>
      <c r="W37" s="37"/>
      <c r="X37" s="34"/>
      <c r="Y37" s="35"/>
      <c r="Z37" s="38">
        <f t="shared" si="15"/>
        <v>3</v>
      </c>
      <c r="AA37" s="39">
        <f t="shared" si="16"/>
        <v>0</v>
      </c>
      <c r="AB37" s="4"/>
      <c r="AC37" s="4"/>
    </row>
    <row r="38" spans="1:29" ht="15.75" customHeight="1">
      <c r="A38" s="7">
        <v>149</v>
      </c>
      <c r="B38" s="19" t="s">
        <v>2317</v>
      </c>
      <c r="C38" s="86" t="s">
        <v>2318</v>
      </c>
      <c r="D38" s="34">
        <v>5</v>
      </c>
      <c r="E38" s="81" t="str">
        <f t="shared" si="13"/>
        <v>Catalog google sheet with Answers</v>
      </c>
      <c r="F38" s="82" t="str">
        <f t="shared" si="14"/>
        <v xml:space="preserve">Attachments for Catalogs </v>
      </c>
      <c r="G38" s="34">
        <v>4</v>
      </c>
      <c r="H38" s="84"/>
      <c r="I38" s="84"/>
      <c r="J38" s="84"/>
      <c r="K38" s="89">
        <v>3</v>
      </c>
      <c r="L38" s="84"/>
      <c r="M38" s="84"/>
      <c r="N38" s="84"/>
      <c r="O38" s="85">
        <v>2.5</v>
      </c>
      <c r="P38" s="36">
        <v>5</v>
      </c>
      <c r="Q38" s="37"/>
      <c r="R38" s="37" t="s">
        <v>2325</v>
      </c>
      <c r="S38" s="34">
        <v>3</v>
      </c>
      <c r="T38" s="35" t="s">
        <v>2326</v>
      </c>
      <c r="U38" s="36"/>
      <c r="V38" s="37"/>
      <c r="W38" s="37"/>
      <c r="X38" s="34"/>
      <c r="Y38" s="35"/>
      <c r="Z38" s="38">
        <f t="shared" si="15"/>
        <v>5</v>
      </c>
      <c r="AA38" s="39">
        <f t="shared" si="16"/>
        <v>3</v>
      </c>
      <c r="AB38" s="4"/>
      <c r="AC38" s="4"/>
    </row>
    <row r="39" spans="1:29" ht="15.75" customHeight="1">
      <c r="A39" s="7"/>
      <c r="B39" s="4"/>
      <c r="C39" s="51"/>
      <c r="D39" s="7"/>
      <c r="E39" s="51"/>
      <c r="F39" s="4"/>
      <c r="G39" s="83"/>
      <c r="H39" s="16"/>
      <c r="I39" s="16"/>
      <c r="J39" s="16"/>
      <c r="K39" s="83"/>
      <c r="L39" s="16"/>
      <c r="M39" s="16"/>
      <c r="N39" s="16"/>
      <c r="O39" s="83" t="s">
        <v>112</v>
      </c>
      <c r="P39" s="53"/>
      <c r="Q39" s="53"/>
      <c r="R39" s="53"/>
      <c r="S39" s="53"/>
      <c r="T39" s="53"/>
      <c r="U39" s="53"/>
      <c r="V39" s="53"/>
      <c r="W39" s="53"/>
      <c r="X39" s="53"/>
      <c r="Y39" s="53"/>
      <c r="Z39" s="53"/>
      <c r="AA39" s="4"/>
      <c r="AB39" s="4"/>
      <c r="AC39" s="4"/>
    </row>
    <row r="40" spans="1:29" ht="15.75" customHeight="1">
      <c r="A40" s="7"/>
      <c r="B40" s="4"/>
      <c r="C40" s="51"/>
      <c r="D40" s="7"/>
      <c r="E40" s="51"/>
      <c r="F40" s="4"/>
      <c r="G40" s="83"/>
      <c r="H40" s="16"/>
      <c r="I40" s="16"/>
      <c r="J40" s="16"/>
      <c r="K40" s="83"/>
      <c r="L40" s="16"/>
      <c r="M40" s="16"/>
      <c r="N40" s="16"/>
      <c r="O40" s="83" t="s">
        <v>112</v>
      </c>
      <c r="P40" s="53"/>
      <c r="Q40" s="53"/>
      <c r="R40" s="53"/>
      <c r="S40" s="53"/>
      <c r="T40" s="53"/>
      <c r="U40" s="53"/>
      <c r="V40" s="53"/>
      <c r="W40" s="53"/>
      <c r="X40" s="53"/>
      <c r="Y40" s="53"/>
      <c r="Z40" s="53"/>
      <c r="AA40" s="4"/>
      <c r="AB40" s="4"/>
      <c r="AC40" s="4"/>
    </row>
    <row r="41" spans="1:29" ht="15.75" customHeight="1">
      <c r="A41" s="7"/>
      <c r="B41" s="4"/>
      <c r="C41" s="51"/>
      <c r="D41" s="7"/>
      <c r="E41" s="51"/>
      <c r="F41" s="4"/>
      <c r="G41" s="83"/>
      <c r="H41" s="16"/>
      <c r="I41" s="16"/>
      <c r="J41" s="16"/>
      <c r="K41" s="83"/>
      <c r="L41" s="16"/>
      <c r="M41" s="16"/>
      <c r="N41" s="16"/>
      <c r="O41" s="83" t="s">
        <v>112</v>
      </c>
      <c r="P41" s="53"/>
      <c r="Q41" s="53"/>
      <c r="R41" s="53"/>
      <c r="S41" s="53"/>
      <c r="T41" s="53"/>
      <c r="U41" s="53"/>
      <c r="V41" s="53"/>
      <c r="W41" s="53"/>
      <c r="X41" s="53"/>
      <c r="Y41" s="53"/>
      <c r="Z41" s="53"/>
      <c r="AA41" s="4"/>
      <c r="AB41" s="4"/>
      <c r="AC41" s="4"/>
    </row>
    <row r="42" spans="1:29" ht="15.75" customHeight="1">
      <c r="A42" s="7"/>
      <c r="B42" s="72" t="s">
        <v>2066</v>
      </c>
      <c r="C42" s="51"/>
      <c r="D42" s="7"/>
      <c r="E42" s="51"/>
      <c r="F42" s="4"/>
      <c r="G42" s="83"/>
      <c r="H42" s="16"/>
      <c r="I42" s="16"/>
      <c r="J42" s="16"/>
      <c r="K42" s="83"/>
      <c r="L42" s="16"/>
      <c r="M42" s="16"/>
      <c r="N42" s="16"/>
      <c r="O42" s="83" t="s">
        <v>112</v>
      </c>
      <c r="P42" s="53"/>
      <c r="Q42" s="53"/>
      <c r="R42" s="53"/>
      <c r="S42" s="53"/>
      <c r="T42" s="53"/>
      <c r="U42" s="53"/>
      <c r="V42" s="53"/>
      <c r="W42" s="53"/>
      <c r="X42" s="53"/>
      <c r="Y42" s="53"/>
      <c r="Z42" s="53"/>
      <c r="AA42" s="4"/>
      <c r="AB42" s="4"/>
      <c r="AC42" s="4"/>
    </row>
    <row r="43" spans="1:29" ht="15.75" customHeight="1">
      <c r="A43" s="7">
        <v>150</v>
      </c>
      <c r="B43" s="19" t="s">
        <v>2345</v>
      </c>
      <c r="C43" s="86" t="s">
        <v>2346</v>
      </c>
      <c r="D43" s="34">
        <v>5</v>
      </c>
      <c r="E43" s="81" t="str">
        <f t="shared" ref="E43:E65" si="17">HYPERLINK("https://docs.google.com/document/d/1vA_nQrcKC2MwrepY9SpVc9hLn4JzgEfhfNT7gXKbWtY/edit","Requisitioning google sheet with Answers ")</f>
        <v xml:space="preserve">Requisitioning google sheet with Answers </v>
      </c>
      <c r="F43" s="82" t="str">
        <f t="shared" ref="F43:F65" si="18">HYPERLINK("https://drive.google.com/open?id=0B93qD7tUPEF5UG5CTlVKTjN0bEk","Attachments for Requisitioning")</f>
        <v>Attachments for Requisitioning</v>
      </c>
      <c r="G43" s="34">
        <v>4</v>
      </c>
      <c r="H43" s="84"/>
      <c r="I43" s="84"/>
      <c r="J43" s="84"/>
      <c r="K43" s="85">
        <v>3</v>
      </c>
      <c r="L43" s="16"/>
      <c r="M43" s="16"/>
      <c r="N43" s="16"/>
      <c r="O43" s="83" t="s">
        <v>112</v>
      </c>
      <c r="P43" s="36">
        <v>5</v>
      </c>
      <c r="Q43" s="37"/>
      <c r="R43" s="37" t="s">
        <v>2358</v>
      </c>
      <c r="S43" s="34"/>
      <c r="T43" s="35"/>
      <c r="U43" s="36"/>
      <c r="V43" s="37"/>
      <c r="W43" s="37"/>
      <c r="X43" s="34"/>
      <c r="Y43" s="35"/>
      <c r="Z43" s="38">
        <f t="shared" ref="Z43:Z65" si="19">IF(U43&lt;&gt;"",U43,IF(P43&lt;&gt;"",P43,IF(L43&lt;&gt;"",L43,IF(H43&lt;&gt;"",H43,IF(D43&lt;&gt;"",D43,"")))))</f>
        <v>5</v>
      </c>
      <c r="AA43" s="39">
        <f t="shared" ref="AA43:AA65" si="20">IF(X43&lt;&gt;"",X43,IF(S43&lt;&gt;"",S43,IF(O43&lt;&gt;"",O43,IF(K43&lt;&gt;"",K43,IF(G43&lt;&gt;"",G43,"")))))</f>
        <v>3</v>
      </c>
      <c r="AB43" s="4"/>
      <c r="AC43" s="4"/>
    </row>
    <row r="44" spans="1:29" ht="15.75" customHeight="1">
      <c r="A44" s="7">
        <v>151</v>
      </c>
      <c r="B44" s="19" t="s">
        <v>2365</v>
      </c>
      <c r="C44" s="86" t="s">
        <v>2367</v>
      </c>
      <c r="D44" s="34">
        <v>4</v>
      </c>
      <c r="E44" s="81" t="str">
        <f t="shared" si="17"/>
        <v xml:space="preserve">Requisitioning google sheet with Answers </v>
      </c>
      <c r="F44" s="82" t="str">
        <f t="shared" si="18"/>
        <v>Attachments for Requisitioning</v>
      </c>
      <c r="G44" s="34">
        <v>4</v>
      </c>
      <c r="H44" s="84"/>
      <c r="I44" s="84"/>
      <c r="J44" s="84"/>
      <c r="K44" s="89">
        <v>3</v>
      </c>
      <c r="L44" s="84"/>
      <c r="M44" s="84"/>
      <c r="N44" s="84"/>
      <c r="O44" s="85">
        <v>2.5</v>
      </c>
      <c r="P44" s="36">
        <v>4</v>
      </c>
      <c r="Q44" s="37"/>
      <c r="R44" s="37" t="s">
        <v>2358</v>
      </c>
      <c r="S44" s="34">
        <v>2.5</v>
      </c>
      <c r="T44" s="35"/>
      <c r="U44" s="36"/>
      <c r="V44" s="37"/>
      <c r="W44" s="37"/>
      <c r="X44" s="34"/>
      <c r="Y44" s="35"/>
      <c r="Z44" s="38">
        <f t="shared" si="19"/>
        <v>4</v>
      </c>
      <c r="AA44" s="39">
        <f t="shared" si="20"/>
        <v>2.5</v>
      </c>
      <c r="AB44" s="4"/>
      <c r="AC44" s="4"/>
    </row>
    <row r="45" spans="1:29" ht="15.75" customHeight="1">
      <c r="A45" s="7">
        <v>152</v>
      </c>
      <c r="B45" s="19" t="s">
        <v>2381</v>
      </c>
      <c r="C45" s="86" t="s">
        <v>2382</v>
      </c>
      <c r="D45" s="34">
        <v>2</v>
      </c>
      <c r="E45" s="81" t="str">
        <f t="shared" si="17"/>
        <v xml:space="preserve">Requisitioning google sheet with Answers </v>
      </c>
      <c r="F45" s="82" t="str">
        <f t="shared" si="18"/>
        <v>Attachments for Requisitioning</v>
      </c>
      <c r="G45" s="34">
        <v>2</v>
      </c>
      <c r="H45" s="16"/>
      <c r="I45" s="16"/>
      <c r="J45" s="16"/>
      <c r="K45" s="83" t="s">
        <v>112</v>
      </c>
      <c r="L45" s="16"/>
      <c r="M45" s="16"/>
      <c r="N45" s="16"/>
      <c r="O45" s="83" t="s">
        <v>112</v>
      </c>
      <c r="P45" s="36">
        <v>2</v>
      </c>
      <c r="Q45" s="37"/>
      <c r="R45" s="37" t="s">
        <v>2358</v>
      </c>
      <c r="S45" s="34"/>
      <c r="T45" s="35"/>
      <c r="U45" s="36"/>
      <c r="V45" s="37"/>
      <c r="W45" s="37"/>
      <c r="X45" s="34"/>
      <c r="Y45" s="35"/>
      <c r="Z45" s="38">
        <f t="shared" si="19"/>
        <v>2</v>
      </c>
      <c r="AA45" s="39">
        <f t="shared" si="20"/>
        <v>2</v>
      </c>
      <c r="AB45" s="4"/>
      <c r="AC45" s="4"/>
    </row>
    <row r="46" spans="1:29" ht="15.75" customHeight="1">
      <c r="A46" s="7">
        <v>153</v>
      </c>
      <c r="B46" s="19" t="s">
        <v>2394</v>
      </c>
      <c r="C46" s="86" t="s">
        <v>2395</v>
      </c>
      <c r="D46" s="34">
        <v>2</v>
      </c>
      <c r="E46" s="81" t="str">
        <f t="shared" si="17"/>
        <v xml:space="preserve">Requisitioning google sheet with Answers </v>
      </c>
      <c r="F46" s="82" t="str">
        <f t="shared" si="18"/>
        <v>Attachments for Requisitioning</v>
      </c>
      <c r="G46" s="34">
        <v>3</v>
      </c>
      <c r="H46" s="16"/>
      <c r="I46" s="16"/>
      <c r="J46" s="16"/>
      <c r="K46" s="83" t="s">
        <v>112</v>
      </c>
      <c r="L46" s="16"/>
      <c r="M46" s="16"/>
      <c r="N46" s="16"/>
      <c r="O46" s="83" t="s">
        <v>112</v>
      </c>
      <c r="P46" s="36">
        <v>3</v>
      </c>
      <c r="Q46" s="37" t="s">
        <v>2396</v>
      </c>
      <c r="R46" s="37" t="s">
        <v>2397</v>
      </c>
      <c r="S46" s="34">
        <v>3</v>
      </c>
      <c r="T46" s="35" t="s">
        <v>2206</v>
      </c>
      <c r="U46" s="36"/>
      <c r="V46" s="37"/>
      <c r="W46" s="37"/>
      <c r="X46" s="34"/>
      <c r="Y46" s="35"/>
      <c r="Z46" s="38">
        <f t="shared" si="19"/>
        <v>3</v>
      </c>
      <c r="AA46" s="39">
        <f t="shared" si="20"/>
        <v>3</v>
      </c>
      <c r="AB46" s="4"/>
      <c r="AC46" s="4"/>
    </row>
    <row r="47" spans="1:29" ht="15.75" customHeight="1">
      <c r="A47" s="7">
        <v>154</v>
      </c>
      <c r="B47" s="19" t="s">
        <v>2399</v>
      </c>
      <c r="C47" s="86" t="s">
        <v>2400</v>
      </c>
      <c r="D47" s="34">
        <v>2</v>
      </c>
      <c r="E47" s="81" t="str">
        <f t="shared" si="17"/>
        <v xml:space="preserve">Requisitioning google sheet with Answers </v>
      </c>
      <c r="F47" s="82" t="str">
        <f t="shared" si="18"/>
        <v>Attachments for Requisitioning</v>
      </c>
      <c r="G47" s="34">
        <v>3</v>
      </c>
      <c r="H47" s="16"/>
      <c r="I47" s="16"/>
      <c r="J47" s="16"/>
      <c r="K47" s="83" t="s">
        <v>112</v>
      </c>
      <c r="L47" s="16"/>
      <c r="M47" s="16"/>
      <c r="N47" s="16"/>
      <c r="O47" s="83" t="s">
        <v>112</v>
      </c>
      <c r="P47" s="36">
        <v>3</v>
      </c>
      <c r="Q47" s="37" t="s">
        <v>2402</v>
      </c>
      <c r="R47" s="37" t="s">
        <v>2403</v>
      </c>
      <c r="S47" s="34">
        <v>3</v>
      </c>
      <c r="T47" s="35" t="s">
        <v>2405</v>
      </c>
      <c r="U47" s="36"/>
      <c r="V47" s="37"/>
      <c r="W47" s="37"/>
      <c r="X47" s="34"/>
      <c r="Y47" s="35"/>
      <c r="Z47" s="38">
        <f t="shared" si="19"/>
        <v>3</v>
      </c>
      <c r="AA47" s="39">
        <f t="shared" si="20"/>
        <v>3</v>
      </c>
      <c r="AB47" s="4"/>
      <c r="AC47" s="4"/>
    </row>
    <row r="48" spans="1:29" ht="15.75" customHeight="1">
      <c r="A48" s="7">
        <v>155</v>
      </c>
      <c r="B48" s="19" t="s">
        <v>2410</v>
      </c>
      <c r="C48" s="86" t="s">
        <v>2412</v>
      </c>
      <c r="D48" s="34">
        <v>3</v>
      </c>
      <c r="E48" s="81" t="str">
        <f t="shared" si="17"/>
        <v xml:space="preserve">Requisitioning google sheet with Answers </v>
      </c>
      <c r="F48" s="82" t="str">
        <f t="shared" si="18"/>
        <v>Attachments for Requisitioning</v>
      </c>
      <c r="G48" s="34">
        <v>3</v>
      </c>
      <c r="H48" s="16"/>
      <c r="I48" s="16"/>
      <c r="J48" s="16"/>
      <c r="K48" s="83" t="s">
        <v>112</v>
      </c>
      <c r="L48" s="84"/>
      <c r="M48" s="84"/>
      <c r="N48" s="84"/>
      <c r="O48" s="85">
        <v>2.5</v>
      </c>
      <c r="P48" s="36">
        <v>3</v>
      </c>
      <c r="Q48" s="37"/>
      <c r="R48" s="37" t="s">
        <v>2414</v>
      </c>
      <c r="S48" s="34">
        <v>3.5</v>
      </c>
      <c r="T48" s="35" t="s">
        <v>2415</v>
      </c>
      <c r="U48" s="36"/>
      <c r="V48" s="37"/>
      <c r="W48" s="37"/>
      <c r="X48" s="34"/>
      <c r="Y48" s="35"/>
      <c r="Z48" s="38">
        <f t="shared" si="19"/>
        <v>3</v>
      </c>
      <c r="AA48" s="39">
        <f t="shared" si="20"/>
        <v>3.5</v>
      </c>
      <c r="AB48" s="4"/>
      <c r="AC48" s="4"/>
    </row>
    <row r="49" spans="1:29" ht="15.75" customHeight="1">
      <c r="A49" s="7">
        <v>156</v>
      </c>
      <c r="B49" s="19" t="s">
        <v>2420</v>
      </c>
      <c r="C49" s="86" t="s">
        <v>2422</v>
      </c>
      <c r="D49" s="34">
        <v>5</v>
      </c>
      <c r="E49" s="81" t="str">
        <f t="shared" si="17"/>
        <v xml:space="preserve">Requisitioning google sheet with Answers </v>
      </c>
      <c r="F49" s="82" t="str">
        <f t="shared" si="18"/>
        <v>Attachments for Requisitioning</v>
      </c>
      <c r="G49" s="34">
        <v>4</v>
      </c>
      <c r="H49" s="84"/>
      <c r="I49" s="84"/>
      <c r="J49" s="84"/>
      <c r="K49" s="85">
        <v>3</v>
      </c>
      <c r="L49" s="16"/>
      <c r="M49" s="16"/>
      <c r="N49" s="16"/>
      <c r="O49" s="83" t="s">
        <v>112</v>
      </c>
      <c r="P49" s="36">
        <v>5</v>
      </c>
      <c r="Q49" s="37"/>
      <c r="R49" s="37" t="s">
        <v>2423</v>
      </c>
      <c r="S49" s="34"/>
      <c r="T49" s="35"/>
      <c r="U49" s="36"/>
      <c r="V49" s="37"/>
      <c r="W49" s="37"/>
      <c r="X49" s="34"/>
      <c r="Y49" s="35"/>
      <c r="Z49" s="38">
        <f t="shared" si="19"/>
        <v>5</v>
      </c>
      <c r="AA49" s="39">
        <f t="shared" si="20"/>
        <v>3</v>
      </c>
      <c r="AB49" s="4"/>
      <c r="AC49" s="4"/>
    </row>
    <row r="50" spans="1:29" ht="15.75" customHeight="1">
      <c r="A50" s="7">
        <v>157</v>
      </c>
      <c r="B50" s="19" t="s">
        <v>2427</v>
      </c>
      <c r="C50" s="86" t="s">
        <v>2429</v>
      </c>
      <c r="D50" s="34">
        <v>2</v>
      </c>
      <c r="E50" s="81" t="str">
        <f t="shared" si="17"/>
        <v xml:space="preserve">Requisitioning google sheet with Answers </v>
      </c>
      <c r="F50" s="82" t="str">
        <f t="shared" si="18"/>
        <v>Attachments for Requisitioning</v>
      </c>
      <c r="G50" s="34">
        <v>3</v>
      </c>
      <c r="H50" s="16"/>
      <c r="I50" s="16"/>
      <c r="J50" s="16"/>
      <c r="K50" s="83" t="s">
        <v>112</v>
      </c>
      <c r="L50" s="16"/>
      <c r="M50" s="16"/>
      <c r="N50" s="16"/>
      <c r="O50" s="83" t="s">
        <v>112</v>
      </c>
      <c r="P50" s="36">
        <v>3</v>
      </c>
      <c r="Q50" s="37"/>
      <c r="R50" s="37" t="s">
        <v>2433</v>
      </c>
      <c r="S50" s="34"/>
      <c r="T50" s="35"/>
      <c r="U50" s="36"/>
      <c r="V50" s="37"/>
      <c r="W50" s="37"/>
      <c r="X50" s="34"/>
      <c r="Y50" s="35"/>
      <c r="Z50" s="38">
        <f t="shared" si="19"/>
        <v>3</v>
      </c>
      <c r="AA50" s="39">
        <f t="shared" si="20"/>
        <v>3</v>
      </c>
      <c r="AB50" s="4"/>
      <c r="AC50" s="4"/>
    </row>
    <row r="51" spans="1:29" ht="15.75" customHeight="1">
      <c r="A51" s="7">
        <v>158</v>
      </c>
      <c r="B51" s="19" t="s">
        <v>2437</v>
      </c>
      <c r="C51" s="86" t="s">
        <v>2439</v>
      </c>
      <c r="D51" s="34">
        <v>3</v>
      </c>
      <c r="E51" s="81" t="str">
        <f t="shared" si="17"/>
        <v xml:space="preserve">Requisitioning google sheet with Answers </v>
      </c>
      <c r="F51" s="82" t="str">
        <f t="shared" si="18"/>
        <v>Attachments for Requisitioning</v>
      </c>
      <c r="G51" s="34">
        <v>3</v>
      </c>
      <c r="H51" s="16"/>
      <c r="I51" s="16"/>
      <c r="J51" s="16"/>
      <c r="K51" s="83" t="s">
        <v>112</v>
      </c>
      <c r="L51" s="84"/>
      <c r="M51" s="84"/>
      <c r="N51" s="84"/>
      <c r="O51" s="85">
        <v>2.5</v>
      </c>
      <c r="P51" s="36">
        <v>4</v>
      </c>
      <c r="Q51" s="37" t="s">
        <v>2442</v>
      </c>
      <c r="R51" s="37" t="s">
        <v>2443</v>
      </c>
      <c r="S51" s="34">
        <v>3.5</v>
      </c>
      <c r="T51" s="35" t="s">
        <v>2444</v>
      </c>
      <c r="U51" s="36"/>
      <c r="V51" s="37"/>
      <c r="W51" s="37"/>
      <c r="X51" s="34"/>
      <c r="Y51" s="35"/>
      <c r="Z51" s="38">
        <f t="shared" si="19"/>
        <v>4</v>
      </c>
      <c r="AA51" s="39">
        <f t="shared" si="20"/>
        <v>3.5</v>
      </c>
      <c r="AB51" s="4"/>
      <c r="AC51" s="4"/>
    </row>
    <row r="52" spans="1:29" ht="15.75" customHeight="1">
      <c r="A52" s="7">
        <v>159</v>
      </c>
      <c r="B52" s="19" t="s">
        <v>2445</v>
      </c>
      <c r="C52" s="86" t="s">
        <v>2446</v>
      </c>
      <c r="D52" s="34">
        <v>2</v>
      </c>
      <c r="E52" s="81" t="str">
        <f t="shared" si="17"/>
        <v xml:space="preserve">Requisitioning google sheet with Answers </v>
      </c>
      <c r="F52" s="82" t="str">
        <f t="shared" si="18"/>
        <v>Attachments for Requisitioning</v>
      </c>
      <c r="G52" s="34">
        <v>3</v>
      </c>
      <c r="H52" s="16"/>
      <c r="I52" s="16"/>
      <c r="J52" s="16"/>
      <c r="K52" s="83" t="s">
        <v>112</v>
      </c>
      <c r="L52" s="84"/>
      <c r="M52" s="84"/>
      <c r="N52" s="84"/>
      <c r="O52" s="85">
        <v>2</v>
      </c>
      <c r="P52" s="36">
        <v>0</v>
      </c>
      <c r="Q52" s="37" t="s">
        <v>2448</v>
      </c>
      <c r="R52" s="37"/>
      <c r="S52" s="34"/>
      <c r="T52" s="35"/>
      <c r="U52" s="36"/>
      <c r="V52" s="37"/>
      <c r="W52" s="37"/>
      <c r="X52" s="34"/>
      <c r="Y52" s="35"/>
      <c r="Z52" s="38">
        <f t="shared" si="19"/>
        <v>0</v>
      </c>
      <c r="AA52" s="39">
        <f t="shared" si="20"/>
        <v>2</v>
      </c>
      <c r="AB52" s="4"/>
      <c r="AC52" s="4"/>
    </row>
    <row r="53" spans="1:29" ht="15.75" customHeight="1">
      <c r="A53" s="7">
        <v>160</v>
      </c>
      <c r="B53" s="19" t="s">
        <v>2454</v>
      </c>
      <c r="C53" s="86" t="s">
        <v>2455</v>
      </c>
      <c r="D53" s="34">
        <v>3</v>
      </c>
      <c r="E53" s="81" t="str">
        <f t="shared" si="17"/>
        <v xml:space="preserve">Requisitioning google sheet with Answers </v>
      </c>
      <c r="F53" s="82" t="str">
        <f t="shared" si="18"/>
        <v>Attachments for Requisitioning</v>
      </c>
      <c r="G53" s="34">
        <v>3</v>
      </c>
      <c r="H53" s="16"/>
      <c r="I53" s="16"/>
      <c r="J53" s="16"/>
      <c r="K53" s="83" t="s">
        <v>112</v>
      </c>
      <c r="L53" s="84"/>
      <c r="M53" s="84"/>
      <c r="N53" s="84"/>
      <c r="O53" s="85">
        <v>2.5</v>
      </c>
      <c r="P53" s="36">
        <v>3</v>
      </c>
      <c r="Q53" s="37"/>
      <c r="R53" s="37" t="s">
        <v>2457</v>
      </c>
      <c r="S53" s="34"/>
      <c r="T53" s="35"/>
      <c r="U53" s="36"/>
      <c r="V53" s="37"/>
      <c r="W53" s="37"/>
      <c r="X53" s="34"/>
      <c r="Y53" s="35"/>
      <c r="Z53" s="38">
        <f t="shared" si="19"/>
        <v>3</v>
      </c>
      <c r="AA53" s="39">
        <f t="shared" si="20"/>
        <v>2.5</v>
      </c>
      <c r="AB53" s="4"/>
      <c r="AC53" s="4"/>
    </row>
    <row r="54" spans="1:29" ht="15.75" customHeight="1">
      <c r="A54" s="7">
        <v>161</v>
      </c>
      <c r="B54" s="19" t="s">
        <v>2458</v>
      </c>
      <c r="C54" s="86" t="s">
        <v>2459</v>
      </c>
      <c r="D54" s="34">
        <v>1</v>
      </c>
      <c r="E54" s="81" t="str">
        <f t="shared" si="17"/>
        <v xml:space="preserve">Requisitioning google sheet with Answers </v>
      </c>
      <c r="F54" s="82" t="str">
        <f t="shared" si="18"/>
        <v>Attachments for Requisitioning</v>
      </c>
      <c r="G54" s="34">
        <v>2</v>
      </c>
      <c r="H54" s="16"/>
      <c r="I54" s="16"/>
      <c r="J54" s="16"/>
      <c r="K54" s="83" t="s">
        <v>112</v>
      </c>
      <c r="L54" s="16"/>
      <c r="M54" s="16"/>
      <c r="N54" s="16"/>
      <c r="O54" s="83" t="s">
        <v>112</v>
      </c>
      <c r="P54" s="36">
        <v>3</v>
      </c>
      <c r="Q54" s="37" t="s">
        <v>2465</v>
      </c>
      <c r="R54" s="37"/>
      <c r="S54" s="34">
        <v>2.5</v>
      </c>
      <c r="T54" s="35" t="s">
        <v>2467</v>
      </c>
      <c r="U54" s="36"/>
      <c r="V54" s="37"/>
      <c r="W54" s="37"/>
      <c r="X54" s="34"/>
      <c r="Y54" s="35"/>
      <c r="Z54" s="38">
        <f t="shared" si="19"/>
        <v>3</v>
      </c>
      <c r="AA54" s="39">
        <f t="shared" si="20"/>
        <v>2.5</v>
      </c>
      <c r="AB54" s="4"/>
      <c r="AC54" s="4"/>
    </row>
    <row r="55" spans="1:29" ht="15.75" customHeight="1">
      <c r="A55" s="7">
        <v>162</v>
      </c>
      <c r="B55" s="19" t="s">
        <v>2468</v>
      </c>
      <c r="C55" s="86" t="s">
        <v>2469</v>
      </c>
      <c r="D55" s="34">
        <v>4</v>
      </c>
      <c r="E55" s="81" t="str">
        <f t="shared" si="17"/>
        <v xml:space="preserve">Requisitioning google sheet with Answers </v>
      </c>
      <c r="F55" s="82" t="str">
        <f t="shared" si="18"/>
        <v>Attachments for Requisitioning</v>
      </c>
      <c r="G55" s="34">
        <v>3</v>
      </c>
      <c r="H55" s="16"/>
      <c r="I55" s="16"/>
      <c r="J55" s="16"/>
      <c r="K55" s="83" t="s">
        <v>112</v>
      </c>
      <c r="L55" s="16"/>
      <c r="M55" s="16"/>
      <c r="N55" s="16"/>
      <c r="O55" s="83" t="s">
        <v>112</v>
      </c>
      <c r="P55" s="36">
        <v>4</v>
      </c>
      <c r="Q55" s="37"/>
      <c r="R55" s="37" t="s">
        <v>2475</v>
      </c>
      <c r="S55" s="34"/>
      <c r="T55" s="35"/>
      <c r="U55" s="36"/>
      <c r="V55" s="37"/>
      <c r="W55" s="37"/>
      <c r="X55" s="34"/>
      <c r="Y55" s="35"/>
      <c r="Z55" s="38">
        <f t="shared" si="19"/>
        <v>4</v>
      </c>
      <c r="AA55" s="39">
        <f t="shared" si="20"/>
        <v>3</v>
      </c>
      <c r="AB55" s="4"/>
      <c r="AC55" s="4"/>
    </row>
    <row r="56" spans="1:29" ht="15.75" customHeight="1">
      <c r="A56" s="7">
        <v>163</v>
      </c>
      <c r="B56" s="19" t="s">
        <v>2478</v>
      </c>
      <c r="C56" s="86" t="s">
        <v>2479</v>
      </c>
      <c r="D56" s="34">
        <v>5</v>
      </c>
      <c r="E56" s="81" t="str">
        <f t="shared" si="17"/>
        <v xml:space="preserve">Requisitioning google sheet with Answers </v>
      </c>
      <c r="F56" s="82" t="str">
        <f t="shared" si="18"/>
        <v>Attachments for Requisitioning</v>
      </c>
      <c r="G56" s="34">
        <v>4</v>
      </c>
      <c r="H56" s="84"/>
      <c r="I56" s="84"/>
      <c r="J56" s="84"/>
      <c r="K56" s="85">
        <v>3</v>
      </c>
      <c r="L56" s="16"/>
      <c r="M56" s="16"/>
      <c r="N56" s="16"/>
      <c r="O56" s="83" t="s">
        <v>112</v>
      </c>
      <c r="P56" s="36">
        <v>5</v>
      </c>
      <c r="Q56" s="37"/>
      <c r="R56" s="37" t="s">
        <v>2485</v>
      </c>
      <c r="S56" s="34"/>
      <c r="T56" s="35"/>
      <c r="U56" s="36"/>
      <c r="V56" s="37"/>
      <c r="W56" s="37"/>
      <c r="X56" s="34"/>
      <c r="Y56" s="35"/>
      <c r="Z56" s="38">
        <f t="shared" si="19"/>
        <v>5</v>
      </c>
      <c r="AA56" s="39">
        <f t="shared" si="20"/>
        <v>3</v>
      </c>
      <c r="AB56" s="4"/>
      <c r="AC56" s="4"/>
    </row>
    <row r="57" spans="1:29" ht="15.75" customHeight="1">
      <c r="A57" s="7">
        <v>164</v>
      </c>
      <c r="B57" s="19" t="s">
        <v>2490</v>
      </c>
      <c r="C57" s="86" t="s">
        <v>2491</v>
      </c>
      <c r="D57" s="34">
        <v>3</v>
      </c>
      <c r="E57" s="81" t="str">
        <f t="shared" si="17"/>
        <v xml:space="preserve">Requisitioning google sheet with Answers </v>
      </c>
      <c r="F57" s="82" t="str">
        <f t="shared" si="18"/>
        <v>Attachments for Requisitioning</v>
      </c>
      <c r="G57" s="34">
        <v>4</v>
      </c>
      <c r="H57" s="84"/>
      <c r="I57" s="84"/>
      <c r="J57" s="84"/>
      <c r="K57" s="89">
        <v>3</v>
      </c>
      <c r="L57" s="84"/>
      <c r="M57" s="84"/>
      <c r="N57" s="84"/>
      <c r="O57" s="85">
        <v>2.5</v>
      </c>
      <c r="P57" s="36">
        <v>3</v>
      </c>
      <c r="Q57" s="37"/>
      <c r="R57" s="37" t="s">
        <v>2492</v>
      </c>
      <c r="S57" s="34"/>
      <c r="T57" s="35"/>
      <c r="U57" s="36"/>
      <c r="V57" s="37"/>
      <c r="W57" s="37"/>
      <c r="X57" s="34"/>
      <c r="Y57" s="35"/>
      <c r="Z57" s="38">
        <f t="shared" si="19"/>
        <v>3</v>
      </c>
      <c r="AA57" s="39">
        <f t="shared" si="20"/>
        <v>2.5</v>
      </c>
      <c r="AB57" s="4"/>
      <c r="AC57" s="4"/>
    </row>
    <row r="58" spans="1:29" ht="15.75" customHeight="1">
      <c r="A58" s="7">
        <v>165</v>
      </c>
      <c r="B58" s="19" t="s">
        <v>2494</v>
      </c>
      <c r="C58" s="86" t="s">
        <v>2495</v>
      </c>
      <c r="D58" s="34">
        <v>2</v>
      </c>
      <c r="E58" s="81" t="str">
        <f t="shared" si="17"/>
        <v xml:space="preserve">Requisitioning google sheet with Answers </v>
      </c>
      <c r="F58" s="82" t="str">
        <f t="shared" si="18"/>
        <v>Attachments for Requisitioning</v>
      </c>
      <c r="G58" s="34">
        <v>2</v>
      </c>
      <c r="H58" s="16"/>
      <c r="I58" s="16"/>
      <c r="J58" s="16"/>
      <c r="K58" s="83" t="s">
        <v>112</v>
      </c>
      <c r="L58" s="16"/>
      <c r="M58" s="16"/>
      <c r="N58" s="16"/>
      <c r="O58" s="83" t="s">
        <v>112</v>
      </c>
      <c r="P58" s="36">
        <v>4</v>
      </c>
      <c r="Q58" s="37" t="s">
        <v>2496</v>
      </c>
      <c r="R58" s="37" t="s">
        <v>2497</v>
      </c>
      <c r="S58" s="34">
        <v>2.5</v>
      </c>
      <c r="T58" s="35" t="s">
        <v>2499</v>
      </c>
      <c r="U58" s="36"/>
      <c r="V58" s="37"/>
      <c r="W58" s="37"/>
      <c r="X58" s="34"/>
      <c r="Y58" s="35"/>
      <c r="Z58" s="38">
        <f t="shared" si="19"/>
        <v>4</v>
      </c>
      <c r="AA58" s="39">
        <f t="shared" si="20"/>
        <v>2.5</v>
      </c>
      <c r="AB58" s="4"/>
      <c r="AC58" s="4"/>
    </row>
    <row r="59" spans="1:29" ht="15.75" customHeight="1">
      <c r="A59" s="7">
        <v>166</v>
      </c>
      <c r="B59" s="19" t="s">
        <v>2505</v>
      </c>
      <c r="C59" s="86" t="s">
        <v>2506</v>
      </c>
      <c r="D59" s="34">
        <v>5</v>
      </c>
      <c r="E59" s="81" t="str">
        <f t="shared" si="17"/>
        <v xml:space="preserve">Requisitioning google sheet with Answers </v>
      </c>
      <c r="F59" s="82" t="str">
        <f t="shared" si="18"/>
        <v>Attachments for Requisitioning</v>
      </c>
      <c r="G59" s="34">
        <v>3</v>
      </c>
      <c r="H59" s="16"/>
      <c r="I59" s="16"/>
      <c r="J59" s="16"/>
      <c r="K59" s="83" t="s">
        <v>112</v>
      </c>
      <c r="L59" s="16"/>
      <c r="M59" s="16"/>
      <c r="N59" s="16"/>
      <c r="O59" s="83" t="s">
        <v>112</v>
      </c>
      <c r="P59" s="36">
        <v>5</v>
      </c>
      <c r="Q59" s="37" t="s">
        <v>2358</v>
      </c>
      <c r="R59" s="37" t="s">
        <v>2515</v>
      </c>
      <c r="S59" s="34"/>
      <c r="T59" s="35"/>
      <c r="U59" s="36"/>
      <c r="V59" s="37"/>
      <c r="W59" s="37"/>
      <c r="X59" s="34"/>
      <c r="Y59" s="35"/>
      <c r="Z59" s="38">
        <f t="shared" si="19"/>
        <v>5</v>
      </c>
      <c r="AA59" s="39">
        <f t="shared" si="20"/>
        <v>3</v>
      </c>
      <c r="AB59" s="4"/>
      <c r="AC59" s="4"/>
    </row>
    <row r="60" spans="1:29" ht="15.75" customHeight="1">
      <c r="A60" s="7">
        <v>167</v>
      </c>
      <c r="B60" s="19" t="s">
        <v>2522</v>
      </c>
      <c r="C60" s="86" t="s">
        <v>2523</v>
      </c>
      <c r="D60" s="34">
        <v>0</v>
      </c>
      <c r="E60" s="81" t="str">
        <f t="shared" si="17"/>
        <v xml:space="preserve">Requisitioning google sheet with Answers </v>
      </c>
      <c r="F60" s="82" t="str">
        <f t="shared" si="18"/>
        <v>Attachments for Requisitioning</v>
      </c>
      <c r="G60" s="34">
        <v>1</v>
      </c>
      <c r="H60" s="16"/>
      <c r="I60" s="16"/>
      <c r="J60" s="16"/>
      <c r="K60" s="83" t="s">
        <v>112</v>
      </c>
      <c r="L60" s="84"/>
      <c r="M60" s="84"/>
      <c r="N60" s="84"/>
      <c r="O60" s="85">
        <v>3</v>
      </c>
      <c r="P60" s="36">
        <v>4</v>
      </c>
      <c r="Q60" s="37" t="s">
        <v>2529</v>
      </c>
      <c r="R60" s="37" t="s">
        <v>2530</v>
      </c>
      <c r="S60" s="34">
        <v>3.5</v>
      </c>
      <c r="T60" s="35" t="s">
        <v>2326</v>
      </c>
      <c r="U60" s="36"/>
      <c r="V60" s="37"/>
      <c r="W60" s="37"/>
      <c r="X60" s="34"/>
      <c r="Y60" s="35"/>
      <c r="Z60" s="38">
        <f t="shared" si="19"/>
        <v>4</v>
      </c>
      <c r="AA60" s="39">
        <f t="shared" si="20"/>
        <v>3.5</v>
      </c>
      <c r="AB60" s="4"/>
      <c r="AC60" s="4"/>
    </row>
    <row r="61" spans="1:29" ht="15.75" customHeight="1">
      <c r="A61" s="7">
        <v>168</v>
      </c>
      <c r="B61" s="19" t="s">
        <v>2536</v>
      </c>
      <c r="C61" s="86" t="s">
        <v>2537</v>
      </c>
      <c r="D61" s="34">
        <v>3</v>
      </c>
      <c r="E61" s="81" t="str">
        <f t="shared" si="17"/>
        <v xml:space="preserve">Requisitioning google sheet with Answers </v>
      </c>
      <c r="F61" s="82" t="str">
        <f t="shared" si="18"/>
        <v>Attachments for Requisitioning</v>
      </c>
      <c r="G61" s="34">
        <v>3</v>
      </c>
      <c r="H61" s="16"/>
      <c r="I61" s="16"/>
      <c r="J61" s="16"/>
      <c r="K61" s="83" t="s">
        <v>112</v>
      </c>
      <c r="L61" s="16"/>
      <c r="M61" s="16"/>
      <c r="N61" s="16"/>
      <c r="O61" s="83" t="s">
        <v>112</v>
      </c>
      <c r="P61" s="36">
        <v>3</v>
      </c>
      <c r="Q61" s="37" t="s">
        <v>2358</v>
      </c>
      <c r="R61" s="37" t="s">
        <v>2543</v>
      </c>
      <c r="S61" s="34"/>
      <c r="T61" s="35"/>
      <c r="U61" s="36"/>
      <c r="V61" s="37"/>
      <c r="W61" s="37"/>
      <c r="X61" s="34"/>
      <c r="Y61" s="35"/>
      <c r="Z61" s="38">
        <f t="shared" si="19"/>
        <v>3</v>
      </c>
      <c r="AA61" s="39">
        <f t="shared" si="20"/>
        <v>3</v>
      </c>
      <c r="AB61" s="4"/>
      <c r="AC61" s="4"/>
    </row>
    <row r="62" spans="1:29" ht="15.75" customHeight="1">
      <c r="A62" s="7">
        <v>169</v>
      </c>
      <c r="B62" s="19" t="s">
        <v>59</v>
      </c>
      <c r="C62" s="86" t="s">
        <v>2545</v>
      </c>
      <c r="D62" s="34">
        <v>3</v>
      </c>
      <c r="E62" s="81" t="str">
        <f t="shared" si="17"/>
        <v xml:space="preserve">Requisitioning google sheet with Answers </v>
      </c>
      <c r="F62" s="82" t="str">
        <f t="shared" si="18"/>
        <v>Attachments for Requisitioning</v>
      </c>
      <c r="G62" s="34">
        <v>3</v>
      </c>
      <c r="H62" s="16"/>
      <c r="I62" s="16"/>
      <c r="J62" s="16"/>
      <c r="K62" s="83" t="s">
        <v>112</v>
      </c>
      <c r="L62" s="16"/>
      <c r="M62" s="16"/>
      <c r="N62" s="16"/>
      <c r="O62" s="83" t="s">
        <v>112</v>
      </c>
      <c r="P62" s="36">
        <v>3</v>
      </c>
      <c r="Q62" s="37" t="s">
        <v>2358</v>
      </c>
      <c r="R62" s="37" t="s">
        <v>2543</v>
      </c>
      <c r="S62" s="34"/>
      <c r="T62" s="35"/>
      <c r="U62" s="36"/>
      <c r="V62" s="37"/>
      <c r="W62" s="37"/>
      <c r="X62" s="34"/>
      <c r="Y62" s="35"/>
      <c r="Z62" s="38">
        <f t="shared" si="19"/>
        <v>3</v>
      </c>
      <c r="AA62" s="39">
        <f t="shared" si="20"/>
        <v>3</v>
      </c>
      <c r="AB62" s="4"/>
      <c r="AC62" s="4"/>
    </row>
    <row r="63" spans="1:29" ht="15.75" customHeight="1">
      <c r="A63" s="7">
        <v>170</v>
      </c>
      <c r="B63" s="19" t="s">
        <v>2553</v>
      </c>
      <c r="C63" s="86" t="s">
        <v>2554</v>
      </c>
      <c r="D63" s="34">
        <v>3</v>
      </c>
      <c r="E63" s="81" t="str">
        <f t="shared" si="17"/>
        <v xml:space="preserve">Requisitioning google sheet with Answers </v>
      </c>
      <c r="F63" s="82" t="str">
        <f t="shared" si="18"/>
        <v>Attachments for Requisitioning</v>
      </c>
      <c r="G63" s="34">
        <v>3</v>
      </c>
      <c r="H63" s="16"/>
      <c r="I63" s="16"/>
      <c r="J63" s="16"/>
      <c r="K63" s="83" t="s">
        <v>112</v>
      </c>
      <c r="L63" s="16"/>
      <c r="M63" s="16"/>
      <c r="N63" s="16"/>
      <c r="O63" s="83" t="s">
        <v>112</v>
      </c>
      <c r="P63" s="36">
        <v>3</v>
      </c>
      <c r="Q63" s="37" t="s">
        <v>2358</v>
      </c>
      <c r="R63" s="37" t="s">
        <v>2543</v>
      </c>
      <c r="S63" s="34"/>
      <c r="T63" s="35"/>
      <c r="U63" s="36"/>
      <c r="V63" s="37"/>
      <c r="W63" s="37"/>
      <c r="X63" s="34"/>
      <c r="Y63" s="35"/>
      <c r="Z63" s="38">
        <f t="shared" si="19"/>
        <v>3</v>
      </c>
      <c r="AA63" s="39">
        <f t="shared" si="20"/>
        <v>3</v>
      </c>
      <c r="AB63" s="4"/>
      <c r="AC63" s="4"/>
    </row>
    <row r="64" spans="1:29" ht="15.75" customHeight="1">
      <c r="A64" s="7">
        <v>171</v>
      </c>
      <c r="B64" s="19" t="s">
        <v>2566</v>
      </c>
      <c r="C64" s="86" t="s">
        <v>2567</v>
      </c>
      <c r="D64" s="34">
        <v>5</v>
      </c>
      <c r="E64" s="81" t="str">
        <f t="shared" si="17"/>
        <v xml:space="preserve">Requisitioning google sheet with Answers </v>
      </c>
      <c r="F64" s="82" t="str">
        <f t="shared" si="18"/>
        <v>Attachments for Requisitioning</v>
      </c>
      <c r="G64" s="34">
        <v>3</v>
      </c>
      <c r="H64" s="16"/>
      <c r="I64" s="16"/>
      <c r="J64" s="16"/>
      <c r="K64" s="83" t="s">
        <v>112</v>
      </c>
      <c r="L64" s="84"/>
      <c r="M64" s="84"/>
      <c r="N64" s="84"/>
      <c r="O64" s="85">
        <v>2</v>
      </c>
      <c r="P64" s="36">
        <v>5</v>
      </c>
      <c r="Q64" s="37" t="s">
        <v>2358</v>
      </c>
      <c r="R64" s="37" t="s">
        <v>2543</v>
      </c>
      <c r="S64" s="34"/>
      <c r="T64" s="35"/>
      <c r="U64" s="36"/>
      <c r="V64" s="37"/>
      <c r="W64" s="37"/>
      <c r="X64" s="34"/>
      <c r="Y64" s="35"/>
      <c r="Z64" s="38">
        <f t="shared" si="19"/>
        <v>5</v>
      </c>
      <c r="AA64" s="39">
        <f t="shared" si="20"/>
        <v>2</v>
      </c>
      <c r="AB64" s="4"/>
      <c r="AC64" s="4"/>
    </row>
    <row r="65" spans="1:29" ht="15.75" customHeight="1">
      <c r="A65" s="7">
        <v>172</v>
      </c>
      <c r="B65" s="19" t="s">
        <v>2288</v>
      </c>
      <c r="C65" s="86" t="s">
        <v>2289</v>
      </c>
      <c r="D65" s="34">
        <v>3</v>
      </c>
      <c r="E65" s="81" t="str">
        <f t="shared" si="17"/>
        <v xml:space="preserve">Requisitioning google sheet with Answers </v>
      </c>
      <c r="F65" s="82" t="str">
        <f t="shared" si="18"/>
        <v>Attachments for Requisitioning</v>
      </c>
      <c r="G65" s="34">
        <v>3</v>
      </c>
      <c r="H65" s="16"/>
      <c r="I65" s="16"/>
      <c r="J65" s="16"/>
      <c r="K65" s="83" t="s">
        <v>112</v>
      </c>
      <c r="L65" s="84"/>
      <c r="M65" s="84"/>
      <c r="N65" s="84"/>
      <c r="O65" s="85">
        <v>1</v>
      </c>
      <c r="P65" s="36"/>
      <c r="Q65" s="37" t="s">
        <v>2294</v>
      </c>
      <c r="R65" s="37"/>
      <c r="S65" s="34">
        <v>0</v>
      </c>
      <c r="T65" s="35" t="s">
        <v>2570</v>
      </c>
      <c r="U65" s="36"/>
      <c r="V65" s="37"/>
      <c r="W65" s="37"/>
      <c r="X65" s="34"/>
      <c r="Y65" s="35"/>
      <c r="Z65" s="38">
        <f t="shared" si="19"/>
        <v>3</v>
      </c>
      <c r="AA65" s="39">
        <f t="shared" si="20"/>
        <v>0</v>
      </c>
      <c r="AB65" s="4"/>
      <c r="AC65" s="4"/>
    </row>
    <row r="66" spans="1:29" ht="15.75" customHeight="1">
      <c r="A66" s="7"/>
      <c r="B66" s="4"/>
      <c r="C66" s="51"/>
      <c r="D66" s="7"/>
      <c r="E66" s="51"/>
      <c r="F66" s="4"/>
      <c r="G66" s="83"/>
      <c r="H66" s="16"/>
      <c r="I66" s="16"/>
      <c r="J66" s="16"/>
      <c r="K66" s="83"/>
      <c r="L66" s="16"/>
      <c r="M66" s="16"/>
      <c r="N66" s="16"/>
      <c r="O66" s="83" t="s">
        <v>112</v>
      </c>
      <c r="P66" s="53"/>
      <c r="Q66" s="53"/>
      <c r="R66" s="53"/>
      <c r="S66" s="53"/>
      <c r="T66" s="53"/>
      <c r="U66" s="53"/>
      <c r="V66" s="53"/>
      <c r="W66" s="53"/>
      <c r="X66" s="53"/>
      <c r="Y66" s="53"/>
      <c r="Z66" s="53"/>
      <c r="AA66" s="4"/>
      <c r="AB66" s="4"/>
      <c r="AC66" s="4"/>
    </row>
    <row r="67" spans="1:29" ht="15.75" customHeight="1">
      <c r="A67" s="7"/>
      <c r="B67" s="4"/>
      <c r="C67" s="51"/>
      <c r="D67" s="7"/>
      <c r="E67" s="51"/>
      <c r="F67" s="4"/>
      <c r="G67" s="83"/>
      <c r="H67" s="16"/>
      <c r="I67" s="16"/>
      <c r="J67" s="16"/>
      <c r="K67" s="83"/>
      <c r="L67" s="16"/>
      <c r="M67" s="16"/>
      <c r="N67" s="16"/>
      <c r="O67" s="83" t="s">
        <v>112</v>
      </c>
      <c r="P67" s="53"/>
      <c r="Q67" s="53"/>
      <c r="R67" s="53"/>
      <c r="S67" s="53"/>
      <c r="T67" s="53"/>
      <c r="U67" s="53"/>
      <c r="V67" s="53"/>
      <c r="W67" s="53"/>
      <c r="X67" s="53"/>
      <c r="Y67" s="53"/>
      <c r="Z67" s="53"/>
      <c r="AA67" s="4"/>
      <c r="AB67" s="4"/>
      <c r="AC67" s="4"/>
    </row>
    <row r="68" spans="1:29" ht="15.75" customHeight="1">
      <c r="A68" s="7"/>
      <c r="B68" s="4"/>
      <c r="C68" s="51"/>
      <c r="D68" s="7"/>
      <c r="E68" s="51"/>
      <c r="F68" s="4"/>
      <c r="G68" s="83"/>
      <c r="H68" s="16"/>
      <c r="I68" s="16"/>
      <c r="J68" s="16"/>
      <c r="K68" s="83"/>
      <c r="L68" s="16"/>
      <c r="M68" s="16"/>
      <c r="N68" s="16"/>
      <c r="O68" s="83" t="s">
        <v>112</v>
      </c>
      <c r="P68" s="53"/>
      <c r="Q68" s="53"/>
      <c r="R68" s="53"/>
      <c r="S68" s="53"/>
      <c r="T68" s="53"/>
      <c r="U68" s="53"/>
      <c r="V68" s="53"/>
      <c r="W68" s="53"/>
      <c r="X68" s="53"/>
      <c r="Y68" s="53"/>
      <c r="Z68" s="53"/>
      <c r="AA68" s="4"/>
      <c r="AB68" s="4"/>
      <c r="AC68" s="4"/>
    </row>
    <row r="69" spans="1:29" ht="15.75" customHeight="1">
      <c r="A69" s="7"/>
      <c r="B69" s="72" t="s">
        <v>2069</v>
      </c>
      <c r="C69" s="51"/>
      <c r="D69" s="7"/>
      <c r="E69" s="51"/>
      <c r="F69" s="4"/>
      <c r="G69" s="83"/>
      <c r="H69" s="16"/>
      <c r="I69" s="16"/>
      <c r="J69" s="16"/>
      <c r="K69" s="83"/>
      <c r="L69" s="16"/>
      <c r="M69" s="16"/>
      <c r="N69" s="16"/>
      <c r="O69" s="83" t="s">
        <v>112</v>
      </c>
      <c r="P69" s="53"/>
      <c r="Q69" s="53"/>
      <c r="R69" s="53"/>
      <c r="S69" s="53"/>
      <c r="T69" s="53"/>
      <c r="U69" s="53"/>
      <c r="V69" s="53"/>
      <c r="W69" s="53"/>
      <c r="X69" s="53"/>
      <c r="Y69" s="53"/>
      <c r="Z69" s="53"/>
      <c r="AA69" s="4"/>
      <c r="AB69" s="4"/>
      <c r="AC69" s="4"/>
    </row>
    <row r="70" spans="1:29" ht="15.75" customHeight="1">
      <c r="A70" s="7">
        <v>173</v>
      </c>
      <c r="B70" s="19" t="s">
        <v>2584</v>
      </c>
      <c r="C70" s="86" t="s">
        <v>2585</v>
      </c>
      <c r="D70" s="34">
        <v>4</v>
      </c>
      <c r="E70" s="81" t="str">
        <f t="shared" ref="E70:E83" si="21">HYPERLINK("https://docs.google.com/document/d/1M4OCOP0yCWwIXvXrLEYfilpKr4cNPX4tQAcAXoCAB9g/edit","Ordering google sheet with Answers")</f>
        <v>Ordering google sheet with Answers</v>
      </c>
      <c r="F70" s="82" t="str">
        <f t="shared" ref="F70:F83" si="22">HYPERLINK("https://drive.google.com/open?id=0B93qD7tUPEF5SHp2V1BMNzUwRTg","Attachments for Ordering")</f>
        <v>Attachments for Ordering</v>
      </c>
      <c r="G70" s="34">
        <v>3</v>
      </c>
      <c r="H70" s="16"/>
      <c r="I70" s="16"/>
      <c r="J70" s="16"/>
      <c r="K70" s="83" t="s">
        <v>112</v>
      </c>
      <c r="L70" s="16"/>
      <c r="M70" s="16"/>
      <c r="N70" s="16"/>
      <c r="O70" s="83" t="s">
        <v>112</v>
      </c>
      <c r="P70" s="36">
        <v>4</v>
      </c>
      <c r="Q70" s="37" t="s">
        <v>2592</v>
      </c>
      <c r="R70" s="37" t="s">
        <v>2593</v>
      </c>
      <c r="S70" s="34"/>
      <c r="T70" s="35"/>
      <c r="U70" s="36"/>
      <c r="V70" s="37"/>
      <c r="W70" s="37"/>
      <c r="X70" s="34"/>
      <c r="Y70" s="35"/>
      <c r="Z70" s="38">
        <f t="shared" ref="Z70:Z83" si="23">IF(U70&lt;&gt;"",U70,IF(P70&lt;&gt;"",P70,IF(L70&lt;&gt;"",L70,IF(H70&lt;&gt;"",H70,IF(D70&lt;&gt;"",D70,"")))))</f>
        <v>4</v>
      </c>
      <c r="AA70" s="39">
        <f t="shared" ref="AA70:AA83" si="24">IF(X70&lt;&gt;"",X70,IF(S70&lt;&gt;"",S70,IF(O70&lt;&gt;"",O70,IF(K70&lt;&gt;"",K70,IF(G70&lt;&gt;"",G70,"")))))</f>
        <v>3</v>
      </c>
      <c r="AB70" s="4"/>
      <c r="AC70" s="4"/>
    </row>
    <row r="71" spans="1:29" ht="15.75" customHeight="1">
      <c r="A71" s="7">
        <v>174</v>
      </c>
      <c r="B71" s="19" t="s">
        <v>2595</v>
      </c>
      <c r="C71" s="86" t="s">
        <v>2596</v>
      </c>
      <c r="D71" s="34">
        <v>4</v>
      </c>
      <c r="E71" s="81" t="str">
        <f t="shared" si="21"/>
        <v>Ordering google sheet with Answers</v>
      </c>
      <c r="F71" s="82" t="str">
        <f t="shared" si="22"/>
        <v>Attachments for Ordering</v>
      </c>
      <c r="G71" s="34">
        <v>3</v>
      </c>
      <c r="H71" s="16"/>
      <c r="I71" s="16"/>
      <c r="J71" s="16"/>
      <c r="K71" s="83" t="s">
        <v>112</v>
      </c>
      <c r="L71" s="16"/>
      <c r="M71" s="16"/>
      <c r="N71" s="16"/>
      <c r="O71" s="83" t="s">
        <v>112</v>
      </c>
      <c r="P71" s="36">
        <v>4</v>
      </c>
      <c r="Q71" s="37" t="s">
        <v>2592</v>
      </c>
      <c r="R71" s="37" t="s">
        <v>2597</v>
      </c>
      <c r="S71" s="34"/>
      <c r="T71" s="35"/>
      <c r="U71" s="36"/>
      <c r="V71" s="37"/>
      <c r="W71" s="37"/>
      <c r="X71" s="34"/>
      <c r="Y71" s="35"/>
      <c r="Z71" s="38">
        <f t="shared" si="23"/>
        <v>4</v>
      </c>
      <c r="AA71" s="39">
        <f t="shared" si="24"/>
        <v>3</v>
      </c>
      <c r="AB71" s="4"/>
      <c r="AC71" s="4"/>
    </row>
    <row r="72" spans="1:29" ht="15.75" customHeight="1">
      <c r="A72" s="7">
        <v>175</v>
      </c>
      <c r="B72" s="19" t="s">
        <v>2603</v>
      </c>
      <c r="C72" s="86" t="s">
        <v>2605</v>
      </c>
      <c r="D72" s="34">
        <v>5</v>
      </c>
      <c r="E72" s="81" t="str">
        <f t="shared" si="21"/>
        <v>Ordering google sheet with Answers</v>
      </c>
      <c r="F72" s="82" t="str">
        <f t="shared" si="22"/>
        <v>Attachments for Ordering</v>
      </c>
      <c r="G72" s="34">
        <v>3</v>
      </c>
      <c r="H72" s="16"/>
      <c r="I72" s="16"/>
      <c r="J72" s="16"/>
      <c r="K72" s="83" t="s">
        <v>112</v>
      </c>
      <c r="L72" s="16"/>
      <c r="M72" s="16"/>
      <c r="N72" s="16"/>
      <c r="O72" s="83" t="s">
        <v>112</v>
      </c>
      <c r="P72" s="36">
        <v>5</v>
      </c>
      <c r="Q72" s="37" t="s">
        <v>2592</v>
      </c>
      <c r="R72" s="37" t="s">
        <v>2612</v>
      </c>
      <c r="S72" s="34"/>
      <c r="T72" s="35"/>
      <c r="U72" s="36"/>
      <c r="V72" s="37"/>
      <c r="W72" s="37"/>
      <c r="X72" s="34"/>
      <c r="Y72" s="35"/>
      <c r="Z72" s="38">
        <f t="shared" si="23"/>
        <v>5</v>
      </c>
      <c r="AA72" s="39">
        <f t="shared" si="24"/>
        <v>3</v>
      </c>
      <c r="AB72" s="4"/>
      <c r="AC72" s="4"/>
    </row>
    <row r="73" spans="1:29" ht="15.75" customHeight="1">
      <c r="A73" s="7">
        <v>176</v>
      </c>
      <c r="B73" s="19" t="s">
        <v>2618</v>
      </c>
      <c r="C73" s="86" t="s">
        <v>2619</v>
      </c>
      <c r="D73" s="34">
        <v>2</v>
      </c>
      <c r="E73" s="81" t="str">
        <f t="shared" si="21"/>
        <v>Ordering google sheet with Answers</v>
      </c>
      <c r="F73" s="82" t="str">
        <f t="shared" si="22"/>
        <v>Attachments for Ordering</v>
      </c>
      <c r="G73" s="34">
        <v>2</v>
      </c>
      <c r="H73" s="16"/>
      <c r="I73" s="16"/>
      <c r="J73" s="16"/>
      <c r="K73" s="83" t="s">
        <v>112</v>
      </c>
      <c r="L73" s="84"/>
      <c r="M73" s="84"/>
      <c r="N73" s="84"/>
      <c r="O73" s="85">
        <v>0</v>
      </c>
      <c r="P73" s="36">
        <v>0</v>
      </c>
      <c r="Q73" s="37" t="s">
        <v>2620</v>
      </c>
      <c r="R73" s="37"/>
      <c r="S73" s="34"/>
      <c r="T73" s="35"/>
      <c r="U73" s="36"/>
      <c r="V73" s="37"/>
      <c r="W73" s="37"/>
      <c r="X73" s="34"/>
      <c r="Y73" s="35"/>
      <c r="Z73" s="38">
        <f t="shared" si="23"/>
        <v>0</v>
      </c>
      <c r="AA73" s="39">
        <f t="shared" si="24"/>
        <v>0</v>
      </c>
      <c r="AB73" s="4"/>
      <c r="AC73" s="4"/>
    </row>
    <row r="74" spans="1:29" ht="15.75" customHeight="1">
      <c r="A74" s="7">
        <v>177</v>
      </c>
      <c r="B74" s="19" t="s">
        <v>2627</v>
      </c>
      <c r="C74" s="86" t="s">
        <v>2628</v>
      </c>
      <c r="D74" s="34">
        <v>5</v>
      </c>
      <c r="E74" s="81" t="str">
        <f t="shared" si="21"/>
        <v>Ordering google sheet with Answers</v>
      </c>
      <c r="F74" s="82" t="str">
        <f t="shared" si="22"/>
        <v>Attachments for Ordering</v>
      </c>
      <c r="G74" s="34">
        <v>3</v>
      </c>
      <c r="H74" s="16"/>
      <c r="I74" s="16"/>
      <c r="J74" s="16"/>
      <c r="K74" s="83" t="s">
        <v>112</v>
      </c>
      <c r="L74" s="16"/>
      <c r="M74" s="16"/>
      <c r="N74" s="16"/>
      <c r="O74" s="83" t="s">
        <v>112</v>
      </c>
      <c r="P74" s="36">
        <v>5</v>
      </c>
      <c r="Q74" s="37" t="s">
        <v>2592</v>
      </c>
      <c r="R74" s="37" t="s">
        <v>2632</v>
      </c>
      <c r="S74" s="34"/>
      <c r="T74" s="35"/>
      <c r="U74" s="36"/>
      <c r="V74" s="37"/>
      <c r="W74" s="37"/>
      <c r="X74" s="34"/>
      <c r="Y74" s="35"/>
      <c r="Z74" s="38">
        <f t="shared" si="23"/>
        <v>5</v>
      </c>
      <c r="AA74" s="39">
        <f t="shared" si="24"/>
        <v>3</v>
      </c>
      <c r="AB74" s="4"/>
      <c r="AC74" s="4"/>
    </row>
    <row r="75" spans="1:29" ht="15.75" customHeight="1">
      <c r="A75" s="7">
        <v>178</v>
      </c>
      <c r="B75" s="19" t="s">
        <v>2636</v>
      </c>
      <c r="C75" s="86" t="s">
        <v>2637</v>
      </c>
      <c r="D75" s="34">
        <v>3</v>
      </c>
      <c r="E75" s="81" t="str">
        <f t="shared" si="21"/>
        <v>Ordering google sheet with Answers</v>
      </c>
      <c r="F75" s="82" t="str">
        <f t="shared" si="22"/>
        <v>Attachments for Ordering</v>
      </c>
      <c r="G75" s="34">
        <v>3</v>
      </c>
      <c r="H75" s="16"/>
      <c r="I75" s="16"/>
      <c r="J75" s="16"/>
      <c r="K75" s="83" t="s">
        <v>112</v>
      </c>
      <c r="L75" s="16"/>
      <c r="M75" s="16"/>
      <c r="N75" s="16"/>
      <c r="O75" s="83" t="s">
        <v>112</v>
      </c>
      <c r="P75" s="36">
        <v>3</v>
      </c>
      <c r="Q75" s="37" t="s">
        <v>2592</v>
      </c>
      <c r="R75" s="37" t="s">
        <v>2644</v>
      </c>
      <c r="S75" s="34"/>
      <c r="T75" s="35"/>
      <c r="U75" s="36"/>
      <c r="V75" s="37"/>
      <c r="W75" s="37"/>
      <c r="X75" s="34"/>
      <c r="Y75" s="35"/>
      <c r="Z75" s="38">
        <f t="shared" si="23"/>
        <v>3</v>
      </c>
      <c r="AA75" s="39">
        <f t="shared" si="24"/>
        <v>3</v>
      </c>
      <c r="AB75" s="4"/>
      <c r="AC75" s="4"/>
    </row>
    <row r="76" spans="1:29" ht="15.75" customHeight="1">
      <c r="A76" s="7">
        <v>179</v>
      </c>
      <c r="B76" s="19" t="s">
        <v>2645</v>
      </c>
      <c r="C76" s="86" t="s">
        <v>2646</v>
      </c>
      <c r="D76" s="34">
        <v>5</v>
      </c>
      <c r="E76" s="81" t="str">
        <f t="shared" si="21"/>
        <v>Ordering google sheet with Answers</v>
      </c>
      <c r="F76" s="82" t="str">
        <f t="shared" si="22"/>
        <v>Attachments for Ordering</v>
      </c>
      <c r="G76" s="34">
        <v>3</v>
      </c>
      <c r="H76" s="16"/>
      <c r="I76" s="16"/>
      <c r="J76" s="16"/>
      <c r="K76" s="83" t="s">
        <v>112</v>
      </c>
      <c r="L76" s="84"/>
      <c r="M76" s="84"/>
      <c r="N76" s="84"/>
      <c r="O76" s="85">
        <v>2.5</v>
      </c>
      <c r="P76" s="36">
        <v>5</v>
      </c>
      <c r="Q76" s="37" t="s">
        <v>2592</v>
      </c>
      <c r="R76" s="37" t="s">
        <v>2648</v>
      </c>
      <c r="S76" s="34"/>
      <c r="T76" s="35"/>
      <c r="U76" s="36"/>
      <c r="V76" s="37"/>
      <c r="W76" s="37"/>
      <c r="X76" s="34"/>
      <c r="Y76" s="35"/>
      <c r="Z76" s="38">
        <f t="shared" si="23"/>
        <v>5</v>
      </c>
      <c r="AA76" s="39">
        <f t="shared" si="24"/>
        <v>2.5</v>
      </c>
      <c r="AB76" s="4"/>
      <c r="AC76" s="4"/>
    </row>
    <row r="77" spans="1:29" ht="15.75" customHeight="1">
      <c r="A77" s="7">
        <v>180</v>
      </c>
      <c r="B77" s="19" t="s">
        <v>2649</v>
      </c>
      <c r="C77" s="86" t="s">
        <v>2650</v>
      </c>
      <c r="D77" s="34">
        <v>3</v>
      </c>
      <c r="E77" s="81" t="str">
        <f t="shared" si="21"/>
        <v>Ordering google sheet with Answers</v>
      </c>
      <c r="F77" s="82" t="str">
        <f t="shared" si="22"/>
        <v>Attachments for Ordering</v>
      </c>
      <c r="G77" s="34">
        <v>3</v>
      </c>
      <c r="H77" s="16"/>
      <c r="I77" s="16"/>
      <c r="J77" s="16"/>
      <c r="K77" s="83" t="s">
        <v>112</v>
      </c>
      <c r="L77" s="16"/>
      <c r="M77" s="16"/>
      <c r="N77" s="16"/>
      <c r="O77" s="83" t="s">
        <v>112</v>
      </c>
      <c r="P77" s="36">
        <v>3</v>
      </c>
      <c r="Q77" s="37" t="s">
        <v>2592</v>
      </c>
      <c r="R77" s="37" t="s">
        <v>2656</v>
      </c>
      <c r="S77" s="34"/>
      <c r="T77" s="35"/>
      <c r="U77" s="36"/>
      <c r="V77" s="37"/>
      <c r="W77" s="37"/>
      <c r="X77" s="34"/>
      <c r="Y77" s="35"/>
      <c r="Z77" s="38">
        <f t="shared" si="23"/>
        <v>3</v>
      </c>
      <c r="AA77" s="39">
        <f t="shared" si="24"/>
        <v>3</v>
      </c>
      <c r="AB77" s="4"/>
      <c r="AC77" s="4"/>
    </row>
    <row r="78" spans="1:29" ht="15.75" customHeight="1">
      <c r="A78" s="7">
        <v>181</v>
      </c>
      <c r="B78" s="19" t="s">
        <v>2658</v>
      </c>
      <c r="C78" s="86" t="s">
        <v>2660</v>
      </c>
      <c r="D78" s="34">
        <v>3</v>
      </c>
      <c r="E78" s="81" t="str">
        <f t="shared" si="21"/>
        <v>Ordering google sheet with Answers</v>
      </c>
      <c r="F78" s="82" t="str">
        <f t="shared" si="22"/>
        <v>Attachments for Ordering</v>
      </c>
      <c r="G78" s="34">
        <v>3</v>
      </c>
      <c r="H78" s="16"/>
      <c r="I78" s="16"/>
      <c r="J78" s="16"/>
      <c r="K78" s="83" t="s">
        <v>112</v>
      </c>
      <c r="L78" s="16"/>
      <c r="M78" s="16"/>
      <c r="N78" s="16"/>
      <c r="O78" s="83" t="s">
        <v>112</v>
      </c>
      <c r="P78" s="36">
        <v>3</v>
      </c>
      <c r="Q78" s="37" t="s">
        <v>2592</v>
      </c>
      <c r="R78" s="37" t="s">
        <v>2666</v>
      </c>
      <c r="S78" s="34"/>
      <c r="T78" s="35"/>
      <c r="U78" s="36"/>
      <c r="V78" s="37"/>
      <c r="W78" s="37"/>
      <c r="X78" s="34"/>
      <c r="Y78" s="35"/>
      <c r="Z78" s="38">
        <f t="shared" si="23"/>
        <v>3</v>
      </c>
      <c r="AA78" s="39">
        <f t="shared" si="24"/>
        <v>3</v>
      </c>
      <c r="AB78" s="4"/>
      <c r="AC78" s="4"/>
    </row>
    <row r="79" spans="1:29" ht="15.75" customHeight="1">
      <c r="A79" s="7">
        <v>182</v>
      </c>
      <c r="B79" s="19" t="s">
        <v>2668</v>
      </c>
      <c r="C79" s="86" t="s">
        <v>2670</v>
      </c>
      <c r="D79" s="34">
        <v>1</v>
      </c>
      <c r="E79" s="81" t="str">
        <f t="shared" si="21"/>
        <v>Ordering google sheet with Answers</v>
      </c>
      <c r="F79" s="82" t="str">
        <f t="shared" si="22"/>
        <v>Attachments for Ordering</v>
      </c>
      <c r="G79" s="34">
        <v>1</v>
      </c>
      <c r="H79" s="16"/>
      <c r="I79" s="16"/>
      <c r="J79" s="16"/>
      <c r="K79" s="83" t="s">
        <v>112</v>
      </c>
      <c r="L79" s="16"/>
      <c r="M79" s="16"/>
      <c r="N79" s="16"/>
      <c r="O79" s="83" t="s">
        <v>112</v>
      </c>
      <c r="P79" s="36">
        <v>1</v>
      </c>
      <c r="Q79" s="37" t="s">
        <v>2592</v>
      </c>
      <c r="R79" s="37" t="s">
        <v>2676</v>
      </c>
      <c r="S79" s="34"/>
      <c r="T79" s="35"/>
      <c r="U79" s="36"/>
      <c r="V79" s="37"/>
      <c r="W79" s="37"/>
      <c r="X79" s="34"/>
      <c r="Y79" s="35"/>
      <c r="Z79" s="38">
        <f t="shared" si="23"/>
        <v>1</v>
      </c>
      <c r="AA79" s="39">
        <f t="shared" si="24"/>
        <v>1</v>
      </c>
      <c r="AB79" s="4"/>
      <c r="AC79" s="4"/>
    </row>
    <row r="80" spans="1:29" ht="15.75" customHeight="1">
      <c r="A80" s="7">
        <v>183</v>
      </c>
      <c r="B80" s="19" t="s">
        <v>2677</v>
      </c>
      <c r="C80" s="86" t="s">
        <v>2678</v>
      </c>
      <c r="D80" s="34">
        <v>3</v>
      </c>
      <c r="E80" s="81" t="str">
        <f t="shared" si="21"/>
        <v>Ordering google sheet with Answers</v>
      </c>
      <c r="F80" s="82" t="str">
        <f t="shared" si="22"/>
        <v>Attachments for Ordering</v>
      </c>
      <c r="G80" s="34">
        <v>3</v>
      </c>
      <c r="H80" s="16"/>
      <c r="I80" s="16"/>
      <c r="J80" s="16"/>
      <c r="K80" s="83" t="s">
        <v>112</v>
      </c>
      <c r="L80" s="84"/>
      <c r="M80" s="84"/>
      <c r="N80" s="84"/>
      <c r="O80" s="85">
        <v>2.5</v>
      </c>
      <c r="P80" s="36">
        <v>3</v>
      </c>
      <c r="Q80" s="37" t="s">
        <v>2592</v>
      </c>
      <c r="R80" s="37" t="s">
        <v>2685</v>
      </c>
      <c r="S80" s="34"/>
      <c r="T80" s="35"/>
      <c r="U80" s="36"/>
      <c r="V80" s="37"/>
      <c r="W80" s="37"/>
      <c r="X80" s="34"/>
      <c r="Y80" s="35"/>
      <c r="Z80" s="38">
        <f t="shared" si="23"/>
        <v>3</v>
      </c>
      <c r="AA80" s="39">
        <f t="shared" si="24"/>
        <v>2.5</v>
      </c>
      <c r="AB80" s="4"/>
      <c r="AC80" s="4"/>
    </row>
    <row r="81" spans="1:29" ht="15.75" customHeight="1">
      <c r="A81" s="7">
        <v>184</v>
      </c>
      <c r="B81" s="19" t="s">
        <v>2686</v>
      </c>
      <c r="C81" s="86" t="s">
        <v>2687</v>
      </c>
      <c r="D81" s="34">
        <v>4</v>
      </c>
      <c r="E81" s="81" t="str">
        <f t="shared" si="21"/>
        <v>Ordering google sheet with Answers</v>
      </c>
      <c r="F81" s="82" t="str">
        <f t="shared" si="22"/>
        <v>Attachments for Ordering</v>
      </c>
      <c r="G81" s="34">
        <v>4</v>
      </c>
      <c r="H81" s="84"/>
      <c r="I81" s="84"/>
      <c r="J81" s="84"/>
      <c r="K81" s="85">
        <v>3</v>
      </c>
      <c r="L81" s="16"/>
      <c r="M81" s="16"/>
      <c r="N81" s="16"/>
      <c r="O81" s="83" t="s">
        <v>112</v>
      </c>
      <c r="P81" s="36">
        <v>4</v>
      </c>
      <c r="Q81" s="37" t="s">
        <v>2592</v>
      </c>
      <c r="R81" s="37" t="s">
        <v>2688</v>
      </c>
      <c r="S81" s="34"/>
      <c r="T81" s="35"/>
      <c r="U81" s="36"/>
      <c r="V81" s="37"/>
      <c r="W81" s="37"/>
      <c r="X81" s="34"/>
      <c r="Y81" s="35"/>
      <c r="Z81" s="38">
        <f t="shared" si="23"/>
        <v>4</v>
      </c>
      <c r="AA81" s="39">
        <f t="shared" si="24"/>
        <v>3</v>
      </c>
      <c r="AB81" s="4"/>
      <c r="AC81" s="4"/>
    </row>
    <row r="82" spans="1:29" ht="15.75" customHeight="1">
      <c r="A82" s="7">
        <v>185</v>
      </c>
      <c r="B82" s="19" t="s">
        <v>2553</v>
      </c>
      <c r="C82" s="86" t="s">
        <v>2690</v>
      </c>
      <c r="D82" s="34">
        <v>3</v>
      </c>
      <c r="E82" s="81" t="str">
        <f t="shared" si="21"/>
        <v>Ordering google sheet with Answers</v>
      </c>
      <c r="F82" s="82" t="str">
        <f t="shared" si="22"/>
        <v>Attachments for Ordering</v>
      </c>
      <c r="G82" s="34">
        <v>3</v>
      </c>
      <c r="H82" s="16"/>
      <c r="I82" s="16"/>
      <c r="J82" s="16"/>
      <c r="K82" s="83" t="s">
        <v>112</v>
      </c>
      <c r="L82" s="16"/>
      <c r="M82" s="16"/>
      <c r="N82" s="16"/>
      <c r="O82" s="83" t="s">
        <v>112</v>
      </c>
      <c r="P82" s="36">
        <v>3</v>
      </c>
      <c r="Q82" s="37" t="s">
        <v>2592</v>
      </c>
      <c r="R82" s="37" t="s">
        <v>2691</v>
      </c>
      <c r="S82" s="34"/>
      <c r="T82" s="35"/>
      <c r="U82" s="36"/>
      <c r="V82" s="37"/>
      <c r="W82" s="37"/>
      <c r="X82" s="34"/>
      <c r="Y82" s="35"/>
      <c r="Z82" s="38">
        <f t="shared" si="23"/>
        <v>3</v>
      </c>
      <c r="AA82" s="39">
        <f t="shared" si="24"/>
        <v>3</v>
      </c>
      <c r="AB82" s="4"/>
      <c r="AC82" s="4"/>
    </row>
    <row r="83" spans="1:29" ht="15.75" customHeight="1">
      <c r="A83" s="7">
        <v>186</v>
      </c>
      <c r="B83" s="19" t="s">
        <v>2697</v>
      </c>
      <c r="C83" s="86" t="s">
        <v>2698</v>
      </c>
      <c r="D83" s="34">
        <v>5</v>
      </c>
      <c r="E83" s="81" t="str">
        <f t="shared" si="21"/>
        <v>Ordering google sheet with Answers</v>
      </c>
      <c r="F83" s="82" t="str">
        <f t="shared" si="22"/>
        <v>Attachments for Ordering</v>
      </c>
      <c r="G83" s="34">
        <v>3</v>
      </c>
      <c r="H83" s="84"/>
      <c r="I83" s="84"/>
      <c r="J83" s="84"/>
      <c r="K83" s="85">
        <v>2</v>
      </c>
      <c r="L83" s="16"/>
      <c r="M83" s="16"/>
      <c r="N83" s="16"/>
      <c r="O83" s="83" t="s">
        <v>112</v>
      </c>
      <c r="P83" s="36">
        <v>5</v>
      </c>
      <c r="Q83" s="37" t="s">
        <v>2592</v>
      </c>
      <c r="R83" s="37" t="s">
        <v>2704</v>
      </c>
      <c r="S83" s="34"/>
      <c r="T83" s="35"/>
      <c r="U83" s="36"/>
      <c r="V83" s="37"/>
      <c r="W83" s="37"/>
      <c r="X83" s="34"/>
      <c r="Y83" s="35"/>
      <c r="Z83" s="38">
        <f t="shared" si="23"/>
        <v>5</v>
      </c>
      <c r="AA83" s="39">
        <f t="shared" si="24"/>
        <v>2</v>
      </c>
      <c r="AB83" s="4"/>
      <c r="AC83" s="4"/>
    </row>
    <row r="84" spans="1:29" ht="15.75" customHeight="1">
      <c r="A84" s="7"/>
      <c r="B84" s="4"/>
      <c r="C84" s="51"/>
      <c r="D84" s="7"/>
      <c r="E84" s="51"/>
      <c r="F84" s="4"/>
      <c r="G84" s="83"/>
      <c r="H84" s="16"/>
      <c r="I84" s="16"/>
      <c r="J84" s="16"/>
      <c r="K84" s="83"/>
      <c r="L84" s="16"/>
      <c r="M84" s="16"/>
      <c r="N84" s="16"/>
      <c r="O84" s="83" t="s">
        <v>112</v>
      </c>
      <c r="P84" s="53"/>
      <c r="Q84" s="53"/>
      <c r="R84" s="53"/>
      <c r="S84" s="53"/>
      <c r="T84" s="53"/>
      <c r="U84" s="53"/>
      <c r="V84" s="53"/>
      <c r="W84" s="53"/>
      <c r="X84" s="53"/>
      <c r="Y84" s="53"/>
      <c r="Z84" s="53"/>
      <c r="AA84" s="4"/>
      <c r="AB84" s="4"/>
      <c r="AC84" s="4"/>
    </row>
    <row r="85" spans="1:29" ht="15.75" customHeight="1">
      <c r="A85" s="7"/>
      <c r="B85" s="4"/>
      <c r="C85" s="51"/>
      <c r="D85" s="7"/>
      <c r="E85" s="51"/>
      <c r="F85" s="4"/>
      <c r="G85" s="83"/>
      <c r="H85" s="16"/>
      <c r="I85" s="16"/>
      <c r="J85" s="16"/>
      <c r="K85" s="83"/>
      <c r="L85" s="16"/>
      <c r="M85" s="16"/>
      <c r="N85" s="16"/>
      <c r="O85" s="83" t="s">
        <v>112</v>
      </c>
      <c r="P85" s="53"/>
      <c r="Q85" s="53"/>
      <c r="R85" s="53"/>
      <c r="S85" s="53"/>
      <c r="T85" s="53"/>
      <c r="U85" s="53"/>
      <c r="V85" s="53"/>
      <c r="W85" s="53"/>
      <c r="X85" s="53"/>
      <c r="Y85" s="53"/>
      <c r="Z85" s="53"/>
      <c r="AA85" s="4"/>
      <c r="AB85" s="4"/>
      <c r="AC85" s="4"/>
    </row>
    <row r="86" spans="1:29" ht="15.75" customHeight="1">
      <c r="A86" s="7"/>
      <c r="B86" s="4"/>
      <c r="C86" s="51"/>
      <c r="D86" s="7"/>
      <c r="E86" s="51"/>
      <c r="F86" s="4"/>
      <c r="G86" s="83"/>
      <c r="H86" s="16"/>
      <c r="I86" s="16"/>
      <c r="J86" s="16"/>
      <c r="K86" s="83"/>
      <c r="L86" s="16"/>
      <c r="M86" s="16"/>
      <c r="N86" s="16"/>
      <c r="O86" s="83" t="s">
        <v>112</v>
      </c>
      <c r="P86" s="53"/>
      <c r="Q86" s="53"/>
      <c r="R86" s="53"/>
      <c r="S86" s="53"/>
      <c r="T86" s="53"/>
      <c r="U86" s="53"/>
      <c r="V86" s="53"/>
      <c r="W86" s="53"/>
      <c r="X86" s="53"/>
      <c r="Y86" s="53"/>
      <c r="Z86" s="53"/>
      <c r="AA86" s="4"/>
      <c r="AB86" s="4"/>
      <c r="AC86" s="4"/>
    </row>
    <row r="87" spans="1:29" ht="15.75" customHeight="1">
      <c r="A87" s="7"/>
      <c r="B87" s="72" t="s">
        <v>2071</v>
      </c>
      <c r="C87" s="51"/>
      <c r="D87" s="7"/>
      <c r="E87" s="51"/>
      <c r="F87" s="4"/>
      <c r="G87" s="83"/>
      <c r="H87" s="16"/>
      <c r="I87" s="16"/>
      <c r="J87" s="16"/>
      <c r="K87" s="83"/>
      <c r="L87" s="16"/>
      <c r="M87" s="16"/>
      <c r="N87" s="16"/>
      <c r="O87" s="83" t="s">
        <v>112</v>
      </c>
      <c r="P87" s="53"/>
      <c r="Q87" s="53"/>
      <c r="R87" s="53"/>
      <c r="S87" s="53"/>
      <c r="T87" s="53"/>
      <c r="U87" s="53"/>
      <c r="V87" s="53"/>
      <c r="W87" s="53"/>
      <c r="X87" s="53"/>
      <c r="Y87" s="53"/>
      <c r="Z87" s="53"/>
      <c r="AA87" s="4"/>
      <c r="AB87" s="4"/>
      <c r="AC87" s="4"/>
    </row>
    <row r="88" spans="1:29" ht="15.75" customHeight="1">
      <c r="A88" s="7">
        <v>187</v>
      </c>
      <c r="B88" s="19" t="s">
        <v>2709</v>
      </c>
      <c r="C88" s="86" t="s">
        <v>2710</v>
      </c>
      <c r="D88" s="34">
        <v>4</v>
      </c>
      <c r="E88" s="81" t="str">
        <f t="shared" ref="E88:E95" si="25">HYPERLINK("https://docs.google.com/document/d/18jXJ4KxVhba_StQ5fbjRz30HqFn31d5ChaHFFngmFyY/edit","Receiving google sheet with Answers")</f>
        <v>Receiving google sheet with Answers</v>
      </c>
      <c r="F88" s="82" t="str">
        <f t="shared" ref="F88:F95" si="26">HYPERLINK("https://drive.google.com/open?id=0B93qD7tUPEF5UEFUTHhlNlNGRTA","Attachments for Receiving")</f>
        <v>Attachments for Receiving</v>
      </c>
      <c r="G88" s="34">
        <v>3</v>
      </c>
      <c r="H88" s="16"/>
      <c r="I88" s="16"/>
      <c r="J88" s="16"/>
      <c r="K88" s="83" t="s">
        <v>112</v>
      </c>
      <c r="L88" s="16"/>
      <c r="M88" s="16"/>
      <c r="N88" s="16"/>
      <c r="O88" s="83" t="s">
        <v>112</v>
      </c>
      <c r="P88" s="36">
        <v>3</v>
      </c>
      <c r="Q88" s="37"/>
      <c r="R88" s="37" t="s">
        <v>2712</v>
      </c>
      <c r="S88" s="34"/>
      <c r="T88" s="35"/>
      <c r="U88" s="36"/>
      <c r="V88" s="37"/>
      <c r="W88" s="37"/>
      <c r="X88" s="34"/>
      <c r="Y88" s="35"/>
      <c r="Z88" s="38">
        <f t="shared" ref="Z88:Z95" si="27">IF(U88&lt;&gt;"",U88,IF(P88&lt;&gt;"",P88,IF(L88&lt;&gt;"",L88,IF(H88&lt;&gt;"",H88,IF(D88&lt;&gt;"",D88,"")))))</f>
        <v>3</v>
      </c>
      <c r="AA88" s="39">
        <f t="shared" ref="AA88:AA95" si="28">IF(X88&lt;&gt;"",X88,IF(S88&lt;&gt;"",S88,IF(O88&lt;&gt;"",O88,IF(K88&lt;&gt;"",K88,IF(G88&lt;&gt;"",G88,"")))))</f>
        <v>3</v>
      </c>
      <c r="AB88" s="4"/>
      <c r="AC88" s="4"/>
    </row>
    <row r="89" spans="1:29" ht="15.75" customHeight="1">
      <c r="A89" s="7">
        <v>188</v>
      </c>
      <c r="B89" s="19" t="s">
        <v>2724</v>
      </c>
      <c r="C89" s="86" t="s">
        <v>2725</v>
      </c>
      <c r="D89" s="34">
        <v>3</v>
      </c>
      <c r="E89" s="81" t="str">
        <f t="shared" si="25"/>
        <v>Receiving google sheet with Answers</v>
      </c>
      <c r="F89" s="82" t="str">
        <f t="shared" si="26"/>
        <v>Attachments for Receiving</v>
      </c>
      <c r="G89" s="34">
        <v>3</v>
      </c>
      <c r="H89" s="16"/>
      <c r="I89" s="16"/>
      <c r="J89" s="16"/>
      <c r="K89" s="83" t="s">
        <v>112</v>
      </c>
      <c r="L89" s="16"/>
      <c r="M89" s="16"/>
      <c r="N89" s="16"/>
      <c r="O89" s="83" t="s">
        <v>112</v>
      </c>
      <c r="P89" s="36">
        <v>3</v>
      </c>
      <c r="Q89" s="37"/>
      <c r="R89" s="37" t="s">
        <v>2726</v>
      </c>
      <c r="S89" s="34"/>
      <c r="T89" s="35"/>
      <c r="U89" s="36"/>
      <c r="V89" s="37"/>
      <c r="W89" s="37"/>
      <c r="X89" s="34"/>
      <c r="Y89" s="35"/>
      <c r="Z89" s="38">
        <f t="shared" si="27"/>
        <v>3</v>
      </c>
      <c r="AA89" s="39">
        <f t="shared" si="28"/>
        <v>3</v>
      </c>
      <c r="AB89" s="4"/>
      <c r="AC89" s="4"/>
    </row>
    <row r="90" spans="1:29" ht="15.75" customHeight="1">
      <c r="A90" s="7">
        <v>189</v>
      </c>
      <c r="B90" s="19" t="s">
        <v>2728</v>
      </c>
      <c r="C90" s="86" t="s">
        <v>2729</v>
      </c>
      <c r="D90" s="34">
        <v>5</v>
      </c>
      <c r="E90" s="81" t="str">
        <f t="shared" si="25"/>
        <v>Receiving google sheet with Answers</v>
      </c>
      <c r="F90" s="82" t="str">
        <f t="shared" si="26"/>
        <v>Attachments for Receiving</v>
      </c>
      <c r="G90" s="34">
        <v>3</v>
      </c>
      <c r="H90" s="16"/>
      <c r="I90" s="16"/>
      <c r="J90" s="16"/>
      <c r="K90" s="83" t="s">
        <v>112</v>
      </c>
      <c r="L90" s="16"/>
      <c r="M90" s="16"/>
      <c r="N90" s="16"/>
      <c r="O90" s="83" t="s">
        <v>112</v>
      </c>
      <c r="P90" s="36">
        <v>5</v>
      </c>
      <c r="Q90" s="37" t="s">
        <v>2734</v>
      </c>
      <c r="R90" s="37" t="s">
        <v>2736</v>
      </c>
      <c r="S90" s="34"/>
      <c r="T90" s="35"/>
      <c r="U90" s="36"/>
      <c r="V90" s="37"/>
      <c r="W90" s="37"/>
      <c r="X90" s="34"/>
      <c r="Y90" s="35"/>
      <c r="Z90" s="38">
        <f t="shared" si="27"/>
        <v>5</v>
      </c>
      <c r="AA90" s="39">
        <f t="shared" si="28"/>
        <v>3</v>
      </c>
      <c r="AB90" s="4"/>
      <c r="AC90" s="4"/>
    </row>
    <row r="91" spans="1:29" ht="15.75" customHeight="1">
      <c r="A91" s="7">
        <v>190</v>
      </c>
      <c r="B91" s="19" t="s">
        <v>2737</v>
      </c>
      <c r="C91" s="86" t="s">
        <v>2739</v>
      </c>
      <c r="D91" s="34">
        <v>1</v>
      </c>
      <c r="E91" s="81" t="str">
        <f t="shared" si="25"/>
        <v>Receiving google sheet with Answers</v>
      </c>
      <c r="F91" s="82" t="str">
        <f t="shared" si="26"/>
        <v>Attachments for Receiving</v>
      </c>
      <c r="G91" s="34">
        <v>2</v>
      </c>
      <c r="H91" s="16"/>
      <c r="I91" s="16"/>
      <c r="J91" s="16"/>
      <c r="K91" s="83" t="s">
        <v>112</v>
      </c>
      <c r="L91" s="84"/>
      <c r="M91" s="84"/>
      <c r="N91" s="84"/>
      <c r="O91" s="85">
        <v>3</v>
      </c>
      <c r="P91" s="36">
        <v>2</v>
      </c>
      <c r="Q91" s="37" t="s">
        <v>2620</v>
      </c>
      <c r="R91" s="37"/>
      <c r="S91" s="34">
        <v>0</v>
      </c>
      <c r="T91" s="35" t="s">
        <v>2746</v>
      </c>
      <c r="U91" s="36"/>
      <c r="V91" s="37"/>
      <c r="W91" s="37"/>
      <c r="X91" s="34"/>
      <c r="Y91" s="35"/>
      <c r="Z91" s="38">
        <f t="shared" si="27"/>
        <v>2</v>
      </c>
      <c r="AA91" s="39">
        <f t="shared" si="28"/>
        <v>0</v>
      </c>
      <c r="AB91" s="4"/>
      <c r="AC91" s="4"/>
    </row>
    <row r="92" spans="1:29" ht="15.75" customHeight="1">
      <c r="A92" s="7">
        <v>191</v>
      </c>
      <c r="B92" s="19" t="s">
        <v>2748</v>
      </c>
      <c r="C92" s="86" t="s">
        <v>2749</v>
      </c>
      <c r="D92" s="34">
        <v>2</v>
      </c>
      <c r="E92" s="81" t="str">
        <f t="shared" si="25"/>
        <v>Receiving google sheet with Answers</v>
      </c>
      <c r="F92" s="82" t="str">
        <f t="shared" si="26"/>
        <v>Attachments for Receiving</v>
      </c>
      <c r="G92" s="34">
        <v>2</v>
      </c>
      <c r="H92" s="16"/>
      <c r="I92" s="16"/>
      <c r="J92" s="16"/>
      <c r="K92" s="83" t="s">
        <v>112</v>
      </c>
      <c r="L92" s="16"/>
      <c r="M92" s="16"/>
      <c r="N92" s="16"/>
      <c r="O92" s="83" t="s">
        <v>112</v>
      </c>
      <c r="P92" s="36">
        <v>2</v>
      </c>
      <c r="Q92" s="37" t="s">
        <v>2620</v>
      </c>
      <c r="R92" s="37"/>
      <c r="S92" s="34">
        <v>0</v>
      </c>
      <c r="T92" s="35" t="s">
        <v>2746</v>
      </c>
      <c r="U92" s="36"/>
      <c r="V92" s="37"/>
      <c r="W92" s="37"/>
      <c r="X92" s="34"/>
      <c r="Y92" s="35"/>
      <c r="Z92" s="38">
        <f t="shared" si="27"/>
        <v>2</v>
      </c>
      <c r="AA92" s="39">
        <f t="shared" si="28"/>
        <v>0</v>
      </c>
      <c r="AB92" s="4"/>
      <c r="AC92" s="4"/>
    </row>
    <row r="93" spans="1:29" ht="15.75" customHeight="1">
      <c r="A93" s="7">
        <v>192</v>
      </c>
      <c r="B93" s="19" t="s">
        <v>2750</v>
      </c>
      <c r="C93" s="86" t="s">
        <v>2751</v>
      </c>
      <c r="D93" s="34">
        <v>4</v>
      </c>
      <c r="E93" s="81" t="str">
        <f t="shared" si="25"/>
        <v>Receiving google sheet with Answers</v>
      </c>
      <c r="F93" s="82" t="str">
        <f t="shared" si="26"/>
        <v>Attachments for Receiving</v>
      </c>
      <c r="G93" s="34">
        <v>3</v>
      </c>
      <c r="H93" s="16"/>
      <c r="I93" s="16"/>
      <c r="J93" s="16"/>
      <c r="K93" s="83" t="s">
        <v>112</v>
      </c>
      <c r="L93" s="16"/>
      <c r="M93" s="16"/>
      <c r="N93" s="16"/>
      <c r="O93" s="83" t="s">
        <v>112</v>
      </c>
      <c r="P93" s="36">
        <v>4</v>
      </c>
      <c r="Q93" s="37" t="s">
        <v>2734</v>
      </c>
      <c r="R93" s="37" t="s">
        <v>2753</v>
      </c>
      <c r="S93" s="34"/>
      <c r="T93" s="35"/>
      <c r="U93" s="36"/>
      <c r="V93" s="37"/>
      <c r="W93" s="37"/>
      <c r="X93" s="34"/>
      <c r="Y93" s="35"/>
      <c r="Z93" s="38">
        <f t="shared" si="27"/>
        <v>4</v>
      </c>
      <c r="AA93" s="39">
        <f t="shared" si="28"/>
        <v>3</v>
      </c>
      <c r="AB93" s="4"/>
      <c r="AC93" s="4"/>
    </row>
    <row r="94" spans="1:29" ht="15.75" customHeight="1">
      <c r="A94" s="7">
        <v>193</v>
      </c>
      <c r="B94" s="19" t="s">
        <v>2754</v>
      </c>
      <c r="C94" s="86" t="s">
        <v>2755</v>
      </c>
      <c r="D94" s="34">
        <v>4</v>
      </c>
      <c r="E94" s="81" t="str">
        <f t="shared" si="25"/>
        <v>Receiving google sheet with Answers</v>
      </c>
      <c r="F94" s="82" t="str">
        <f t="shared" si="26"/>
        <v>Attachments for Receiving</v>
      </c>
      <c r="G94" s="34">
        <v>3</v>
      </c>
      <c r="H94" s="16"/>
      <c r="I94" s="16"/>
      <c r="J94" s="16"/>
      <c r="K94" s="83" t="s">
        <v>112</v>
      </c>
      <c r="L94" s="84"/>
      <c r="M94" s="84"/>
      <c r="N94" s="84"/>
      <c r="O94" s="85">
        <v>1</v>
      </c>
      <c r="P94" s="36">
        <v>1</v>
      </c>
      <c r="Q94" s="37" t="s">
        <v>2756</v>
      </c>
      <c r="R94" s="37"/>
      <c r="S94" s="34">
        <v>0</v>
      </c>
      <c r="T94" s="35" t="s">
        <v>2757</v>
      </c>
      <c r="U94" s="36"/>
      <c r="V94" s="37"/>
      <c r="W94" s="37"/>
      <c r="X94" s="34"/>
      <c r="Y94" s="35"/>
      <c r="Z94" s="38">
        <f t="shared" si="27"/>
        <v>1</v>
      </c>
      <c r="AA94" s="39">
        <f t="shared" si="28"/>
        <v>0</v>
      </c>
      <c r="AB94" s="4"/>
      <c r="AC94" s="4"/>
    </row>
    <row r="95" spans="1:29" ht="15.75" customHeight="1">
      <c r="A95" s="7">
        <v>194</v>
      </c>
      <c r="B95" s="19" t="s">
        <v>2668</v>
      </c>
      <c r="C95" s="86" t="s">
        <v>2670</v>
      </c>
      <c r="D95" s="34">
        <v>0</v>
      </c>
      <c r="E95" s="81" t="str">
        <f t="shared" si="25"/>
        <v>Receiving google sheet with Answers</v>
      </c>
      <c r="F95" s="82" t="str">
        <f t="shared" si="26"/>
        <v>Attachments for Receiving</v>
      </c>
      <c r="G95" s="34">
        <v>0</v>
      </c>
      <c r="H95" s="16"/>
      <c r="I95" s="16"/>
      <c r="J95" s="16"/>
      <c r="K95" s="83" t="s">
        <v>112</v>
      </c>
      <c r="L95" s="84"/>
      <c r="M95" s="84"/>
      <c r="N95" s="84"/>
      <c r="O95" s="85">
        <v>1</v>
      </c>
      <c r="P95" s="36">
        <v>1</v>
      </c>
      <c r="Q95" s="37"/>
      <c r="R95" s="37"/>
      <c r="S95" s="34"/>
      <c r="T95" s="35"/>
      <c r="U95" s="36"/>
      <c r="V95" s="37"/>
      <c r="W95" s="37"/>
      <c r="X95" s="34"/>
      <c r="Y95" s="35"/>
      <c r="Z95" s="38">
        <f t="shared" si="27"/>
        <v>1</v>
      </c>
      <c r="AA95" s="39">
        <f t="shared" si="28"/>
        <v>1</v>
      </c>
      <c r="AB95" s="4"/>
      <c r="AC95" s="4"/>
    </row>
    <row r="96" spans="1:29" ht="15.75" customHeight="1">
      <c r="A96" s="7"/>
      <c r="B96" s="4"/>
      <c r="C96" s="51"/>
      <c r="D96" s="7"/>
      <c r="E96" s="51"/>
      <c r="F96" s="4"/>
      <c r="G96" s="83"/>
      <c r="H96" s="16"/>
      <c r="I96" s="16"/>
      <c r="J96" s="16"/>
      <c r="K96" s="83"/>
      <c r="L96" s="16"/>
      <c r="M96" s="16"/>
      <c r="N96" s="16"/>
      <c r="O96" s="83" t="s">
        <v>112</v>
      </c>
      <c r="P96" s="53"/>
      <c r="Q96" s="53"/>
      <c r="R96" s="53"/>
      <c r="S96" s="53"/>
      <c r="T96" s="53"/>
      <c r="U96" s="53"/>
      <c r="V96" s="53"/>
      <c r="W96" s="53"/>
      <c r="X96" s="53"/>
      <c r="Y96" s="53"/>
      <c r="Z96" s="53"/>
      <c r="AA96" s="4"/>
      <c r="AB96" s="4"/>
      <c r="AC96" s="4"/>
    </row>
    <row r="97" spans="1:29" ht="15.75" customHeight="1">
      <c r="A97" s="7"/>
      <c r="B97" s="4"/>
      <c r="C97" s="51"/>
      <c r="D97" s="7"/>
      <c r="E97" s="51"/>
      <c r="F97" s="4"/>
      <c r="G97" s="83"/>
      <c r="H97" s="16"/>
      <c r="I97" s="16"/>
      <c r="J97" s="16"/>
      <c r="K97" s="83"/>
      <c r="L97" s="16"/>
      <c r="M97" s="16"/>
      <c r="N97" s="16"/>
      <c r="O97" s="83" t="s">
        <v>112</v>
      </c>
      <c r="P97" s="53"/>
      <c r="Q97" s="53"/>
      <c r="R97" s="53"/>
      <c r="S97" s="53"/>
      <c r="T97" s="53"/>
      <c r="U97" s="53"/>
      <c r="V97" s="53"/>
      <c r="W97" s="53"/>
      <c r="X97" s="53"/>
      <c r="Y97" s="53"/>
      <c r="Z97" s="53"/>
      <c r="AA97" s="4"/>
      <c r="AB97" s="4"/>
      <c r="AC97" s="4"/>
    </row>
    <row r="98" spans="1:29" ht="15.75" customHeight="1">
      <c r="A98" s="7"/>
      <c r="B98" s="4"/>
      <c r="C98" s="51"/>
      <c r="D98" s="7"/>
      <c r="E98" s="51"/>
      <c r="F98" s="4"/>
      <c r="G98" s="83"/>
      <c r="H98" s="16"/>
      <c r="I98" s="16"/>
      <c r="J98" s="16"/>
      <c r="K98" s="83"/>
      <c r="L98" s="16"/>
      <c r="M98" s="16"/>
      <c r="N98" s="16"/>
      <c r="O98" s="83" t="s">
        <v>112</v>
      </c>
      <c r="P98" s="53"/>
      <c r="Q98" s="53"/>
      <c r="R98" s="53"/>
      <c r="S98" s="53"/>
      <c r="T98" s="53"/>
      <c r="U98" s="53"/>
      <c r="V98" s="53"/>
      <c r="W98" s="53"/>
      <c r="X98" s="53"/>
      <c r="Y98" s="53"/>
      <c r="Z98" s="53"/>
      <c r="AA98" s="4"/>
      <c r="AB98" s="4"/>
      <c r="AC98" s="4"/>
    </row>
    <row r="99" spans="1:29" ht="15.75" customHeight="1">
      <c r="A99" s="7"/>
      <c r="B99" s="90" t="s">
        <v>2078</v>
      </c>
      <c r="C99" s="51"/>
      <c r="D99" s="7"/>
      <c r="E99" s="51"/>
      <c r="F99" s="4"/>
      <c r="G99" s="83"/>
      <c r="H99" s="16"/>
      <c r="I99" s="16"/>
      <c r="J99" s="16"/>
      <c r="K99" s="83"/>
      <c r="L99" s="16"/>
      <c r="M99" s="16"/>
      <c r="N99" s="16"/>
      <c r="O99" s="83" t="s">
        <v>112</v>
      </c>
      <c r="P99" s="53"/>
      <c r="Q99" s="53"/>
      <c r="R99" s="53"/>
      <c r="S99" s="53"/>
      <c r="T99" s="53"/>
      <c r="U99" s="53"/>
      <c r="V99" s="53"/>
      <c r="W99" s="53"/>
      <c r="X99" s="53"/>
      <c r="Y99" s="53"/>
      <c r="Z99" s="53"/>
      <c r="AA99" s="4"/>
      <c r="AB99" s="4"/>
      <c r="AC99" s="4"/>
    </row>
    <row r="100" spans="1:29" ht="15.75" customHeight="1">
      <c r="A100" s="7">
        <v>195</v>
      </c>
      <c r="B100" s="19" t="s">
        <v>2780</v>
      </c>
      <c r="C100" s="86" t="s">
        <v>2781</v>
      </c>
      <c r="D100" s="34">
        <v>5</v>
      </c>
      <c r="E100" s="81" t="str">
        <f t="shared" ref="E100:E108" si="29">HYPERLINK("https://docs.google.com/document/d/1dXMXNQvxNWkEBxsAWAep0Wgn_Wq31t4-b534b2PWtzA/edit","Supplier Network-Portal google sheet with Answers")</f>
        <v>Supplier Network-Portal google sheet with Answers</v>
      </c>
      <c r="F100" s="82" t="str">
        <f t="shared" ref="F100:F108" si="30">HYPERLINK("https://drive.google.com/open?id=0B93qD7tUPEF5UWxBbFVSd2dDMk0","Attachments for Supplier Network-Portal")</f>
        <v>Attachments for Supplier Network-Portal</v>
      </c>
      <c r="G100" s="34">
        <v>3</v>
      </c>
      <c r="H100" s="16"/>
      <c r="I100" s="16"/>
      <c r="J100" s="16"/>
      <c r="K100" s="83"/>
      <c r="L100" s="16"/>
      <c r="M100" s="16"/>
      <c r="N100" s="16"/>
      <c r="O100" s="83" t="s">
        <v>112</v>
      </c>
      <c r="P100" s="36">
        <v>5</v>
      </c>
      <c r="Q100" s="37"/>
      <c r="R100" s="37" t="s">
        <v>2786</v>
      </c>
      <c r="S100" s="34"/>
      <c r="T100" s="35"/>
      <c r="U100" s="36"/>
      <c r="V100" s="37"/>
      <c r="W100" s="37"/>
      <c r="X100" s="34"/>
      <c r="Y100" s="35"/>
      <c r="Z100" s="38">
        <f t="shared" ref="Z100:Z108" si="31">IF(U100&lt;&gt;"",U100,IF(P100&lt;&gt;"",P100,IF(L100&lt;&gt;"",L100,IF(H100&lt;&gt;"",H100,IF(D100&lt;&gt;"",D100,"")))))</f>
        <v>5</v>
      </c>
      <c r="AA100" s="39">
        <f t="shared" ref="AA100:AA108" si="32">IF(X100&lt;&gt;"",X100,IF(S100&lt;&gt;"",S100,IF(O100&lt;&gt;"",O100,IF(K100&lt;&gt;"",K100,IF(G100&lt;&gt;"",G100,"")))))</f>
        <v>3</v>
      </c>
      <c r="AB100" s="4"/>
      <c r="AC100" s="4"/>
    </row>
    <row r="101" spans="1:29" ht="15.75" customHeight="1">
      <c r="A101" s="7">
        <v>196</v>
      </c>
      <c r="B101" s="19" t="s">
        <v>500</v>
      </c>
      <c r="C101" s="86" t="s">
        <v>2798</v>
      </c>
      <c r="D101" s="34">
        <v>5</v>
      </c>
      <c r="E101" s="81" t="str">
        <f t="shared" si="29"/>
        <v>Supplier Network-Portal google sheet with Answers</v>
      </c>
      <c r="F101" s="82" t="str">
        <f t="shared" si="30"/>
        <v>Attachments for Supplier Network-Portal</v>
      </c>
      <c r="G101" s="34">
        <v>3</v>
      </c>
      <c r="H101" s="16"/>
      <c r="I101" s="16"/>
      <c r="J101" s="16"/>
      <c r="K101" s="83"/>
      <c r="L101" s="16"/>
      <c r="M101" s="16"/>
      <c r="N101" s="16"/>
      <c r="O101" s="83" t="s">
        <v>112</v>
      </c>
      <c r="P101" s="36">
        <v>5</v>
      </c>
      <c r="Q101" s="37"/>
      <c r="R101" s="37" t="s">
        <v>2802</v>
      </c>
      <c r="S101" s="34"/>
      <c r="T101" s="35"/>
      <c r="U101" s="36"/>
      <c r="V101" s="37"/>
      <c r="W101" s="37"/>
      <c r="X101" s="34"/>
      <c r="Y101" s="35"/>
      <c r="Z101" s="38">
        <f t="shared" si="31"/>
        <v>5</v>
      </c>
      <c r="AA101" s="39">
        <f t="shared" si="32"/>
        <v>3</v>
      </c>
      <c r="AB101" s="4"/>
      <c r="AC101" s="4"/>
    </row>
    <row r="102" spans="1:29" ht="15.75" customHeight="1">
      <c r="A102" s="7">
        <v>197</v>
      </c>
      <c r="B102" s="19" t="s">
        <v>2805</v>
      </c>
      <c r="C102" s="86" t="s">
        <v>2806</v>
      </c>
      <c r="D102" s="34">
        <v>3</v>
      </c>
      <c r="E102" s="81" t="str">
        <f t="shared" si="29"/>
        <v>Supplier Network-Portal google sheet with Answers</v>
      </c>
      <c r="F102" s="82" t="str">
        <f t="shared" si="30"/>
        <v>Attachments for Supplier Network-Portal</v>
      </c>
      <c r="G102" s="34">
        <v>3</v>
      </c>
      <c r="H102" s="16"/>
      <c r="I102" s="16"/>
      <c r="J102" s="16"/>
      <c r="K102" s="83"/>
      <c r="L102" s="16"/>
      <c r="M102" s="16"/>
      <c r="N102" s="16"/>
      <c r="O102" s="83" t="s">
        <v>112</v>
      </c>
      <c r="P102" s="36">
        <v>3</v>
      </c>
      <c r="Q102" s="37"/>
      <c r="R102" s="37" t="s">
        <v>2811</v>
      </c>
      <c r="S102" s="34"/>
      <c r="T102" s="35"/>
      <c r="U102" s="36"/>
      <c r="V102" s="37"/>
      <c r="W102" s="37"/>
      <c r="X102" s="34"/>
      <c r="Y102" s="35"/>
      <c r="Z102" s="38">
        <f t="shared" si="31"/>
        <v>3</v>
      </c>
      <c r="AA102" s="39">
        <f t="shared" si="32"/>
        <v>3</v>
      </c>
      <c r="AB102" s="4"/>
      <c r="AC102" s="4"/>
    </row>
    <row r="103" spans="1:29" ht="15.75" customHeight="1">
      <c r="A103" s="7">
        <v>198</v>
      </c>
      <c r="B103" s="30" t="s">
        <v>2812</v>
      </c>
      <c r="C103" s="86" t="s">
        <v>2813</v>
      </c>
      <c r="D103" s="34">
        <v>2</v>
      </c>
      <c r="E103" s="81" t="str">
        <f t="shared" si="29"/>
        <v>Supplier Network-Portal google sheet with Answers</v>
      </c>
      <c r="F103" s="82" t="str">
        <f t="shared" si="30"/>
        <v>Attachments for Supplier Network-Portal</v>
      </c>
      <c r="G103" s="34">
        <v>2</v>
      </c>
      <c r="H103" s="16"/>
      <c r="I103" s="16"/>
      <c r="J103" s="16"/>
      <c r="K103" s="83"/>
      <c r="L103" s="16"/>
      <c r="M103" s="16"/>
      <c r="N103" s="16"/>
      <c r="O103" s="83" t="s">
        <v>112</v>
      </c>
      <c r="P103" s="36">
        <v>2</v>
      </c>
      <c r="Q103" s="37"/>
      <c r="R103" s="37" t="s">
        <v>2814</v>
      </c>
      <c r="S103" s="34"/>
      <c r="T103" s="35"/>
      <c r="U103" s="36"/>
      <c r="V103" s="37"/>
      <c r="W103" s="37"/>
      <c r="X103" s="34"/>
      <c r="Y103" s="35"/>
      <c r="Z103" s="38">
        <f t="shared" si="31"/>
        <v>2</v>
      </c>
      <c r="AA103" s="39">
        <f t="shared" si="32"/>
        <v>2</v>
      </c>
      <c r="AB103" s="4"/>
      <c r="AC103" s="4"/>
    </row>
    <row r="104" spans="1:29" ht="15.75" customHeight="1">
      <c r="A104" s="7">
        <v>199</v>
      </c>
      <c r="B104" s="19" t="s">
        <v>2815</v>
      </c>
      <c r="C104" s="86" t="s">
        <v>2817</v>
      </c>
      <c r="D104" s="34">
        <v>3</v>
      </c>
      <c r="E104" s="81" t="str">
        <f t="shared" si="29"/>
        <v>Supplier Network-Portal google sheet with Answers</v>
      </c>
      <c r="F104" s="82" t="str">
        <f t="shared" si="30"/>
        <v>Attachments for Supplier Network-Portal</v>
      </c>
      <c r="G104" s="34">
        <v>3</v>
      </c>
      <c r="H104" s="16"/>
      <c r="I104" s="16"/>
      <c r="J104" s="16"/>
      <c r="K104" s="83"/>
      <c r="L104" s="16"/>
      <c r="M104" s="16"/>
      <c r="N104" s="16"/>
      <c r="O104" s="83" t="s">
        <v>112</v>
      </c>
      <c r="P104" s="36">
        <v>3</v>
      </c>
      <c r="Q104" s="37"/>
      <c r="R104" s="37" t="s">
        <v>2824</v>
      </c>
      <c r="S104" s="34"/>
      <c r="T104" s="35"/>
      <c r="U104" s="36"/>
      <c r="V104" s="37"/>
      <c r="W104" s="37"/>
      <c r="X104" s="34"/>
      <c r="Y104" s="35"/>
      <c r="Z104" s="38">
        <f t="shared" si="31"/>
        <v>3</v>
      </c>
      <c r="AA104" s="39">
        <f t="shared" si="32"/>
        <v>3</v>
      </c>
      <c r="AB104" s="4"/>
      <c r="AC104" s="4"/>
    </row>
    <row r="105" spans="1:29" ht="15.75" customHeight="1">
      <c r="A105" s="7">
        <v>200</v>
      </c>
      <c r="B105" s="19" t="s">
        <v>2105</v>
      </c>
      <c r="C105" s="86" t="s">
        <v>2828</v>
      </c>
      <c r="D105" s="34">
        <v>3</v>
      </c>
      <c r="E105" s="81" t="str">
        <f t="shared" si="29"/>
        <v>Supplier Network-Portal google sheet with Answers</v>
      </c>
      <c r="F105" s="82" t="str">
        <f t="shared" si="30"/>
        <v>Attachments for Supplier Network-Portal</v>
      </c>
      <c r="G105" s="34">
        <v>3</v>
      </c>
      <c r="H105" s="16"/>
      <c r="I105" s="16"/>
      <c r="J105" s="16"/>
      <c r="K105" s="83"/>
      <c r="L105" s="16"/>
      <c r="M105" s="16"/>
      <c r="N105" s="16"/>
      <c r="O105" s="83" t="s">
        <v>112</v>
      </c>
      <c r="P105" s="36">
        <v>3</v>
      </c>
      <c r="Q105" s="37"/>
      <c r="R105" s="37" t="s">
        <v>2824</v>
      </c>
      <c r="S105" s="34"/>
      <c r="T105" s="35"/>
      <c r="U105" s="36"/>
      <c r="V105" s="37"/>
      <c r="W105" s="37"/>
      <c r="X105" s="34"/>
      <c r="Y105" s="35"/>
      <c r="Z105" s="38">
        <f t="shared" si="31"/>
        <v>3</v>
      </c>
      <c r="AA105" s="39">
        <f t="shared" si="32"/>
        <v>3</v>
      </c>
      <c r="AB105" s="4"/>
      <c r="AC105" s="4"/>
    </row>
    <row r="106" spans="1:29" ht="15.75" customHeight="1">
      <c r="A106" s="7">
        <v>201</v>
      </c>
      <c r="B106" s="19" t="s">
        <v>2833</v>
      </c>
      <c r="C106" s="86" t="s">
        <v>2834</v>
      </c>
      <c r="D106" s="34">
        <v>2</v>
      </c>
      <c r="E106" s="81" t="str">
        <f t="shared" si="29"/>
        <v>Supplier Network-Portal google sheet with Answers</v>
      </c>
      <c r="F106" s="82" t="str">
        <f t="shared" si="30"/>
        <v>Attachments for Supplier Network-Portal</v>
      </c>
      <c r="G106" s="34">
        <v>2</v>
      </c>
      <c r="H106" s="16"/>
      <c r="I106" s="16"/>
      <c r="J106" s="16"/>
      <c r="K106" s="83"/>
      <c r="L106" s="16"/>
      <c r="M106" s="16"/>
      <c r="N106" s="16"/>
      <c r="O106" s="83" t="s">
        <v>112</v>
      </c>
      <c r="P106" s="36">
        <v>2</v>
      </c>
      <c r="Q106" s="37"/>
      <c r="R106" s="37" t="s">
        <v>2835</v>
      </c>
      <c r="S106" s="34"/>
      <c r="T106" s="35"/>
      <c r="U106" s="36"/>
      <c r="V106" s="37"/>
      <c r="W106" s="37"/>
      <c r="X106" s="34"/>
      <c r="Y106" s="35"/>
      <c r="Z106" s="38">
        <f t="shared" si="31"/>
        <v>2</v>
      </c>
      <c r="AA106" s="39">
        <f t="shared" si="32"/>
        <v>2</v>
      </c>
      <c r="AB106" s="4"/>
      <c r="AC106" s="4"/>
    </row>
    <row r="107" spans="1:29" ht="15.75" customHeight="1">
      <c r="A107" s="7">
        <v>202</v>
      </c>
      <c r="B107" s="19" t="s">
        <v>2836</v>
      </c>
      <c r="C107" s="86" t="s">
        <v>2837</v>
      </c>
      <c r="D107" s="34">
        <v>2</v>
      </c>
      <c r="E107" s="81" t="str">
        <f t="shared" si="29"/>
        <v>Supplier Network-Portal google sheet with Answers</v>
      </c>
      <c r="F107" s="82" t="str">
        <f t="shared" si="30"/>
        <v>Attachments for Supplier Network-Portal</v>
      </c>
      <c r="G107" s="34">
        <v>2</v>
      </c>
      <c r="H107" s="16"/>
      <c r="I107" s="16"/>
      <c r="J107" s="16"/>
      <c r="K107" s="83"/>
      <c r="L107" s="16"/>
      <c r="M107" s="16"/>
      <c r="N107" s="16"/>
      <c r="O107" s="83" t="s">
        <v>112</v>
      </c>
      <c r="P107" s="36">
        <v>2</v>
      </c>
      <c r="Q107" s="37" t="s">
        <v>2841</v>
      </c>
      <c r="R107" s="37" t="s">
        <v>2835</v>
      </c>
      <c r="S107" s="34">
        <v>3.5</v>
      </c>
      <c r="T107" s="35" t="s">
        <v>2206</v>
      </c>
      <c r="U107" s="36"/>
      <c r="V107" s="37"/>
      <c r="W107" s="37"/>
      <c r="X107" s="34"/>
      <c r="Y107" s="35"/>
      <c r="Z107" s="38">
        <f t="shared" si="31"/>
        <v>2</v>
      </c>
      <c r="AA107" s="39">
        <f t="shared" si="32"/>
        <v>3.5</v>
      </c>
      <c r="AB107" s="4"/>
      <c r="AC107" s="4"/>
    </row>
    <row r="108" spans="1:29" ht="15.75" customHeight="1">
      <c r="A108" s="7">
        <v>203</v>
      </c>
      <c r="B108" s="19" t="s">
        <v>2843</v>
      </c>
      <c r="C108" s="86" t="s">
        <v>2845</v>
      </c>
      <c r="D108" s="34">
        <v>3</v>
      </c>
      <c r="E108" s="81" t="str">
        <f t="shared" si="29"/>
        <v>Supplier Network-Portal google sheet with Answers</v>
      </c>
      <c r="F108" s="82" t="str">
        <f t="shared" si="30"/>
        <v>Attachments for Supplier Network-Portal</v>
      </c>
      <c r="G108" s="34">
        <v>3</v>
      </c>
      <c r="H108" s="16"/>
      <c r="I108" s="16"/>
      <c r="J108" s="16"/>
      <c r="K108" s="83"/>
      <c r="L108" s="84"/>
      <c r="M108" s="84"/>
      <c r="N108" s="84"/>
      <c r="O108" s="85">
        <v>2</v>
      </c>
      <c r="P108" s="36">
        <v>3</v>
      </c>
      <c r="Q108" s="37" t="s">
        <v>2841</v>
      </c>
      <c r="R108" s="37" t="s">
        <v>2848</v>
      </c>
      <c r="S108" s="34"/>
      <c r="T108" s="35"/>
      <c r="U108" s="36"/>
      <c r="V108" s="37"/>
      <c r="W108" s="37"/>
      <c r="X108" s="34"/>
      <c r="Y108" s="35"/>
      <c r="Z108" s="38">
        <f t="shared" si="31"/>
        <v>3</v>
      </c>
      <c r="AA108" s="39">
        <f t="shared" si="32"/>
        <v>2</v>
      </c>
      <c r="AB108" s="4"/>
      <c r="AC108" s="4"/>
    </row>
    <row r="109" spans="1:29" ht="15.75" customHeight="1">
      <c r="A109" s="7"/>
      <c r="B109" s="4"/>
      <c r="C109" s="51"/>
      <c r="D109" s="7"/>
      <c r="E109" s="51"/>
      <c r="F109" s="4"/>
      <c r="G109" s="83"/>
      <c r="H109" s="16"/>
      <c r="I109" s="16"/>
      <c r="J109" s="16"/>
      <c r="K109" s="83"/>
      <c r="L109" s="16"/>
      <c r="M109" s="16"/>
      <c r="N109" s="16"/>
      <c r="O109" s="83" t="s">
        <v>112</v>
      </c>
      <c r="P109" s="53"/>
      <c r="Q109" s="53"/>
      <c r="R109" s="53"/>
      <c r="S109" s="53"/>
      <c r="T109" s="53"/>
      <c r="U109" s="53"/>
      <c r="V109" s="53"/>
      <c r="W109" s="53"/>
      <c r="X109" s="53"/>
      <c r="Y109" s="53"/>
      <c r="Z109" s="53"/>
      <c r="AA109" s="4"/>
      <c r="AB109" s="4"/>
      <c r="AC109" s="4"/>
    </row>
    <row r="110" spans="1:29" ht="15.75" customHeight="1">
      <c r="A110" s="7"/>
      <c r="B110" s="4"/>
      <c r="C110" s="51"/>
      <c r="D110" s="7"/>
      <c r="E110" s="51"/>
      <c r="F110" s="4"/>
      <c r="G110" s="83"/>
      <c r="H110" s="16"/>
      <c r="I110" s="16"/>
      <c r="J110" s="16"/>
      <c r="K110" s="83"/>
      <c r="L110" s="16"/>
      <c r="M110" s="16"/>
      <c r="N110" s="16"/>
      <c r="O110" s="83" t="s">
        <v>112</v>
      </c>
      <c r="P110" s="53"/>
      <c r="Q110" s="53"/>
      <c r="R110" s="53"/>
      <c r="S110" s="53"/>
      <c r="T110" s="53"/>
      <c r="U110" s="53"/>
      <c r="V110" s="53"/>
      <c r="W110" s="53"/>
      <c r="X110" s="53"/>
      <c r="Y110" s="53"/>
      <c r="Z110" s="53"/>
      <c r="AA110" s="4"/>
      <c r="AB110" s="4"/>
      <c r="AC110" s="4"/>
    </row>
    <row r="111" spans="1:29" ht="15.75" customHeight="1">
      <c r="A111" s="7"/>
      <c r="B111" s="4"/>
      <c r="C111" s="51"/>
      <c r="D111" s="7"/>
      <c r="E111" s="51"/>
      <c r="F111" s="4"/>
      <c r="G111" s="83"/>
      <c r="H111" s="16"/>
      <c r="I111" s="16"/>
      <c r="J111" s="16"/>
      <c r="K111" s="83"/>
      <c r="L111" s="16"/>
      <c r="M111" s="16"/>
      <c r="N111" s="16"/>
      <c r="O111" s="83" t="s">
        <v>112</v>
      </c>
      <c r="P111" s="53"/>
      <c r="Q111" s="53"/>
      <c r="R111" s="53"/>
      <c r="S111" s="53"/>
      <c r="T111" s="53"/>
      <c r="U111" s="53"/>
      <c r="V111" s="53"/>
      <c r="W111" s="53"/>
      <c r="X111" s="53"/>
      <c r="Y111" s="53"/>
      <c r="Z111" s="53"/>
      <c r="AA111" s="4"/>
      <c r="AB111" s="4"/>
      <c r="AC111" s="4"/>
    </row>
    <row r="112" spans="1:29" ht="15.75" customHeight="1">
      <c r="A112" s="7"/>
      <c r="B112" s="90" t="s">
        <v>249</v>
      </c>
      <c r="C112" s="51"/>
      <c r="D112" s="7"/>
      <c r="E112" s="51"/>
      <c r="F112" s="4"/>
      <c r="G112" s="83"/>
      <c r="H112" s="16"/>
      <c r="I112" s="16"/>
      <c r="J112" s="16"/>
      <c r="K112" s="83"/>
      <c r="L112" s="16"/>
      <c r="M112" s="16"/>
      <c r="N112" s="16"/>
      <c r="O112" s="83" t="s">
        <v>112</v>
      </c>
      <c r="P112" s="53"/>
      <c r="Q112" s="53"/>
      <c r="R112" s="53"/>
      <c r="S112" s="53"/>
      <c r="T112" s="53"/>
      <c r="U112" s="53"/>
      <c r="V112" s="53"/>
      <c r="W112" s="53"/>
      <c r="X112" s="53"/>
      <c r="Y112" s="53"/>
      <c r="Z112" s="53"/>
      <c r="AA112" s="4"/>
      <c r="AB112" s="4"/>
      <c r="AC112" s="4"/>
    </row>
    <row r="113" spans="1:29" ht="15.75" customHeight="1">
      <c r="A113" s="7">
        <v>204</v>
      </c>
      <c r="B113" s="19" t="s">
        <v>2857</v>
      </c>
      <c r="C113" s="86" t="s">
        <v>2858</v>
      </c>
      <c r="D113" s="34">
        <v>5</v>
      </c>
      <c r="E113" s="82" t="str">
        <f t="shared" ref="E113:E119" si="33">HYPERLINK("https://docs.google.com/document/d/1CkVQ51Y_8NRtDH0m2xwHX_zbEUiMIFaMh4Evrz0wRfQ/edit","Configurability google sheet with Answers - (note: same answers for both ePRO and eINV templates)")</f>
        <v>Configurability google sheet with Answers - (note: same answers for both ePRO and eINV templates)</v>
      </c>
      <c r="F113" s="82" t="str">
        <f t="shared" ref="F113:F119" si="34">HYPERLINK("https://drive.google.com/open?id=0B93qD7tUPEF5RDd2UFZ0MEoydkE","Attachments for Configurabilty")</f>
        <v>Attachments for Configurabilty</v>
      </c>
      <c r="G113" s="34">
        <v>4</v>
      </c>
      <c r="H113" s="84"/>
      <c r="I113" s="84"/>
      <c r="J113" s="84"/>
      <c r="K113" s="85">
        <v>3</v>
      </c>
      <c r="L113" s="16"/>
      <c r="M113" s="16"/>
      <c r="N113" s="16"/>
      <c r="O113" s="83" t="s">
        <v>112</v>
      </c>
      <c r="P113" s="36">
        <v>4</v>
      </c>
      <c r="Q113" s="37" t="s">
        <v>2863</v>
      </c>
      <c r="R113" s="37" t="s">
        <v>2864</v>
      </c>
      <c r="S113" s="34"/>
      <c r="T113" s="35"/>
      <c r="U113" s="36"/>
      <c r="V113" s="37"/>
      <c r="W113" s="37"/>
      <c r="X113" s="34"/>
      <c r="Y113" s="35"/>
      <c r="Z113" s="38">
        <f t="shared" ref="Z113:Z119" si="35">IF(U113&lt;&gt;"",U113,IF(P113&lt;&gt;"",P113,IF(L113&lt;&gt;"",L113,IF(H113&lt;&gt;"",H113,IF(D113&lt;&gt;"",D113,"")))))</f>
        <v>4</v>
      </c>
      <c r="AA113" s="39">
        <f t="shared" ref="AA113:AA119" si="36">IF(X113&lt;&gt;"",X113,IF(S113&lt;&gt;"",S113,IF(O113&lt;&gt;"",O113,IF(K113&lt;&gt;"",K113,IF(G113&lt;&gt;"",G113,"")))))</f>
        <v>3</v>
      </c>
      <c r="AB113" s="4"/>
      <c r="AC113" s="4"/>
    </row>
    <row r="114" spans="1:29" ht="15.75" customHeight="1">
      <c r="A114" s="7">
        <v>205</v>
      </c>
      <c r="B114" s="19" t="s">
        <v>2870</v>
      </c>
      <c r="C114" s="86" t="s">
        <v>2871</v>
      </c>
      <c r="D114" s="34">
        <v>5</v>
      </c>
      <c r="E114" s="82" t="str">
        <f t="shared" si="33"/>
        <v>Configurability google sheet with Answers - (note: same answers for both ePRO and eINV templates)</v>
      </c>
      <c r="F114" s="82" t="str">
        <f t="shared" si="34"/>
        <v>Attachments for Configurabilty</v>
      </c>
      <c r="G114" s="34">
        <v>4</v>
      </c>
      <c r="H114" s="84"/>
      <c r="I114" s="84"/>
      <c r="J114" s="84"/>
      <c r="K114" s="89">
        <v>3</v>
      </c>
      <c r="L114" s="84"/>
      <c r="M114" s="84"/>
      <c r="N114" s="84"/>
      <c r="O114" s="85">
        <v>3.5</v>
      </c>
      <c r="P114" s="36">
        <v>4</v>
      </c>
      <c r="Q114" s="37" t="s">
        <v>2863</v>
      </c>
      <c r="R114" s="37" t="s">
        <v>2873</v>
      </c>
      <c r="S114" s="34">
        <v>3.5</v>
      </c>
      <c r="T114" s="35" t="s">
        <v>2874</v>
      </c>
      <c r="U114" s="36"/>
      <c r="V114" s="37"/>
      <c r="W114" s="37"/>
      <c r="X114" s="34"/>
      <c r="Y114" s="35"/>
      <c r="Z114" s="38">
        <f t="shared" si="35"/>
        <v>4</v>
      </c>
      <c r="AA114" s="39">
        <f t="shared" si="36"/>
        <v>3.5</v>
      </c>
      <c r="AB114" s="4"/>
      <c r="AC114" s="4"/>
    </row>
    <row r="115" spans="1:29" ht="15.75" customHeight="1">
      <c r="A115" s="7">
        <v>206</v>
      </c>
      <c r="B115" s="19" t="s">
        <v>2876</v>
      </c>
      <c r="C115" s="86" t="s">
        <v>2877</v>
      </c>
      <c r="D115" s="34">
        <v>3</v>
      </c>
      <c r="E115" s="82" t="str">
        <f t="shared" si="33"/>
        <v>Configurability google sheet with Answers - (note: same answers for both ePRO and eINV templates)</v>
      </c>
      <c r="F115" s="82" t="str">
        <f t="shared" si="34"/>
        <v>Attachments for Configurabilty</v>
      </c>
      <c r="G115" s="34">
        <v>3</v>
      </c>
      <c r="H115" s="16"/>
      <c r="I115" s="16"/>
      <c r="J115" s="16"/>
      <c r="K115" s="83" t="s">
        <v>112</v>
      </c>
      <c r="L115" s="16"/>
      <c r="M115" s="16"/>
      <c r="N115" s="16"/>
      <c r="O115" s="83" t="s">
        <v>112</v>
      </c>
      <c r="P115" s="36">
        <v>3</v>
      </c>
      <c r="Q115" s="37" t="s">
        <v>2863</v>
      </c>
      <c r="R115" s="37" t="s">
        <v>2880</v>
      </c>
      <c r="S115" s="34"/>
      <c r="T115" s="35"/>
      <c r="U115" s="36"/>
      <c r="V115" s="37"/>
      <c r="W115" s="37"/>
      <c r="X115" s="34"/>
      <c r="Y115" s="35"/>
      <c r="Z115" s="38">
        <f t="shared" si="35"/>
        <v>3</v>
      </c>
      <c r="AA115" s="39">
        <f t="shared" si="36"/>
        <v>3</v>
      </c>
      <c r="AB115" s="4"/>
      <c r="AC115" s="4"/>
    </row>
    <row r="116" spans="1:29" ht="15.75" customHeight="1">
      <c r="A116" s="7">
        <v>207</v>
      </c>
      <c r="B116" s="19" t="s">
        <v>2882</v>
      </c>
      <c r="C116" s="86" t="s">
        <v>2884</v>
      </c>
      <c r="D116" s="34">
        <v>3</v>
      </c>
      <c r="E116" s="82" t="str">
        <f t="shared" si="33"/>
        <v>Configurability google sheet with Answers - (note: same answers for both ePRO and eINV templates)</v>
      </c>
      <c r="F116" s="82" t="str">
        <f t="shared" si="34"/>
        <v>Attachments for Configurabilty</v>
      </c>
      <c r="G116" s="34">
        <v>3</v>
      </c>
      <c r="H116" s="84"/>
      <c r="I116" s="84"/>
      <c r="J116" s="84"/>
      <c r="K116" s="89">
        <v>2</v>
      </c>
      <c r="L116" s="84"/>
      <c r="M116" s="84"/>
      <c r="N116" s="84"/>
      <c r="O116" s="85">
        <v>3</v>
      </c>
      <c r="P116" s="36">
        <v>3</v>
      </c>
      <c r="Q116" s="37" t="s">
        <v>2863</v>
      </c>
      <c r="R116" s="37" t="s">
        <v>2891</v>
      </c>
      <c r="S116" s="34">
        <v>3</v>
      </c>
      <c r="T116" s="35"/>
      <c r="U116" s="36"/>
      <c r="V116" s="37"/>
      <c r="W116" s="37"/>
      <c r="X116" s="34"/>
      <c r="Y116" s="35"/>
      <c r="Z116" s="38">
        <f t="shared" si="35"/>
        <v>3</v>
      </c>
      <c r="AA116" s="39">
        <f t="shared" si="36"/>
        <v>3</v>
      </c>
      <c r="AB116" s="4"/>
      <c r="AC116" s="4"/>
    </row>
    <row r="117" spans="1:29" ht="15.75" customHeight="1">
      <c r="A117" s="7">
        <v>208</v>
      </c>
      <c r="B117" s="19" t="s">
        <v>2893</v>
      </c>
      <c r="C117" s="86" t="s">
        <v>2894</v>
      </c>
      <c r="D117" s="34">
        <v>3</v>
      </c>
      <c r="E117" s="82" t="str">
        <f t="shared" si="33"/>
        <v>Configurability google sheet with Answers - (note: same answers for both ePRO and eINV templates)</v>
      </c>
      <c r="F117" s="82" t="str">
        <f t="shared" si="34"/>
        <v>Attachments for Configurabilty</v>
      </c>
      <c r="G117" s="34">
        <v>3</v>
      </c>
      <c r="H117" s="84"/>
      <c r="I117" s="84"/>
      <c r="J117" s="84"/>
      <c r="K117" s="89">
        <v>2</v>
      </c>
      <c r="L117" s="84"/>
      <c r="M117" s="84"/>
      <c r="N117" s="84"/>
      <c r="O117" s="85">
        <v>3</v>
      </c>
      <c r="P117" s="36">
        <v>3</v>
      </c>
      <c r="Q117" s="37" t="s">
        <v>2863</v>
      </c>
      <c r="R117" s="37" t="s">
        <v>2896</v>
      </c>
      <c r="S117" s="34">
        <v>3</v>
      </c>
      <c r="T117" s="35"/>
      <c r="U117" s="36"/>
      <c r="V117" s="37"/>
      <c r="W117" s="37"/>
      <c r="X117" s="34"/>
      <c r="Y117" s="35"/>
      <c r="Z117" s="38">
        <f t="shared" si="35"/>
        <v>3</v>
      </c>
      <c r="AA117" s="39">
        <f t="shared" si="36"/>
        <v>3</v>
      </c>
      <c r="AB117" s="4"/>
      <c r="AC117" s="4"/>
    </row>
    <row r="118" spans="1:29" ht="15.75" customHeight="1">
      <c r="A118" s="7">
        <v>209</v>
      </c>
      <c r="B118" s="19" t="s">
        <v>2905</v>
      </c>
      <c r="C118" s="86" t="s">
        <v>2906</v>
      </c>
      <c r="D118" s="34">
        <v>3</v>
      </c>
      <c r="E118" s="82" t="str">
        <f t="shared" si="33"/>
        <v>Configurability google sheet with Answers - (note: same answers for both ePRO and eINV templates)</v>
      </c>
      <c r="F118" s="82" t="str">
        <f t="shared" si="34"/>
        <v>Attachments for Configurabilty</v>
      </c>
      <c r="G118" s="34">
        <v>3</v>
      </c>
      <c r="H118" s="84"/>
      <c r="I118" s="84"/>
      <c r="J118" s="84"/>
      <c r="K118" s="89">
        <v>2</v>
      </c>
      <c r="L118" s="84"/>
      <c r="M118" s="84"/>
      <c r="N118" s="84"/>
      <c r="O118" s="85">
        <v>3</v>
      </c>
      <c r="P118" s="36">
        <v>3</v>
      </c>
      <c r="Q118" s="37" t="s">
        <v>2863</v>
      </c>
      <c r="R118" s="37" t="s">
        <v>2908</v>
      </c>
      <c r="S118" s="34">
        <v>3</v>
      </c>
      <c r="T118" s="35"/>
      <c r="U118" s="36"/>
      <c r="V118" s="37"/>
      <c r="W118" s="37"/>
      <c r="X118" s="34"/>
      <c r="Y118" s="35"/>
      <c r="Z118" s="38">
        <f t="shared" si="35"/>
        <v>3</v>
      </c>
      <c r="AA118" s="39">
        <f t="shared" si="36"/>
        <v>3</v>
      </c>
      <c r="AB118" s="4"/>
      <c r="AC118" s="4"/>
    </row>
    <row r="119" spans="1:29" ht="15.75" customHeight="1">
      <c r="A119" s="7">
        <v>210</v>
      </c>
      <c r="B119" s="19" t="s">
        <v>2909</v>
      </c>
      <c r="C119" s="86" t="s">
        <v>2910</v>
      </c>
      <c r="D119" s="34">
        <v>4</v>
      </c>
      <c r="E119" s="82" t="str">
        <f t="shared" si="33"/>
        <v>Configurability google sheet with Answers - (note: same answers for both ePRO and eINV templates)</v>
      </c>
      <c r="F119" s="82" t="str">
        <f t="shared" si="34"/>
        <v>Attachments for Configurabilty</v>
      </c>
      <c r="G119" s="34">
        <v>3</v>
      </c>
      <c r="H119" s="84"/>
      <c r="I119" s="84"/>
      <c r="J119" s="84"/>
      <c r="K119" s="89">
        <v>2</v>
      </c>
      <c r="L119" s="84"/>
      <c r="M119" s="84"/>
      <c r="N119" s="84"/>
      <c r="O119" s="85">
        <v>1</v>
      </c>
      <c r="P119" s="36">
        <v>3</v>
      </c>
      <c r="Q119" s="37" t="s">
        <v>2863</v>
      </c>
      <c r="R119" s="37" t="s">
        <v>2908</v>
      </c>
      <c r="S119" s="34">
        <v>1</v>
      </c>
      <c r="T119" s="35"/>
      <c r="U119" s="36"/>
      <c r="V119" s="37"/>
      <c r="W119" s="37"/>
      <c r="X119" s="34"/>
      <c r="Y119" s="35"/>
      <c r="Z119" s="38">
        <f t="shared" si="35"/>
        <v>3</v>
      </c>
      <c r="AA119" s="39">
        <f t="shared" si="36"/>
        <v>1</v>
      </c>
      <c r="AB119" s="4"/>
      <c r="AC119" s="4"/>
    </row>
    <row r="120" spans="1:29" ht="15.75" customHeight="1">
      <c r="A120" s="7"/>
      <c r="B120" s="4"/>
      <c r="C120" s="51"/>
      <c r="D120" s="7"/>
      <c r="E120" s="51"/>
      <c r="F120" s="4"/>
      <c r="G120" s="83"/>
      <c r="H120" s="16"/>
      <c r="I120" s="16"/>
      <c r="J120" s="16"/>
      <c r="K120" s="83"/>
      <c r="L120" s="16"/>
      <c r="M120" s="16"/>
      <c r="N120" s="16"/>
      <c r="O120" s="83" t="s">
        <v>112</v>
      </c>
      <c r="P120" s="53"/>
      <c r="Q120" s="53"/>
      <c r="R120" s="53"/>
      <c r="S120" s="53"/>
      <c r="T120" s="53"/>
      <c r="U120" s="53"/>
      <c r="V120" s="53"/>
      <c r="W120" s="53"/>
      <c r="X120" s="53"/>
      <c r="Y120" s="53"/>
      <c r="Z120" s="53"/>
      <c r="AA120" s="4"/>
      <c r="AB120" s="4"/>
      <c r="AC120" s="4"/>
    </row>
    <row r="121" spans="1:29" ht="15.75" customHeight="1">
      <c r="A121" s="7"/>
      <c r="B121" s="4"/>
      <c r="C121" s="51"/>
      <c r="D121" s="7"/>
      <c r="E121" s="51"/>
      <c r="F121" s="4"/>
      <c r="G121" s="83"/>
      <c r="H121" s="16"/>
      <c r="I121" s="16"/>
      <c r="J121" s="16"/>
      <c r="K121" s="83"/>
      <c r="L121" s="16"/>
      <c r="M121" s="16"/>
      <c r="N121" s="16"/>
      <c r="O121" s="83" t="s">
        <v>112</v>
      </c>
      <c r="P121" s="53"/>
      <c r="Q121" s="53"/>
      <c r="R121" s="53"/>
      <c r="S121" s="53"/>
      <c r="T121" s="53"/>
      <c r="U121" s="53"/>
      <c r="V121" s="53"/>
      <c r="W121" s="53"/>
      <c r="X121" s="53"/>
      <c r="Y121" s="53"/>
      <c r="Z121" s="53"/>
      <c r="AA121" s="4"/>
      <c r="AB121" s="4"/>
      <c r="AC121" s="4"/>
    </row>
    <row r="122" spans="1:29" ht="15.75" customHeight="1">
      <c r="A122" s="7"/>
      <c r="B122" s="4"/>
      <c r="C122" s="51"/>
      <c r="D122" s="7"/>
      <c r="E122" s="51"/>
      <c r="F122" s="4"/>
      <c r="G122" s="83"/>
      <c r="H122" s="16"/>
      <c r="I122" s="16"/>
      <c r="J122" s="16"/>
      <c r="K122" s="83"/>
      <c r="L122" s="16"/>
      <c r="M122" s="16"/>
      <c r="N122" s="16"/>
      <c r="O122" s="83" t="s">
        <v>112</v>
      </c>
      <c r="P122" s="53"/>
      <c r="Q122" s="53"/>
      <c r="R122" s="53"/>
      <c r="S122" s="53"/>
      <c r="T122" s="53"/>
      <c r="U122" s="53"/>
      <c r="V122" s="53"/>
      <c r="W122" s="53"/>
      <c r="X122" s="53"/>
      <c r="Y122" s="53"/>
      <c r="Z122" s="53"/>
      <c r="AA122" s="4"/>
      <c r="AB122" s="4"/>
      <c r="AC122" s="4"/>
    </row>
    <row r="123" spans="1:29" ht="15.75" customHeight="1">
      <c r="A123" s="7"/>
      <c r="B123" s="90" t="s">
        <v>555</v>
      </c>
      <c r="C123" s="51"/>
      <c r="D123" s="7"/>
      <c r="E123" s="51"/>
      <c r="F123" s="4"/>
      <c r="G123" s="83"/>
      <c r="H123" s="16"/>
      <c r="I123" s="16"/>
      <c r="J123" s="16"/>
      <c r="K123" s="83"/>
      <c r="L123" s="16"/>
      <c r="M123" s="16"/>
      <c r="N123" s="16"/>
      <c r="O123" s="83" t="s">
        <v>112</v>
      </c>
      <c r="P123" s="53"/>
      <c r="Q123" s="53"/>
      <c r="R123" s="53"/>
      <c r="S123" s="53"/>
      <c r="T123" s="53"/>
      <c r="U123" s="53"/>
      <c r="V123" s="53"/>
      <c r="W123" s="53"/>
      <c r="X123" s="53"/>
      <c r="Y123" s="53"/>
      <c r="Z123" s="53"/>
      <c r="AA123" s="4"/>
      <c r="AB123" s="4"/>
      <c r="AC123" s="4"/>
    </row>
    <row r="124" spans="1:29" ht="15.75" customHeight="1">
      <c r="A124" s="7">
        <v>211</v>
      </c>
      <c r="B124" s="19" t="s">
        <v>2919</v>
      </c>
      <c r="C124" s="86" t="s">
        <v>2920</v>
      </c>
      <c r="D124" s="34">
        <v>5</v>
      </c>
      <c r="E124" s="82" t="str">
        <f t="shared" ref="E124:E136" si="37">HYPERLINK("https://docs.google.com/document/d/168NNr2qfzBlpNlktssYvJgPoV-BUzHOitb2PkyLwZ1o/edit","Technology google sheets with Answers - (same answers for both ePRO and eINV templates)")</f>
        <v>Technology google sheets with Answers - (same answers for both ePRO and eINV templates)</v>
      </c>
      <c r="F124" s="82" t="str">
        <f t="shared" ref="F124:F136" si="38">HYPERLINK("https://drive.google.com/open?id=0B93qD7tUPEF5OVlMc2ZMUEZ3NFE","Attachments for Technology")</f>
        <v>Attachments for Technology</v>
      </c>
      <c r="G124" s="34">
        <v>3</v>
      </c>
      <c r="H124" s="16"/>
      <c r="I124" s="16"/>
      <c r="J124" s="16"/>
      <c r="K124" s="83" t="s">
        <v>112</v>
      </c>
      <c r="L124" s="16"/>
      <c r="M124" s="16"/>
      <c r="N124" s="16"/>
      <c r="O124" s="83" t="s">
        <v>112</v>
      </c>
      <c r="P124" s="36">
        <v>5</v>
      </c>
      <c r="Q124" s="37"/>
      <c r="R124" s="37" t="s">
        <v>2927</v>
      </c>
      <c r="S124" s="34"/>
      <c r="T124" s="35"/>
      <c r="U124" s="36"/>
      <c r="V124" s="37"/>
      <c r="W124" s="37"/>
      <c r="X124" s="34"/>
      <c r="Y124" s="35"/>
      <c r="Z124" s="38">
        <f t="shared" ref="Z124:Z136" si="39">IF(U124&lt;&gt;"",U124,IF(P124&lt;&gt;"",P124,IF(L124&lt;&gt;"",L124,IF(H124&lt;&gt;"",H124,IF(D124&lt;&gt;"",D124,"")))))</f>
        <v>5</v>
      </c>
      <c r="AA124" s="39">
        <f t="shared" ref="AA124:AA136" si="40">IF(X124&lt;&gt;"",X124,IF(S124&lt;&gt;"",S124,IF(O124&lt;&gt;"",O124,IF(K124&lt;&gt;"",K124,IF(G124&lt;&gt;"",G124,"")))))</f>
        <v>3</v>
      </c>
      <c r="AB124" s="4"/>
      <c r="AC124" s="4"/>
    </row>
    <row r="125" spans="1:29" ht="15.75" customHeight="1">
      <c r="A125" s="7">
        <v>212</v>
      </c>
      <c r="B125" s="19" t="s">
        <v>2288</v>
      </c>
      <c r="C125" s="86" t="s">
        <v>2289</v>
      </c>
      <c r="D125" s="34">
        <v>4</v>
      </c>
      <c r="E125" s="82" t="str">
        <f t="shared" si="37"/>
        <v>Technology google sheets with Answers - (same answers for both ePRO and eINV templates)</v>
      </c>
      <c r="F125" s="82" t="str">
        <f t="shared" si="38"/>
        <v>Attachments for Technology</v>
      </c>
      <c r="G125" s="34">
        <v>2</v>
      </c>
      <c r="H125" s="16"/>
      <c r="I125" s="16"/>
      <c r="J125" s="16"/>
      <c r="K125" s="83" t="s">
        <v>112</v>
      </c>
      <c r="L125" s="84"/>
      <c r="M125" s="84"/>
      <c r="N125" s="84"/>
      <c r="O125" s="85">
        <v>1</v>
      </c>
      <c r="P125" s="36">
        <v>2</v>
      </c>
      <c r="Q125" s="37" t="s">
        <v>2294</v>
      </c>
      <c r="R125" s="37"/>
      <c r="S125" s="34">
        <v>0</v>
      </c>
      <c r="T125" s="35" t="s">
        <v>2746</v>
      </c>
      <c r="U125" s="36"/>
      <c r="V125" s="37"/>
      <c r="W125" s="37"/>
      <c r="X125" s="34"/>
      <c r="Y125" s="35"/>
      <c r="Z125" s="38">
        <f t="shared" si="39"/>
        <v>2</v>
      </c>
      <c r="AA125" s="39">
        <f t="shared" si="40"/>
        <v>0</v>
      </c>
      <c r="AB125" s="4"/>
      <c r="AC125" s="4"/>
    </row>
    <row r="126" spans="1:29" ht="15.75" customHeight="1">
      <c r="A126" s="7">
        <v>213</v>
      </c>
      <c r="B126" s="19" t="s">
        <v>2937</v>
      </c>
      <c r="C126" s="86" t="s">
        <v>2938</v>
      </c>
      <c r="D126" s="34">
        <v>5</v>
      </c>
      <c r="E126" s="82" t="str">
        <f t="shared" si="37"/>
        <v>Technology google sheets with Answers - (same answers for both ePRO and eINV templates)</v>
      </c>
      <c r="F126" s="82" t="str">
        <f t="shared" si="38"/>
        <v>Attachments for Technology</v>
      </c>
      <c r="G126" s="34">
        <v>3</v>
      </c>
      <c r="H126" s="16"/>
      <c r="I126" s="16"/>
      <c r="J126" s="16"/>
      <c r="K126" s="83" t="s">
        <v>112</v>
      </c>
      <c r="L126" s="84"/>
      <c r="M126" s="84"/>
      <c r="N126" s="84"/>
      <c r="O126" s="85">
        <v>1</v>
      </c>
      <c r="P126" s="36">
        <v>3</v>
      </c>
      <c r="Q126" s="37"/>
      <c r="R126" s="37" t="s">
        <v>2943</v>
      </c>
      <c r="S126" s="34">
        <v>1</v>
      </c>
      <c r="T126" s="35"/>
      <c r="U126" s="36"/>
      <c r="V126" s="37"/>
      <c r="W126" s="37"/>
      <c r="X126" s="34"/>
      <c r="Y126" s="35"/>
      <c r="Z126" s="38">
        <f t="shared" si="39"/>
        <v>3</v>
      </c>
      <c r="AA126" s="39">
        <f t="shared" si="40"/>
        <v>1</v>
      </c>
      <c r="AB126" s="4"/>
      <c r="AC126" s="4"/>
    </row>
    <row r="127" spans="1:29" ht="15.75" customHeight="1">
      <c r="A127" s="7">
        <v>214</v>
      </c>
      <c r="B127" s="19" t="s">
        <v>2951</v>
      </c>
      <c r="C127" s="86" t="s">
        <v>2952</v>
      </c>
      <c r="D127" s="34">
        <v>5</v>
      </c>
      <c r="E127" s="82" t="str">
        <f t="shared" si="37"/>
        <v>Technology google sheets with Answers - (same answers for both ePRO and eINV templates)</v>
      </c>
      <c r="F127" s="82" t="str">
        <f t="shared" si="38"/>
        <v>Attachments for Technology</v>
      </c>
      <c r="G127" s="34">
        <v>4</v>
      </c>
      <c r="H127" s="84"/>
      <c r="I127" s="84"/>
      <c r="J127" s="84"/>
      <c r="K127" s="85">
        <v>3</v>
      </c>
      <c r="L127" s="16"/>
      <c r="M127" s="16"/>
      <c r="N127" s="16"/>
      <c r="O127" s="83" t="s">
        <v>112</v>
      </c>
      <c r="P127" s="36">
        <v>4</v>
      </c>
      <c r="Q127" s="37"/>
      <c r="R127" s="37" t="s">
        <v>2961</v>
      </c>
      <c r="S127" s="34"/>
      <c r="T127" s="35"/>
      <c r="U127" s="36"/>
      <c r="V127" s="37"/>
      <c r="W127" s="37"/>
      <c r="X127" s="34"/>
      <c r="Y127" s="35"/>
      <c r="Z127" s="38">
        <f t="shared" si="39"/>
        <v>4</v>
      </c>
      <c r="AA127" s="39">
        <f t="shared" si="40"/>
        <v>3</v>
      </c>
      <c r="AB127" s="4"/>
      <c r="AC127" s="4"/>
    </row>
    <row r="128" spans="1:29" ht="15.75" customHeight="1">
      <c r="A128" s="7">
        <v>215</v>
      </c>
      <c r="B128" s="19" t="s">
        <v>2962</v>
      </c>
      <c r="C128" s="86" t="s">
        <v>2963</v>
      </c>
      <c r="D128" s="34">
        <v>0</v>
      </c>
      <c r="E128" s="82" t="str">
        <f t="shared" si="37"/>
        <v>Technology google sheets with Answers - (same answers for both ePRO and eINV templates)</v>
      </c>
      <c r="F128" s="82" t="str">
        <f t="shared" si="38"/>
        <v>Attachments for Technology</v>
      </c>
      <c r="G128" s="34">
        <v>0</v>
      </c>
      <c r="H128" s="16"/>
      <c r="I128" s="16"/>
      <c r="J128" s="16"/>
      <c r="K128" s="83" t="s">
        <v>112</v>
      </c>
      <c r="L128" s="84"/>
      <c r="M128" s="84"/>
      <c r="N128" s="84"/>
      <c r="O128" s="85">
        <v>1</v>
      </c>
      <c r="P128" s="36">
        <v>0</v>
      </c>
      <c r="Q128" s="37"/>
      <c r="R128" s="37" t="s">
        <v>2968</v>
      </c>
      <c r="S128" s="34">
        <v>1</v>
      </c>
      <c r="T128" s="35"/>
      <c r="U128" s="36"/>
      <c r="V128" s="37"/>
      <c r="W128" s="37"/>
      <c r="X128" s="34"/>
      <c r="Y128" s="35"/>
      <c r="Z128" s="38">
        <f t="shared" si="39"/>
        <v>0</v>
      </c>
      <c r="AA128" s="39">
        <f t="shared" si="40"/>
        <v>1</v>
      </c>
      <c r="AB128" s="4"/>
      <c r="AC128" s="4"/>
    </row>
    <row r="129" spans="1:29" ht="15.75" customHeight="1">
      <c r="A129" s="7">
        <v>216</v>
      </c>
      <c r="B129" s="19" t="s">
        <v>2971</v>
      </c>
      <c r="C129" s="86" t="s">
        <v>2972</v>
      </c>
      <c r="D129" s="34">
        <v>2</v>
      </c>
      <c r="E129" s="82" t="str">
        <f t="shared" si="37"/>
        <v>Technology google sheets with Answers - (same answers for both ePRO and eINV templates)</v>
      </c>
      <c r="F129" s="82" t="str">
        <f t="shared" si="38"/>
        <v>Attachments for Technology</v>
      </c>
      <c r="G129" s="34">
        <v>2</v>
      </c>
      <c r="H129" s="16"/>
      <c r="I129" s="16"/>
      <c r="J129" s="16"/>
      <c r="K129" s="83" t="s">
        <v>112</v>
      </c>
      <c r="L129" s="84"/>
      <c r="M129" s="84"/>
      <c r="N129" s="84"/>
      <c r="O129" s="85">
        <v>2.5</v>
      </c>
      <c r="P129" s="36">
        <v>2</v>
      </c>
      <c r="Q129" s="37"/>
      <c r="R129" s="37" t="s">
        <v>2977</v>
      </c>
      <c r="S129" s="34">
        <v>2.5</v>
      </c>
      <c r="T129" s="35"/>
      <c r="U129" s="36"/>
      <c r="V129" s="37"/>
      <c r="W129" s="37"/>
      <c r="X129" s="34"/>
      <c r="Y129" s="35"/>
      <c r="Z129" s="38">
        <f t="shared" si="39"/>
        <v>2</v>
      </c>
      <c r="AA129" s="39">
        <f t="shared" si="40"/>
        <v>2.5</v>
      </c>
      <c r="AB129" s="4"/>
      <c r="AC129" s="4"/>
    </row>
    <row r="130" spans="1:29" ht="15.75" customHeight="1">
      <c r="A130" s="7">
        <v>217</v>
      </c>
      <c r="B130" s="19" t="s">
        <v>2985</v>
      </c>
      <c r="C130" s="86" t="s">
        <v>2986</v>
      </c>
      <c r="D130" s="34">
        <v>0</v>
      </c>
      <c r="E130" s="82" t="str">
        <f t="shared" si="37"/>
        <v>Technology google sheets with Answers - (same answers for both ePRO and eINV templates)</v>
      </c>
      <c r="F130" s="82" t="str">
        <f t="shared" si="38"/>
        <v>Attachments for Technology</v>
      </c>
      <c r="G130" s="34">
        <v>0</v>
      </c>
      <c r="H130" s="16"/>
      <c r="I130" s="16"/>
      <c r="J130" s="16"/>
      <c r="K130" s="83" t="s">
        <v>112</v>
      </c>
      <c r="L130" s="84"/>
      <c r="M130" s="84"/>
      <c r="N130" s="84"/>
      <c r="O130" s="85">
        <v>1</v>
      </c>
      <c r="P130" s="36">
        <v>1</v>
      </c>
      <c r="Q130" s="37"/>
      <c r="R130" s="37" t="s">
        <v>2990</v>
      </c>
      <c r="S130" s="34">
        <v>1</v>
      </c>
      <c r="T130" s="35"/>
      <c r="U130" s="36"/>
      <c r="V130" s="37"/>
      <c r="W130" s="37"/>
      <c r="X130" s="34"/>
      <c r="Y130" s="35"/>
      <c r="Z130" s="38">
        <f t="shared" si="39"/>
        <v>1</v>
      </c>
      <c r="AA130" s="39">
        <f t="shared" si="40"/>
        <v>1</v>
      </c>
      <c r="AB130" s="4"/>
      <c r="AC130" s="4"/>
    </row>
    <row r="131" spans="1:29" ht="15.75" customHeight="1">
      <c r="A131" s="7">
        <v>218</v>
      </c>
      <c r="B131" s="19" t="s">
        <v>2992</v>
      </c>
      <c r="C131" s="86" t="s">
        <v>2993</v>
      </c>
      <c r="D131" s="34">
        <v>3</v>
      </c>
      <c r="E131" s="82" t="str">
        <f t="shared" si="37"/>
        <v>Technology google sheets with Answers - (same answers for both ePRO and eINV templates)</v>
      </c>
      <c r="F131" s="82" t="str">
        <f t="shared" si="38"/>
        <v>Attachments for Technology</v>
      </c>
      <c r="G131" s="34">
        <v>3</v>
      </c>
      <c r="H131" s="16"/>
      <c r="I131" s="16"/>
      <c r="J131" s="16"/>
      <c r="K131" s="83" t="s">
        <v>112</v>
      </c>
      <c r="L131" s="16"/>
      <c r="M131" s="16"/>
      <c r="N131" s="16"/>
      <c r="O131" s="83" t="s">
        <v>112</v>
      </c>
      <c r="P131" s="36">
        <v>3</v>
      </c>
      <c r="Q131" s="37"/>
      <c r="R131" s="37" t="s">
        <v>2990</v>
      </c>
      <c r="S131" s="34"/>
      <c r="T131" s="35"/>
      <c r="U131" s="36"/>
      <c r="V131" s="37"/>
      <c r="W131" s="37"/>
      <c r="X131" s="34"/>
      <c r="Y131" s="35"/>
      <c r="Z131" s="38">
        <f t="shared" si="39"/>
        <v>3</v>
      </c>
      <c r="AA131" s="39">
        <f t="shared" si="40"/>
        <v>3</v>
      </c>
      <c r="AB131" s="4"/>
      <c r="AC131" s="4"/>
    </row>
    <row r="132" spans="1:29" ht="15.75" customHeight="1">
      <c r="A132" s="7">
        <v>219</v>
      </c>
      <c r="B132" s="19" t="s">
        <v>3007</v>
      </c>
      <c r="C132" s="86" t="s">
        <v>3008</v>
      </c>
      <c r="D132" s="34">
        <v>0</v>
      </c>
      <c r="E132" s="82" t="str">
        <f t="shared" si="37"/>
        <v>Technology google sheets with Answers - (same answers for both ePRO and eINV templates)</v>
      </c>
      <c r="F132" s="82" t="str">
        <f t="shared" si="38"/>
        <v>Attachments for Technology</v>
      </c>
      <c r="G132" s="34">
        <v>0</v>
      </c>
      <c r="H132" s="16"/>
      <c r="I132" s="16"/>
      <c r="J132" s="16"/>
      <c r="K132" s="83" t="s">
        <v>112</v>
      </c>
      <c r="L132" s="84"/>
      <c r="M132" s="84"/>
      <c r="N132" s="84"/>
      <c r="O132" s="85">
        <v>1</v>
      </c>
      <c r="P132" s="36">
        <v>1</v>
      </c>
      <c r="Q132" s="37"/>
      <c r="R132" s="37" t="s">
        <v>3015</v>
      </c>
      <c r="S132" s="34">
        <v>1</v>
      </c>
      <c r="T132" s="35"/>
      <c r="U132" s="36"/>
      <c r="V132" s="37"/>
      <c r="W132" s="37"/>
      <c r="X132" s="34"/>
      <c r="Y132" s="35"/>
      <c r="Z132" s="38">
        <f t="shared" si="39"/>
        <v>1</v>
      </c>
      <c r="AA132" s="39">
        <f t="shared" si="40"/>
        <v>1</v>
      </c>
      <c r="AB132" s="4"/>
      <c r="AC132" s="4"/>
    </row>
    <row r="133" spans="1:29" ht="15.75" customHeight="1">
      <c r="A133" s="7">
        <v>220</v>
      </c>
      <c r="B133" s="19" t="s">
        <v>3022</v>
      </c>
      <c r="C133" s="86" t="s">
        <v>3023</v>
      </c>
      <c r="D133" s="34">
        <v>0</v>
      </c>
      <c r="E133" s="82" t="str">
        <f t="shared" si="37"/>
        <v>Technology google sheets with Answers - (same answers for both ePRO and eINV templates)</v>
      </c>
      <c r="F133" s="82" t="str">
        <f t="shared" si="38"/>
        <v>Attachments for Technology</v>
      </c>
      <c r="G133" s="34">
        <v>0</v>
      </c>
      <c r="H133" s="16"/>
      <c r="I133" s="16"/>
      <c r="J133" s="16"/>
      <c r="K133" s="83" t="s">
        <v>112</v>
      </c>
      <c r="L133" s="84"/>
      <c r="M133" s="84"/>
      <c r="N133" s="84"/>
      <c r="O133" s="85">
        <v>1</v>
      </c>
      <c r="P133" s="36">
        <v>1</v>
      </c>
      <c r="Q133" s="37"/>
      <c r="R133" s="37" t="s">
        <v>3029</v>
      </c>
      <c r="S133" s="34">
        <v>1</v>
      </c>
      <c r="T133" s="35"/>
      <c r="U133" s="36"/>
      <c r="V133" s="37"/>
      <c r="W133" s="37"/>
      <c r="X133" s="34"/>
      <c r="Y133" s="35"/>
      <c r="Z133" s="38">
        <f t="shared" si="39"/>
        <v>1</v>
      </c>
      <c r="AA133" s="39">
        <f t="shared" si="40"/>
        <v>1</v>
      </c>
      <c r="AB133" s="4"/>
      <c r="AC133" s="4"/>
    </row>
    <row r="134" spans="1:29" ht="15.75" customHeight="1">
      <c r="A134" s="7">
        <v>221</v>
      </c>
      <c r="B134" s="19" t="s">
        <v>336</v>
      </c>
      <c r="C134" s="86" t="s">
        <v>3035</v>
      </c>
      <c r="D134" s="34">
        <v>1</v>
      </c>
      <c r="E134" s="82" t="str">
        <f t="shared" si="37"/>
        <v>Technology google sheets with Answers - (same answers for both ePRO and eINV templates)</v>
      </c>
      <c r="F134" s="82" t="str">
        <f t="shared" si="38"/>
        <v>Attachments for Technology</v>
      </c>
      <c r="G134" s="34">
        <v>1</v>
      </c>
      <c r="H134" s="16"/>
      <c r="I134" s="16"/>
      <c r="J134" s="16"/>
      <c r="K134" s="83" t="s">
        <v>112</v>
      </c>
      <c r="L134" s="84"/>
      <c r="M134" s="84"/>
      <c r="N134" s="84"/>
      <c r="O134" s="85">
        <v>3</v>
      </c>
      <c r="P134" s="36">
        <v>3</v>
      </c>
      <c r="Q134" s="37"/>
      <c r="R134" s="37" t="s">
        <v>3029</v>
      </c>
      <c r="S134" s="34">
        <v>3</v>
      </c>
      <c r="T134" s="35"/>
      <c r="U134" s="36"/>
      <c r="V134" s="37"/>
      <c r="W134" s="37"/>
      <c r="X134" s="34"/>
      <c r="Y134" s="35"/>
      <c r="Z134" s="38">
        <f t="shared" si="39"/>
        <v>3</v>
      </c>
      <c r="AA134" s="39">
        <f t="shared" si="40"/>
        <v>3</v>
      </c>
      <c r="AB134" s="4"/>
      <c r="AC134" s="4"/>
    </row>
    <row r="135" spans="1:29" ht="15.75" customHeight="1">
      <c r="A135" s="7">
        <v>222</v>
      </c>
      <c r="B135" s="19" t="s">
        <v>3046</v>
      </c>
      <c r="C135" s="86" t="s">
        <v>3048</v>
      </c>
      <c r="D135" s="34">
        <v>4</v>
      </c>
      <c r="E135" s="82" t="str">
        <f t="shared" si="37"/>
        <v>Technology google sheets with Answers - (same answers for both ePRO and eINV templates)</v>
      </c>
      <c r="F135" s="82" t="str">
        <f t="shared" si="38"/>
        <v>Attachments for Technology</v>
      </c>
      <c r="G135" s="34">
        <v>3</v>
      </c>
      <c r="H135" s="16"/>
      <c r="I135" s="16"/>
      <c r="J135" s="16"/>
      <c r="K135" s="83" t="s">
        <v>112</v>
      </c>
      <c r="L135" s="16"/>
      <c r="M135" s="16"/>
      <c r="N135" s="16"/>
      <c r="O135" s="83" t="s">
        <v>112</v>
      </c>
      <c r="P135" s="36">
        <v>4</v>
      </c>
      <c r="Q135" s="37"/>
      <c r="R135" s="37" t="s">
        <v>3053</v>
      </c>
      <c r="S135" s="34"/>
      <c r="T135" s="35"/>
      <c r="U135" s="36"/>
      <c r="V135" s="37"/>
      <c r="W135" s="37"/>
      <c r="X135" s="34"/>
      <c r="Y135" s="35"/>
      <c r="Z135" s="38">
        <f t="shared" si="39"/>
        <v>4</v>
      </c>
      <c r="AA135" s="39">
        <f t="shared" si="40"/>
        <v>3</v>
      </c>
      <c r="AB135" s="4"/>
      <c r="AC135" s="4"/>
    </row>
    <row r="136" spans="1:29" ht="15.75" customHeight="1">
      <c r="A136" s="7">
        <v>223</v>
      </c>
      <c r="B136" s="19" t="s">
        <v>3055</v>
      </c>
      <c r="C136" s="86" t="s">
        <v>2009</v>
      </c>
      <c r="D136" s="34">
        <v>5</v>
      </c>
      <c r="E136" s="82" t="str">
        <f t="shared" si="37"/>
        <v>Technology google sheets with Answers - (same answers for both ePRO and eINV templates)</v>
      </c>
      <c r="F136" s="82" t="str">
        <f t="shared" si="38"/>
        <v>Attachments for Technology</v>
      </c>
      <c r="G136" s="34">
        <v>3</v>
      </c>
      <c r="H136" s="16"/>
      <c r="I136" s="16"/>
      <c r="J136" s="16"/>
      <c r="K136" s="83" t="s">
        <v>112</v>
      </c>
      <c r="L136" s="16"/>
      <c r="M136" s="16"/>
      <c r="N136" s="16"/>
      <c r="O136" s="83" t="s">
        <v>112</v>
      </c>
      <c r="P136" s="36">
        <v>5</v>
      </c>
      <c r="Q136" s="37"/>
      <c r="R136" s="37" t="s">
        <v>3053</v>
      </c>
      <c r="S136" s="34"/>
      <c r="T136" s="35"/>
      <c r="U136" s="36"/>
      <c r="V136" s="37"/>
      <c r="W136" s="37"/>
      <c r="X136" s="34"/>
      <c r="Y136" s="35"/>
      <c r="Z136" s="38">
        <f t="shared" si="39"/>
        <v>5</v>
      </c>
      <c r="AA136" s="39">
        <f t="shared" si="40"/>
        <v>3</v>
      </c>
      <c r="AB136" s="4"/>
      <c r="AC136" s="4"/>
    </row>
    <row r="137" spans="1:29" ht="15.75" customHeight="1">
      <c r="A137" s="7"/>
      <c r="B137" s="4"/>
      <c r="C137" s="51"/>
      <c r="D137" s="7"/>
      <c r="E137" s="51"/>
      <c r="F137" s="4"/>
      <c r="G137" s="83"/>
      <c r="H137" s="16"/>
      <c r="I137" s="16"/>
      <c r="J137" s="16"/>
      <c r="K137" s="83"/>
      <c r="L137" s="16"/>
      <c r="M137" s="16"/>
      <c r="N137" s="16"/>
      <c r="O137" s="83" t="s">
        <v>112</v>
      </c>
      <c r="P137" s="53"/>
      <c r="Q137" s="53"/>
      <c r="R137" s="53"/>
      <c r="S137" s="53"/>
      <c r="T137" s="53"/>
      <c r="U137" s="53"/>
      <c r="V137" s="53"/>
      <c r="W137" s="53"/>
      <c r="X137" s="53"/>
      <c r="Y137" s="53"/>
      <c r="Z137" s="53"/>
      <c r="AA137" s="4"/>
      <c r="AB137" s="4"/>
      <c r="AC137" s="4"/>
    </row>
    <row r="138" spans="1:29" ht="15.75" customHeight="1">
      <c r="A138" s="7"/>
      <c r="B138" s="4"/>
      <c r="C138" s="51"/>
      <c r="D138" s="7"/>
      <c r="E138" s="51"/>
      <c r="F138" s="4"/>
      <c r="G138" s="83"/>
      <c r="H138" s="16"/>
      <c r="I138" s="16"/>
      <c r="J138" s="16"/>
      <c r="K138" s="83"/>
      <c r="L138" s="16"/>
      <c r="M138" s="16"/>
      <c r="N138" s="16"/>
      <c r="O138" s="83" t="s">
        <v>112</v>
      </c>
      <c r="P138" s="53"/>
      <c r="Q138" s="53"/>
      <c r="R138" s="53"/>
      <c r="S138" s="53"/>
      <c r="T138" s="53"/>
      <c r="U138" s="53"/>
      <c r="V138" s="53"/>
      <c r="W138" s="53"/>
      <c r="X138" s="53"/>
      <c r="Y138" s="53"/>
      <c r="Z138" s="53"/>
      <c r="AA138" s="4"/>
      <c r="AB138" s="4"/>
      <c r="AC138" s="4"/>
    </row>
    <row r="139" spans="1:29" ht="15.75" customHeight="1">
      <c r="A139" s="7"/>
      <c r="B139" s="4"/>
      <c r="C139" s="51"/>
      <c r="D139" s="7"/>
      <c r="E139" s="51"/>
      <c r="F139" s="4"/>
      <c r="G139" s="83"/>
      <c r="H139" s="16"/>
      <c r="I139" s="16"/>
      <c r="J139" s="16"/>
      <c r="K139" s="83"/>
      <c r="L139" s="16"/>
      <c r="M139" s="16"/>
      <c r="N139" s="16"/>
      <c r="O139" s="83" t="s">
        <v>112</v>
      </c>
      <c r="P139" s="53"/>
      <c r="Q139" s="53"/>
      <c r="R139" s="53"/>
      <c r="S139" s="53"/>
      <c r="T139" s="53"/>
      <c r="U139" s="53"/>
      <c r="V139" s="53"/>
      <c r="W139" s="53"/>
      <c r="X139" s="53"/>
      <c r="Y139" s="53"/>
      <c r="Z139" s="53"/>
      <c r="AA139" s="4"/>
      <c r="AB139" s="4"/>
      <c r="AC139" s="4"/>
    </row>
    <row r="140" spans="1:29" ht="15.75" customHeight="1">
      <c r="A140" s="7"/>
      <c r="B140" s="90" t="s">
        <v>3083</v>
      </c>
      <c r="C140" s="51"/>
      <c r="D140" s="7"/>
      <c r="E140" s="51"/>
      <c r="F140" s="4"/>
      <c r="G140" s="83"/>
      <c r="H140" s="16"/>
      <c r="I140" s="16"/>
      <c r="J140" s="16"/>
      <c r="K140" s="83"/>
      <c r="L140" s="16"/>
      <c r="M140" s="16"/>
      <c r="N140" s="16"/>
      <c r="O140" s="83" t="s">
        <v>112</v>
      </c>
      <c r="P140" s="53"/>
      <c r="Q140" s="53"/>
      <c r="R140" s="53"/>
      <c r="S140" s="53"/>
      <c r="T140" s="53"/>
      <c r="U140" s="53"/>
      <c r="V140" s="53"/>
      <c r="W140" s="53"/>
      <c r="X140" s="53"/>
      <c r="Y140" s="53"/>
      <c r="Z140" s="53"/>
      <c r="AA140" s="4"/>
      <c r="AB140" s="4"/>
      <c r="AC140" s="4"/>
    </row>
    <row r="141" spans="1:29" ht="15.75" customHeight="1">
      <c r="A141" s="7">
        <v>224</v>
      </c>
      <c r="B141" s="19" t="s">
        <v>3085</v>
      </c>
      <c r="C141" s="86" t="s">
        <v>3086</v>
      </c>
      <c r="D141" s="34">
        <v>3</v>
      </c>
      <c r="E141" s="82" t="str">
        <f t="shared" ref="E141:E143" si="41">HYPERLINK("https://docs.google.com/document/d/1po6DyvS64w49X8cCDxgpc--13JhzMWYm0fhRGCWBfY0/edit","General(Services) google sheet with Answers - (same answers for both ePRO and eINV templates)")</f>
        <v>General(Services) google sheet with Answers - (same answers for both ePRO and eINV templates)</v>
      </c>
      <c r="F141" s="100" t="str">
        <f t="shared" ref="F141:F143" si="42">HYPERLINK("https://drive.google.com/open?id=0B93qD7tUPEF5dkNINDN4cVQ3dzA","Attachments for General Services")</f>
        <v>Attachments for General Services</v>
      </c>
      <c r="G141" s="34">
        <v>3</v>
      </c>
      <c r="H141" s="84"/>
      <c r="I141" s="84"/>
      <c r="J141" s="84"/>
      <c r="K141" s="89">
        <v>2</v>
      </c>
      <c r="L141" s="84"/>
      <c r="M141" s="84"/>
      <c r="N141" s="84"/>
      <c r="O141" s="85">
        <v>2.5</v>
      </c>
      <c r="P141" s="36">
        <v>3</v>
      </c>
      <c r="Q141" s="37"/>
      <c r="R141" s="37" t="s">
        <v>3087</v>
      </c>
      <c r="S141" s="34"/>
      <c r="T141" s="35"/>
      <c r="U141" s="36"/>
      <c r="V141" s="37"/>
      <c r="W141" s="37"/>
      <c r="X141" s="34"/>
      <c r="Y141" s="35"/>
      <c r="Z141" s="38">
        <f t="shared" ref="Z141:Z143" si="43">IF(U141&lt;&gt;"",U141,IF(P141&lt;&gt;"",P141,IF(L141&lt;&gt;"",L141,IF(H141&lt;&gt;"",H141,IF(D141&lt;&gt;"",D141,"")))))</f>
        <v>3</v>
      </c>
      <c r="AA141" s="39">
        <f t="shared" ref="AA141:AA143" si="44">IF(X141&lt;&gt;"",X141,IF(S141&lt;&gt;"",S141,IF(O141&lt;&gt;"",O141,IF(K141&lt;&gt;"",K141,IF(G141&lt;&gt;"",G141,"")))))</f>
        <v>2.5</v>
      </c>
      <c r="AB141" s="4"/>
      <c r="AC141" s="4"/>
    </row>
    <row r="142" spans="1:29" ht="15.75" customHeight="1">
      <c r="A142" s="7">
        <v>225</v>
      </c>
      <c r="B142" s="19" t="s">
        <v>3100</v>
      </c>
      <c r="C142" s="86" t="s">
        <v>3101</v>
      </c>
      <c r="D142" s="34">
        <v>3</v>
      </c>
      <c r="E142" s="82" t="str">
        <f t="shared" si="41"/>
        <v>General(Services) google sheet with Answers - (same answers for both ePRO and eINV templates)</v>
      </c>
      <c r="F142" s="100" t="str">
        <f t="shared" si="42"/>
        <v>Attachments for General Services</v>
      </c>
      <c r="G142" s="34">
        <v>3</v>
      </c>
      <c r="H142" s="84"/>
      <c r="I142" s="84"/>
      <c r="J142" s="84"/>
      <c r="K142" s="89">
        <v>2</v>
      </c>
      <c r="L142" s="84"/>
      <c r="M142" s="84"/>
      <c r="N142" s="84"/>
      <c r="O142" s="85">
        <v>2.5</v>
      </c>
      <c r="P142" s="36">
        <v>3</v>
      </c>
      <c r="Q142" s="37"/>
      <c r="R142" s="37" t="s">
        <v>3087</v>
      </c>
      <c r="S142" s="34"/>
      <c r="T142" s="35"/>
      <c r="U142" s="36"/>
      <c r="V142" s="37"/>
      <c r="W142" s="37"/>
      <c r="X142" s="34"/>
      <c r="Y142" s="35"/>
      <c r="Z142" s="38">
        <f t="shared" si="43"/>
        <v>3</v>
      </c>
      <c r="AA142" s="39">
        <f t="shared" si="44"/>
        <v>2.5</v>
      </c>
      <c r="AB142" s="4"/>
      <c r="AC142" s="4"/>
    </row>
    <row r="143" spans="1:29" ht="15.75" customHeight="1">
      <c r="A143" s="7">
        <v>226</v>
      </c>
      <c r="B143" s="19" t="s">
        <v>3114</v>
      </c>
      <c r="C143" s="86" t="s">
        <v>3116</v>
      </c>
      <c r="D143" s="34">
        <v>3</v>
      </c>
      <c r="E143" s="82" t="str">
        <f t="shared" si="41"/>
        <v>General(Services) google sheet with Answers - (same answers for both ePRO and eINV templates)</v>
      </c>
      <c r="F143" s="100" t="str">
        <f t="shared" si="42"/>
        <v>Attachments for General Services</v>
      </c>
      <c r="G143" s="34">
        <v>3</v>
      </c>
      <c r="H143" s="16"/>
      <c r="I143" s="16"/>
      <c r="J143" s="16"/>
      <c r="K143" s="83" t="s">
        <v>112</v>
      </c>
      <c r="L143" s="16"/>
      <c r="M143" s="16"/>
      <c r="N143" s="16"/>
      <c r="O143" s="83" t="s">
        <v>112</v>
      </c>
      <c r="P143" s="36">
        <v>3</v>
      </c>
      <c r="Q143" s="37"/>
      <c r="R143" s="37" t="s">
        <v>3120</v>
      </c>
      <c r="S143" s="34"/>
      <c r="T143" s="35"/>
      <c r="U143" s="36"/>
      <c r="V143" s="37"/>
      <c r="W143" s="37"/>
      <c r="X143" s="34"/>
      <c r="Y143" s="35"/>
      <c r="Z143" s="38">
        <f t="shared" si="43"/>
        <v>3</v>
      </c>
      <c r="AA143" s="39">
        <f t="shared" si="44"/>
        <v>3</v>
      </c>
      <c r="AB143" s="4"/>
      <c r="AC143" s="4"/>
    </row>
    <row r="144" spans="1:29" ht="15.75" customHeight="1">
      <c r="A144" s="7"/>
      <c r="B144" s="4"/>
      <c r="C144" s="51"/>
      <c r="D144" s="7"/>
      <c r="E144" s="51"/>
      <c r="F144" s="4"/>
      <c r="G144" s="83"/>
      <c r="H144" s="16"/>
      <c r="I144" s="16"/>
      <c r="J144" s="16"/>
      <c r="K144" s="83"/>
      <c r="L144" s="16"/>
      <c r="M144" s="16"/>
      <c r="N144" s="16"/>
      <c r="O144" s="83" t="s">
        <v>112</v>
      </c>
      <c r="P144" s="53"/>
      <c r="Q144" s="53"/>
      <c r="R144" s="53"/>
      <c r="S144" s="53"/>
      <c r="T144" s="53"/>
      <c r="U144" s="53"/>
      <c r="V144" s="53"/>
      <c r="W144" s="53"/>
      <c r="X144" s="53"/>
      <c r="Y144" s="53"/>
      <c r="Z144" s="53"/>
      <c r="AA144" s="4"/>
      <c r="AB144" s="4"/>
      <c r="AC144" s="4"/>
    </row>
    <row r="145" spans="1:29" ht="15.75" customHeight="1">
      <c r="A145" s="7"/>
      <c r="B145" s="4"/>
      <c r="C145" s="51"/>
      <c r="D145" s="7"/>
      <c r="E145" s="51"/>
      <c r="F145" s="4"/>
      <c r="G145" s="83"/>
      <c r="H145" s="16"/>
      <c r="I145" s="16"/>
      <c r="J145" s="16"/>
      <c r="K145" s="83"/>
      <c r="L145" s="16"/>
      <c r="M145" s="16"/>
      <c r="N145" s="16"/>
      <c r="O145" s="83" t="s">
        <v>112</v>
      </c>
      <c r="P145" s="53"/>
      <c r="Q145" s="53"/>
      <c r="R145" s="53"/>
      <c r="S145" s="53"/>
      <c r="T145" s="53"/>
      <c r="U145" s="53"/>
      <c r="V145" s="53"/>
      <c r="W145" s="53"/>
      <c r="X145" s="53"/>
      <c r="Y145" s="53"/>
      <c r="Z145" s="53"/>
      <c r="AA145" s="4"/>
      <c r="AB145" s="4"/>
      <c r="AC145" s="4"/>
    </row>
    <row r="146" spans="1:29" ht="15.75" customHeight="1">
      <c r="A146" s="7"/>
      <c r="B146" s="4"/>
      <c r="C146" s="51"/>
      <c r="D146" s="7"/>
      <c r="E146" s="51"/>
      <c r="F146" s="4"/>
      <c r="G146" s="83"/>
      <c r="H146" s="16"/>
      <c r="I146" s="16"/>
      <c r="J146" s="16"/>
      <c r="K146" s="83"/>
      <c r="L146" s="16"/>
      <c r="M146" s="16"/>
      <c r="N146" s="16"/>
      <c r="O146" s="83" t="s">
        <v>112</v>
      </c>
      <c r="P146" s="53"/>
      <c r="Q146" s="53"/>
      <c r="R146" s="53"/>
      <c r="S146" s="53"/>
      <c r="T146" s="53"/>
      <c r="U146" s="53"/>
      <c r="V146" s="53"/>
      <c r="W146" s="53"/>
      <c r="X146" s="53"/>
      <c r="Y146" s="53"/>
      <c r="Z146" s="53"/>
      <c r="AA146" s="4"/>
      <c r="AB146" s="4"/>
      <c r="AC146" s="4"/>
    </row>
    <row r="147" spans="1:29" ht="15.75" customHeight="1">
      <c r="A147" s="7"/>
      <c r="B147" s="101" t="s">
        <v>2105</v>
      </c>
      <c r="C147" s="51"/>
      <c r="D147" s="7"/>
      <c r="E147" s="51"/>
      <c r="F147" s="4"/>
      <c r="G147" s="83"/>
      <c r="H147" s="16"/>
      <c r="I147" s="16"/>
      <c r="J147" s="16"/>
      <c r="K147" s="83"/>
      <c r="L147" s="16"/>
      <c r="M147" s="16"/>
      <c r="N147" s="16"/>
      <c r="O147" s="83" t="s">
        <v>112</v>
      </c>
      <c r="P147" s="53"/>
      <c r="Q147" s="53"/>
      <c r="R147" s="53"/>
      <c r="S147" s="53"/>
      <c r="T147" s="53"/>
      <c r="U147" s="53"/>
      <c r="V147" s="53"/>
      <c r="W147" s="53"/>
      <c r="X147" s="53"/>
      <c r="Y147" s="53"/>
      <c r="Z147" s="53"/>
      <c r="AA147" s="4"/>
      <c r="AB147" s="4"/>
      <c r="AC147" s="4"/>
    </row>
    <row r="148" spans="1:29" ht="15.75" customHeight="1">
      <c r="A148" s="7">
        <v>227</v>
      </c>
      <c r="B148" s="19" t="s">
        <v>3144</v>
      </c>
      <c r="C148" s="86" t="s">
        <v>3145</v>
      </c>
      <c r="D148" s="34">
        <v>3</v>
      </c>
      <c r="E148" s="82" t="str">
        <f t="shared" ref="E148:E157" si="45">HYPERLINK("https://docs.google.com/document/d/12dCx7g1fezb_mzVaQ9NRxCLjJmCdmgWanUlLSFn7eiI/edit","See Invoicing Google sheet for Answers.")</f>
        <v>See Invoicing Google sheet for Answers.</v>
      </c>
      <c r="F148" s="19"/>
      <c r="G148" s="34">
        <v>3</v>
      </c>
      <c r="H148" s="84"/>
      <c r="I148" s="84"/>
      <c r="J148" s="84"/>
      <c r="K148" s="89">
        <v>2</v>
      </c>
      <c r="L148" s="84"/>
      <c r="M148" s="84"/>
      <c r="N148" s="84"/>
      <c r="O148" s="85">
        <v>3</v>
      </c>
      <c r="P148" s="36">
        <v>3</v>
      </c>
      <c r="Q148" s="37"/>
      <c r="R148" s="37" t="s">
        <v>3148</v>
      </c>
      <c r="S148" s="34"/>
      <c r="T148" s="35"/>
      <c r="U148" s="36"/>
      <c r="V148" s="37"/>
      <c r="W148" s="37"/>
      <c r="X148" s="34"/>
      <c r="Y148" s="35"/>
      <c r="Z148" s="38">
        <f t="shared" ref="Z148:Z157" si="46">IF(U148&lt;&gt;"",U148,IF(P148&lt;&gt;"",P148,IF(L148&lt;&gt;"",L148,IF(H148&lt;&gt;"",H148,IF(D148&lt;&gt;"",D148,"")))))</f>
        <v>3</v>
      </c>
      <c r="AA148" s="39">
        <f t="shared" ref="AA148:AA157" si="47">IF(X148&lt;&gt;"",X148,IF(S148&lt;&gt;"",S148,IF(O148&lt;&gt;"",O148,IF(K148&lt;&gt;"",K148,IF(G148&lt;&gt;"",G148,"")))))</f>
        <v>3</v>
      </c>
      <c r="AB148" s="4"/>
      <c r="AC148" s="4"/>
    </row>
    <row r="149" spans="1:29" ht="15.75" customHeight="1">
      <c r="A149" s="7">
        <v>228</v>
      </c>
      <c r="B149" s="19" t="s">
        <v>3155</v>
      </c>
      <c r="C149" s="86" t="s">
        <v>3157</v>
      </c>
      <c r="D149" s="34">
        <v>3</v>
      </c>
      <c r="E149" s="82" t="str">
        <f t="shared" si="45"/>
        <v>See Invoicing Google sheet for Answers.</v>
      </c>
      <c r="F149" s="19"/>
      <c r="G149" s="34">
        <v>3</v>
      </c>
      <c r="H149" s="16"/>
      <c r="I149" s="16"/>
      <c r="J149" s="16"/>
      <c r="K149" s="83" t="s">
        <v>112</v>
      </c>
      <c r="L149" s="84"/>
      <c r="M149" s="84"/>
      <c r="N149" s="84"/>
      <c r="O149" s="85">
        <v>3.5</v>
      </c>
      <c r="P149" s="36">
        <v>3</v>
      </c>
      <c r="Q149" s="37"/>
      <c r="R149" s="37" t="s">
        <v>3163</v>
      </c>
      <c r="S149" s="34">
        <v>3</v>
      </c>
      <c r="T149" s="35" t="s">
        <v>3164</v>
      </c>
      <c r="U149" s="36"/>
      <c r="V149" s="37"/>
      <c r="W149" s="37"/>
      <c r="X149" s="34"/>
      <c r="Y149" s="35"/>
      <c r="Z149" s="38">
        <f t="shared" si="46"/>
        <v>3</v>
      </c>
      <c r="AA149" s="39">
        <f t="shared" si="47"/>
        <v>3</v>
      </c>
      <c r="AB149" s="4"/>
      <c r="AC149" s="4"/>
    </row>
    <row r="150" spans="1:29" ht="15.75" customHeight="1">
      <c r="A150" s="7">
        <v>229</v>
      </c>
      <c r="B150" s="19" t="s">
        <v>3169</v>
      </c>
      <c r="C150" s="86" t="s">
        <v>3170</v>
      </c>
      <c r="D150" s="34">
        <v>1</v>
      </c>
      <c r="E150" s="82" t="str">
        <f t="shared" si="45"/>
        <v>See Invoicing Google sheet for Answers.</v>
      </c>
      <c r="F150" s="19"/>
      <c r="G150" s="34">
        <v>1</v>
      </c>
      <c r="H150" s="16"/>
      <c r="I150" s="16"/>
      <c r="J150" s="16"/>
      <c r="K150" s="83" t="s">
        <v>112</v>
      </c>
      <c r="L150" s="84"/>
      <c r="M150" s="84"/>
      <c r="N150" s="84"/>
      <c r="O150" s="85">
        <v>3</v>
      </c>
      <c r="P150" s="36">
        <v>3</v>
      </c>
      <c r="Q150" s="37"/>
      <c r="R150" s="37" t="s">
        <v>3179</v>
      </c>
      <c r="S150" s="34"/>
      <c r="T150" s="35"/>
      <c r="U150" s="36"/>
      <c r="V150" s="37"/>
      <c r="W150" s="37"/>
      <c r="X150" s="34"/>
      <c r="Y150" s="35"/>
      <c r="Z150" s="38">
        <f t="shared" si="46"/>
        <v>3</v>
      </c>
      <c r="AA150" s="39">
        <f t="shared" si="47"/>
        <v>3</v>
      </c>
      <c r="AB150" s="4"/>
      <c r="AC150" s="4"/>
    </row>
    <row r="151" spans="1:29" ht="15.75" customHeight="1">
      <c r="A151" s="7">
        <v>230</v>
      </c>
      <c r="B151" s="19" t="s">
        <v>3183</v>
      </c>
      <c r="C151" s="86" t="s">
        <v>3184</v>
      </c>
      <c r="D151" s="34">
        <v>3</v>
      </c>
      <c r="E151" s="82" t="str">
        <f t="shared" si="45"/>
        <v>See Invoicing Google sheet for Answers.</v>
      </c>
      <c r="F151" s="19"/>
      <c r="G151" s="34">
        <v>3</v>
      </c>
      <c r="H151" s="84"/>
      <c r="I151" s="84"/>
      <c r="J151" s="84"/>
      <c r="K151" s="85">
        <v>2</v>
      </c>
      <c r="L151" s="16"/>
      <c r="M151" s="16"/>
      <c r="N151" s="16"/>
      <c r="O151" s="83" t="s">
        <v>112</v>
      </c>
      <c r="P151" s="36">
        <v>2</v>
      </c>
      <c r="Q151" s="37"/>
      <c r="R151" s="37" t="s">
        <v>3189</v>
      </c>
      <c r="S151" s="34"/>
      <c r="T151" s="35"/>
      <c r="U151" s="36"/>
      <c r="V151" s="37"/>
      <c r="W151" s="37"/>
      <c r="X151" s="34"/>
      <c r="Y151" s="35"/>
      <c r="Z151" s="38">
        <f t="shared" si="46"/>
        <v>2</v>
      </c>
      <c r="AA151" s="39">
        <f t="shared" si="47"/>
        <v>2</v>
      </c>
      <c r="AB151" s="4"/>
      <c r="AC151" s="4"/>
    </row>
    <row r="152" spans="1:29" ht="15.75" customHeight="1">
      <c r="A152" s="7">
        <v>231</v>
      </c>
      <c r="B152" s="19" t="s">
        <v>3191</v>
      </c>
      <c r="C152" s="86" t="s">
        <v>3193</v>
      </c>
      <c r="D152" s="34">
        <v>4</v>
      </c>
      <c r="E152" s="82" t="str">
        <f t="shared" si="45"/>
        <v>See Invoicing Google sheet for Answers.</v>
      </c>
      <c r="F152" s="19"/>
      <c r="G152" s="34">
        <v>3</v>
      </c>
      <c r="H152" s="16"/>
      <c r="I152" s="16"/>
      <c r="J152" s="16"/>
      <c r="K152" s="83" t="s">
        <v>112</v>
      </c>
      <c r="L152" s="84"/>
      <c r="M152" s="84"/>
      <c r="N152" s="84"/>
      <c r="O152" s="85">
        <v>3.5</v>
      </c>
      <c r="P152" s="36">
        <v>3</v>
      </c>
      <c r="Q152" s="37"/>
      <c r="R152" s="37" t="s">
        <v>3197</v>
      </c>
      <c r="S152" s="34">
        <v>3</v>
      </c>
      <c r="T152" s="35" t="s">
        <v>3164</v>
      </c>
      <c r="U152" s="36"/>
      <c r="V152" s="37"/>
      <c r="W152" s="37"/>
      <c r="X152" s="34"/>
      <c r="Y152" s="35"/>
      <c r="Z152" s="38">
        <f t="shared" si="46"/>
        <v>3</v>
      </c>
      <c r="AA152" s="39">
        <f t="shared" si="47"/>
        <v>3</v>
      </c>
      <c r="AB152" s="4"/>
      <c r="AC152" s="4"/>
    </row>
    <row r="153" spans="1:29" ht="15.75" customHeight="1">
      <c r="A153" s="7">
        <v>232</v>
      </c>
      <c r="B153" s="19" t="s">
        <v>3205</v>
      </c>
      <c r="C153" s="86" t="s">
        <v>3206</v>
      </c>
      <c r="D153" s="34">
        <v>4</v>
      </c>
      <c r="E153" s="82" t="str">
        <f t="shared" si="45"/>
        <v>See Invoicing Google sheet for Answers.</v>
      </c>
      <c r="F153" s="19"/>
      <c r="G153" s="34">
        <v>3</v>
      </c>
      <c r="H153" s="16"/>
      <c r="I153" s="16"/>
      <c r="J153" s="16"/>
      <c r="K153" s="83" t="s">
        <v>112</v>
      </c>
      <c r="L153" s="16"/>
      <c r="M153" s="16"/>
      <c r="N153" s="16"/>
      <c r="O153" s="83" t="s">
        <v>112</v>
      </c>
      <c r="P153" s="36">
        <v>3</v>
      </c>
      <c r="Q153" s="37"/>
      <c r="R153" s="37" t="s">
        <v>3197</v>
      </c>
      <c r="S153" s="34"/>
      <c r="T153" s="35"/>
      <c r="U153" s="36"/>
      <c r="V153" s="37"/>
      <c r="W153" s="37"/>
      <c r="X153" s="34"/>
      <c r="Y153" s="35"/>
      <c r="Z153" s="38">
        <f t="shared" si="46"/>
        <v>3</v>
      </c>
      <c r="AA153" s="39">
        <f t="shared" si="47"/>
        <v>3</v>
      </c>
      <c r="AB153" s="4"/>
      <c r="AC153" s="4"/>
    </row>
    <row r="154" spans="1:29" ht="15.75" customHeight="1">
      <c r="A154" s="7">
        <v>233</v>
      </c>
      <c r="B154" s="19" t="s">
        <v>3220</v>
      </c>
      <c r="C154" s="86" t="s">
        <v>3223</v>
      </c>
      <c r="D154" s="34">
        <v>2</v>
      </c>
      <c r="E154" s="82" t="str">
        <f t="shared" si="45"/>
        <v>See Invoicing Google sheet for Answers.</v>
      </c>
      <c r="F154" s="19"/>
      <c r="G154" s="34">
        <v>2</v>
      </c>
      <c r="H154" s="16"/>
      <c r="I154" s="16"/>
      <c r="J154" s="16"/>
      <c r="K154" s="83" t="s">
        <v>112</v>
      </c>
      <c r="L154" s="84"/>
      <c r="M154" s="84"/>
      <c r="N154" s="84"/>
      <c r="O154" s="85">
        <v>2.5</v>
      </c>
      <c r="P154" s="36">
        <v>2</v>
      </c>
      <c r="Q154" s="37"/>
      <c r="R154" s="37" t="s">
        <v>3228</v>
      </c>
      <c r="S154" s="34"/>
      <c r="T154" s="35"/>
      <c r="U154" s="36"/>
      <c r="V154" s="37"/>
      <c r="W154" s="37"/>
      <c r="X154" s="34"/>
      <c r="Y154" s="35"/>
      <c r="Z154" s="38">
        <f t="shared" si="46"/>
        <v>2</v>
      </c>
      <c r="AA154" s="39">
        <f t="shared" si="47"/>
        <v>2.5</v>
      </c>
      <c r="AB154" s="4"/>
      <c r="AC154" s="4"/>
    </row>
    <row r="155" spans="1:29" ht="15.75" customHeight="1">
      <c r="A155" s="7">
        <v>234</v>
      </c>
      <c r="B155" s="19" t="s">
        <v>3233</v>
      </c>
      <c r="C155" s="86" t="s">
        <v>3234</v>
      </c>
      <c r="D155" s="34">
        <v>2</v>
      </c>
      <c r="E155" s="82" t="str">
        <f t="shared" si="45"/>
        <v>See Invoicing Google sheet for Answers.</v>
      </c>
      <c r="F155" s="19"/>
      <c r="G155" s="34">
        <v>2</v>
      </c>
      <c r="H155" s="16"/>
      <c r="I155" s="16"/>
      <c r="J155" s="16"/>
      <c r="K155" s="83" t="s">
        <v>112</v>
      </c>
      <c r="L155" s="84"/>
      <c r="M155" s="84"/>
      <c r="N155" s="84"/>
      <c r="O155" s="85">
        <v>2.5</v>
      </c>
      <c r="P155" s="36">
        <v>2</v>
      </c>
      <c r="Q155" s="37"/>
      <c r="R155" s="37" t="s">
        <v>3243</v>
      </c>
      <c r="S155" s="34"/>
      <c r="T155" s="35"/>
      <c r="U155" s="36"/>
      <c r="V155" s="37"/>
      <c r="W155" s="37"/>
      <c r="X155" s="34"/>
      <c r="Y155" s="35"/>
      <c r="Z155" s="38">
        <f t="shared" si="46"/>
        <v>2</v>
      </c>
      <c r="AA155" s="39">
        <f t="shared" si="47"/>
        <v>2.5</v>
      </c>
      <c r="AB155" s="4"/>
      <c r="AC155" s="4"/>
    </row>
    <row r="156" spans="1:29" ht="15.75" customHeight="1">
      <c r="A156" s="7">
        <v>235</v>
      </c>
      <c r="B156" s="19" t="s">
        <v>3248</v>
      </c>
      <c r="C156" s="86" t="s">
        <v>3250</v>
      </c>
      <c r="D156" s="34">
        <v>2</v>
      </c>
      <c r="E156" s="82" t="str">
        <f t="shared" si="45"/>
        <v>See Invoicing Google sheet for Answers.</v>
      </c>
      <c r="F156" s="19"/>
      <c r="G156" s="34">
        <v>2</v>
      </c>
      <c r="H156" s="16"/>
      <c r="I156" s="16"/>
      <c r="J156" s="16"/>
      <c r="K156" s="83" t="s">
        <v>112</v>
      </c>
      <c r="L156" s="84"/>
      <c r="M156" s="84"/>
      <c r="N156" s="84"/>
      <c r="O156" s="85">
        <v>3</v>
      </c>
      <c r="P156" s="36">
        <v>3</v>
      </c>
      <c r="Q156" s="37"/>
      <c r="R156" s="37" t="s">
        <v>3243</v>
      </c>
      <c r="S156" s="34"/>
      <c r="T156" s="35"/>
      <c r="U156" s="36"/>
      <c r="V156" s="37"/>
      <c r="W156" s="37"/>
      <c r="X156" s="34"/>
      <c r="Y156" s="35"/>
      <c r="Z156" s="38">
        <f t="shared" si="46"/>
        <v>3</v>
      </c>
      <c r="AA156" s="39">
        <f t="shared" si="47"/>
        <v>3</v>
      </c>
      <c r="AB156" s="4"/>
      <c r="AC156" s="4"/>
    </row>
    <row r="157" spans="1:29" ht="15.75" customHeight="1">
      <c r="A157" s="7">
        <v>236</v>
      </c>
      <c r="B157" s="19" t="s">
        <v>3259</v>
      </c>
      <c r="C157" s="86" t="s">
        <v>3260</v>
      </c>
      <c r="D157" s="34">
        <v>2</v>
      </c>
      <c r="E157" s="82" t="str">
        <f t="shared" si="45"/>
        <v>See Invoicing Google sheet for Answers.</v>
      </c>
      <c r="F157" s="19"/>
      <c r="G157" s="34">
        <v>2</v>
      </c>
      <c r="H157" s="16"/>
      <c r="I157" s="16"/>
      <c r="J157" s="16"/>
      <c r="K157" s="83" t="s">
        <v>112</v>
      </c>
      <c r="L157" s="16"/>
      <c r="M157" s="16"/>
      <c r="N157" s="16"/>
      <c r="O157" s="83" t="s">
        <v>112</v>
      </c>
      <c r="P157" s="36">
        <v>2</v>
      </c>
      <c r="Q157" s="37"/>
      <c r="R157" s="37" t="s">
        <v>3265</v>
      </c>
      <c r="S157" s="34"/>
      <c r="T157" s="35"/>
      <c r="U157" s="36"/>
      <c r="V157" s="37"/>
      <c r="W157" s="37"/>
      <c r="X157" s="34"/>
      <c r="Y157" s="35"/>
      <c r="Z157" s="38">
        <f t="shared" si="46"/>
        <v>2</v>
      </c>
      <c r="AA157" s="39">
        <f t="shared" si="47"/>
        <v>2</v>
      </c>
      <c r="AB157" s="4"/>
      <c r="AC157" s="4"/>
    </row>
    <row r="158" spans="1:29" ht="15.75" customHeight="1">
      <c r="A158" s="7"/>
      <c r="B158" s="4"/>
      <c r="C158" s="51"/>
      <c r="D158" s="7"/>
      <c r="E158" s="51"/>
      <c r="F158" s="4"/>
      <c r="G158" s="83"/>
      <c r="H158" s="16"/>
      <c r="I158" s="16"/>
      <c r="J158" s="16"/>
      <c r="K158" s="83"/>
      <c r="L158" s="16"/>
      <c r="M158" s="16"/>
      <c r="N158" s="16"/>
      <c r="O158" s="83" t="s">
        <v>112</v>
      </c>
      <c r="P158" s="53"/>
      <c r="Q158" s="53"/>
      <c r="R158" s="53"/>
      <c r="S158" s="53"/>
      <c r="T158" s="53"/>
      <c r="U158" s="53"/>
      <c r="V158" s="53"/>
      <c r="W158" s="53"/>
      <c r="X158" s="53"/>
      <c r="Y158" s="53"/>
      <c r="Z158" s="53"/>
      <c r="AA158" s="4"/>
      <c r="AB158" s="4"/>
      <c r="AC158" s="4"/>
    </row>
    <row r="159" spans="1:29" ht="15.75" customHeight="1">
      <c r="A159" s="7"/>
      <c r="B159" s="4"/>
      <c r="C159" s="51"/>
      <c r="D159" s="7"/>
      <c r="E159" s="51"/>
      <c r="F159" s="4"/>
      <c r="G159" s="83"/>
      <c r="H159" s="16"/>
      <c r="I159" s="16"/>
      <c r="J159" s="16"/>
      <c r="K159" s="83"/>
      <c r="L159" s="16"/>
      <c r="M159" s="16"/>
      <c r="N159" s="16"/>
      <c r="O159" s="83" t="s">
        <v>112</v>
      </c>
      <c r="P159" s="53"/>
      <c r="Q159" s="53"/>
      <c r="R159" s="53"/>
      <c r="S159" s="53"/>
      <c r="T159" s="53"/>
      <c r="U159" s="53"/>
      <c r="V159" s="53"/>
      <c r="W159" s="53"/>
      <c r="X159" s="53"/>
      <c r="Y159" s="53"/>
      <c r="Z159" s="53"/>
      <c r="AA159" s="4"/>
      <c r="AB159" s="4"/>
      <c r="AC159" s="4"/>
    </row>
    <row r="160" spans="1:29" ht="15.75" customHeight="1">
      <c r="A160" s="7"/>
      <c r="B160" s="4"/>
      <c r="C160" s="51"/>
      <c r="D160" s="7"/>
      <c r="E160" s="51"/>
      <c r="F160" s="4"/>
      <c r="G160" s="83"/>
      <c r="H160" s="16"/>
      <c r="I160" s="16"/>
      <c r="J160" s="16"/>
      <c r="K160" s="83"/>
      <c r="L160" s="16"/>
      <c r="M160" s="16"/>
      <c r="N160" s="16"/>
      <c r="O160" s="83" t="s">
        <v>112</v>
      </c>
      <c r="P160" s="53"/>
      <c r="Q160" s="53"/>
      <c r="R160" s="53"/>
      <c r="S160" s="53"/>
      <c r="T160" s="53"/>
      <c r="U160" s="53"/>
      <c r="V160" s="53"/>
      <c r="W160" s="53"/>
      <c r="X160" s="53"/>
      <c r="Y160" s="53"/>
      <c r="Z160" s="53"/>
      <c r="AA160" s="4"/>
      <c r="AB160" s="4"/>
      <c r="AC160" s="4"/>
    </row>
    <row r="161" spans="1:29" ht="15.75" customHeight="1">
      <c r="A161" s="7"/>
      <c r="B161" s="101" t="s">
        <v>2106</v>
      </c>
      <c r="C161" s="51"/>
      <c r="D161" s="7"/>
      <c r="E161" s="51"/>
      <c r="F161" s="4"/>
      <c r="G161" s="83"/>
      <c r="H161" s="16"/>
      <c r="I161" s="16"/>
      <c r="J161" s="16"/>
      <c r="K161" s="83"/>
      <c r="L161" s="16"/>
      <c r="M161" s="16"/>
      <c r="N161" s="16"/>
      <c r="O161" s="83" t="s">
        <v>112</v>
      </c>
      <c r="P161" s="53"/>
      <c r="Q161" s="53"/>
      <c r="R161" s="53"/>
      <c r="S161" s="53"/>
      <c r="T161" s="53"/>
      <c r="U161" s="53"/>
      <c r="V161" s="53"/>
      <c r="W161" s="53"/>
      <c r="X161" s="53"/>
      <c r="Y161" s="53"/>
      <c r="Z161" s="53"/>
      <c r="AA161" s="4"/>
      <c r="AB161" s="4"/>
      <c r="AC161" s="4"/>
    </row>
    <row r="162" spans="1:29" ht="15.75" customHeight="1">
      <c r="A162" s="7">
        <v>237</v>
      </c>
      <c r="B162" s="19" t="s">
        <v>3285</v>
      </c>
      <c r="C162" s="86" t="s">
        <v>3286</v>
      </c>
      <c r="D162" s="34">
        <v>1</v>
      </c>
      <c r="E162" s="82" t="str">
        <f t="shared" ref="E162:E168" si="48">HYPERLINK("https://docs.google.com/document/d/1x6MfWDvt7WHUfxk51zhecRxv6JmwoUr2Vvcrs96HBBQ/edit","Use the Payment google sheet to answer ")</f>
        <v xml:space="preserve">Use the Payment google sheet to answer </v>
      </c>
      <c r="F162" s="19"/>
      <c r="G162" s="34">
        <v>2</v>
      </c>
      <c r="H162" s="16"/>
      <c r="I162" s="16"/>
      <c r="J162" s="16"/>
      <c r="K162" s="83"/>
      <c r="L162" s="84"/>
      <c r="M162" s="84"/>
      <c r="N162" s="84"/>
      <c r="O162" s="85">
        <v>2.5</v>
      </c>
      <c r="P162" s="36">
        <v>2</v>
      </c>
      <c r="Q162" s="37"/>
      <c r="R162" s="37" t="s">
        <v>3289</v>
      </c>
      <c r="S162" s="34">
        <v>2</v>
      </c>
      <c r="T162" s="35" t="s">
        <v>3290</v>
      </c>
      <c r="U162" s="36"/>
      <c r="V162" s="37"/>
      <c r="W162" s="37"/>
      <c r="X162" s="34"/>
      <c r="Y162" s="35"/>
      <c r="Z162" s="38">
        <f t="shared" ref="Z162:Z168" si="49">IF(U162&lt;&gt;"",U162,IF(P162&lt;&gt;"",P162,IF(L162&lt;&gt;"",L162,IF(H162&lt;&gt;"",H162,IF(D162&lt;&gt;"",D162,"")))))</f>
        <v>2</v>
      </c>
      <c r="AA162" s="39">
        <f t="shared" ref="AA162:AA168" si="50">IF(X162&lt;&gt;"",X162,IF(S162&lt;&gt;"",S162,IF(O162&lt;&gt;"",O162,IF(K162&lt;&gt;"",K162,IF(G162&lt;&gt;"",G162,"")))))</f>
        <v>2</v>
      </c>
      <c r="AB162" s="4"/>
      <c r="AC162" s="4"/>
    </row>
    <row r="163" spans="1:29" ht="15.75" customHeight="1">
      <c r="A163" s="7">
        <v>238</v>
      </c>
      <c r="B163" s="19" t="s">
        <v>3296</v>
      </c>
      <c r="C163" s="86" t="s">
        <v>3297</v>
      </c>
      <c r="D163" s="34">
        <v>0</v>
      </c>
      <c r="E163" s="82" t="str">
        <f t="shared" si="48"/>
        <v xml:space="preserve">Use the Payment google sheet to answer </v>
      </c>
      <c r="F163" s="19"/>
      <c r="G163" s="34">
        <v>2</v>
      </c>
      <c r="H163" s="16"/>
      <c r="I163" s="16"/>
      <c r="J163" s="16"/>
      <c r="K163" s="83"/>
      <c r="L163" s="84"/>
      <c r="M163" s="84"/>
      <c r="N163" s="84"/>
      <c r="O163" s="85">
        <v>2.5</v>
      </c>
      <c r="P163" s="36">
        <v>2</v>
      </c>
      <c r="Q163" s="37"/>
      <c r="R163" s="37" t="s">
        <v>3298</v>
      </c>
      <c r="S163" s="34">
        <v>2</v>
      </c>
      <c r="T163" s="35" t="s">
        <v>3290</v>
      </c>
      <c r="U163" s="36"/>
      <c r="V163" s="37"/>
      <c r="W163" s="37"/>
      <c r="X163" s="34"/>
      <c r="Y163" s="35"/>
      <c r="Z163" s="38">
        <f t="shared" si="49"/>
        <v>2</v>
      </c>
      <c r="AA163" s="39">
        <f t="shared" si="50"/>
        <v>2</v>
      </c>
      <c r="AB163" s="4"/>
      <c r="AC163" s="4"/>
    </row>
    <row r="164" spans="1:29" ht="15.75" customHeight="1">
      <c r="A164" s="7">
        <v>239</v>
      </c>
      <c r="B164" s="19" t="s">
        <v>3302</v>
      </c>
      <c r="C164" s="86" t="s">
        <v>3303</v>
      </c>
      <c r="D164" s="34">
        <v>1</v>
      </c>
      <c r="E164" s="82" t="str">
        <f t="shared" si="48"/>
        <v xml:space="preserve">Use the Payment google sheet to answer </v>
      </c>
      <c r="F164" s="19"/>
      <c r="G164" s="34">
        <v>2</v>
      </c>
      <c r="H164" s="16"/>
      <c r="I164" s="16"/>
      <c r="J164" s="16"/>
      <c r="K164" s="83"/>
      <c r="L164" s="84"/>
      <c r="M164" s="84"/>
      <c r="N164" s="84"/>
      <c r="O164" s="85">
        <v>2.5</v>
      </c>
      <c r="P164" s="36">
        <v>2</v>
      </c>
      <c r="Q164" s="37"/>
      <c r="R164" s="37" t="s">
        <v>3307</v>
      </c>
      <c r="S164" s="34">
        <v>2</v>
      </c>
      <c r="T164" s="35" t="s">
        <v>3290</v>
      </c>
      <c r="U164" s="36"/>
      <c r="V164" s="37"/>
      <c r="W164" s="37"/>
      <c r="X164" s="34"/>
      <c r="Y164" s="35"/>
      <c r="Z164" s="38">
        <f t="shared" si="49"/>
        <v>2</v>
      </c>
      <c r="AA164" s="39">
        <f t="shared" si="50"/>
        <v>2</v>
      </c>
      <c r="AB164" s="4"/>
      <c r="AC164" s="4"/>
    </row>
    <row r="165" spans="1:29" ht="15.75" customHeight="1">
      <c r="A165" s="7">
        <v>240</v>
      </c>
      <c r="B165" s="19" t="s">
        <v>3316</v>
      </c>
      <c r="C165" s="86" t="s">
        <v>3317</v>
      </c>
      <c r="D165" s="34"/>
      <c r="E165" s="82" t="str">
        <f t="shared" si="48"/>
        <v xml:space="preserve">Use the Payment google sheet to answer </v>
      </c>
      <c r="F165" s="19"/>
      <c r="G165" s="34">
        <v>0</v>
      </c>
      <c r="H165" s="16"/>
      <c r="I165" s="16"/>
      <c r="J165" s="16"/>
      <c r="K165" s="83"/>
      <c r="L165" s="16"/>
      <c r="M165" s="16"/>
      <c r="N165" s="16"/>
      <c r="O165" s="83" t="s">
        <v>112</v>
      </c>
      <c r="P165" s="36">
        <v>0</v>
      </c>
      <c r="Q165" s="37"/>
      <c r="R165" s="37" t="s">
        <v>3307</v>
      </c>
      <c r="S165" s="34"/>
      <c r="T165" s="35"/>
      <c r="U165" s="36"/>
      <c r="V165" s="37"/>
      <c r="W165" s="37"/>
      <c r="X165" s="34"/>
      <c r="Y165" s="35"/>
      <c r="Z165" s="38">
        <f t="shared" si="49"/>
        <v>0</v>
      </c>
      <c r="AA165" s="39">
        <f t="shared" si="50"/>
        <v>0</v>
      </c>
      <c r="AB165" s="4"/>
      <c r="AC165" s="4"/>
    </row>
    <row r="166" spans="1:29" ht="15.75" customHeight="1">
      <c r="A166" s="7">
        <v>241</v>
      </c>
      <c r="B166" s="19" t="s">
        <v>3325</v>
      </c>
      <c r="C166" s="86" t="s">
        <v>3326</v>
      </c>
      <c r="D166" s="34"/>
      <c r="E166" s="82" t="str">
        <f t="shared" si="48"/>
        <v xml:space="preserve">Use the Payment google sheet to answer </v>
      </c>
      <c r="F166" s="19"/>
      <c r="G166" s="34">
        <v>0</v>
      </c>
      <c r="H166" s="16"/>
      <c r="I166" s="16"/>
      <c r="J166" s="16"/>
      <c r="K166" s="83"/>
      <c r="L166" s="16"/>
      <c r="M166" s="16"/>
      <c r="N166" s="16"/>
      <c r="O166" s="83" t="s">
        <v>112</v>
      </c>
      <c r="P166" s="36">
        <v>0</v>
      </c>
      <c r="Q166" s="37" t="s">
        <v>3332</v>
      </c>
      <c r="R166" s="37" t="s">
        <v>3334</v>
      </c>
      <c r="S166" s="34"/>
      <c r="T166" s="35"/>
      <c r="U166" s="36"/>
      <c r="V166" s="37"/>
      <c r="W166" s="37"/>
      <c r="X166" s="34"/>
      <c r="Y166" s="35"/>
      <c r="Z166" s="38">
        <f t="shared" si="49"/>
        <v>0</v>
      </c>
      <c r="AA166" s="39">
        <f t="shared" si="50"/>
        <v>0</v>
      </c>
      <c r="AB166" s="4"/>
      <c r="AC166" s="4"/>
    </row>
    <row r="167" spans="1:29" ht="15.75" customHeight="1">
      <c r="A167" s="7">
        <v>242</v>
      </c>
      <c r="B167" s="19" t="s">
        <v>1285</v>
      </c>
      <c r="C167" s="86" t="s">
        <v>3336</v>
      </c>
      <c r="D167" s="34"/>
      <c r="E167" s="82" t="str">
        <f t="shared" si="48"/>
        <v xml:space="preserve">Use the Payment google sheet to answer </v>
      </c>
      <c r="F167" s="19"/>
      <c r="G167" s="34">
        <v>0</v>
      </c>
      <c r="H167" s="16"/>
      <c r="I167" s="16"/>
      <c r="J167" s="16"/>
      <c r="K167" s="83"/>
      <c r="L167" s="16"/>
      <c r="M167" s="16"/>
      <c r="N167" s="16"/>
      <c r="O167" s="83" t="s">
        <v>112</v>
      </c>
      <c r="P167" s="36">
        <v>0</v>
      </c>
      <c r="Q167" s="37" t="s">
        <v>3332</v>
      </c>
      <c r="R167" s="37" t="s">
        <v>3337</v>
      </c>
      <c r="S167" s="34"/>
      <c r="T167" s="35"/>
      <c r="U167" s="36"/>
      <c r="V167" s="37"/>
      <c r="W167" s="37"/>
      <c r="X167" s="34"/>
      <c r="Y167" s="35"/>
      <c r="Z167" s="38">
        <f t="shared" si="49"/>
        <v>0</v>
      </c>
      <c r="AA167" s="39">
        <f t="shared" si="50"/>
        <v>0</v>
      </c>
      <c r="AB167" s="4"/>
      <c r="AC167" s="4"/>
    </row>
    <row r="168" spans="1:29" ht="15.75" customHeight="1">
      <c r="A168" s="7">
        <v>243</v>
      </c>
      <c r="B168" s="19" t="s">
        <v>3339</v>
      </c>
      <c r="C168" s="86" t="s">
        <v>3340</v>
      </c>
      <c r="D168" s="34">
        <v>1</v>
      </c>
      <c r="E168" s="82" t="str">
        <f t="shared" si="48"/>
        <v xml:space="preserve">Use the Payment google sheet to answer </v>
      </c>
      <c r="F168" s="19"/>
      <c r="G168" s="34">
        <v>1</v>
      </c>
      <c r="H168" s="16"/>
      <c r="I168" s="16"/>
      <c r="J168" s="16"/>
      <c r="K168" s="83"/>
      <c r="L168" s="84"/>
      <c r="M168" s="84"/>
      <c r="N168" s="84"/>
      <c r="O168" s="85">
        <v>0</v>
      </c>
      <c r="P168" s="36">
        <v>0</v>
      </c>
      <c r="Q168" s="37" t="s">
        <v>3332</v>
      </c>
      <c r="R168" s="37" t="s">
        <v>3337</v>
      </c>
      <c r="S168" s="34"/>
      <c r="T168" s="35"/>
      <c r="U168" s="36"/>
      <c r="V168" s="37"/>
      <c r="W168" s="37"/>
      <c r="X168" s="34"/>
      <c r="Y168" s="35"/>
      <c r="Z168" s="38">
        <f t="shared" si="49"/>
        <v>0</v>
      </c>
      <c r="AA168" s="39">
        <f t="shared" si="50"/>
        <v>0</v>
      </c>
      <c r="AB168" s="4"/>
      <c r="AC168" s="4"/>
    </row>
    <row r="169" spans="1:29" ht="15.75" customHeight="1">
      <c r="A169" s="7"/>
      <c r="B169" s="4"/>
      <c r="C169" s="51"/>
      <c r="D169" s="7"/>
      <c r="E169" s="51"/>
      <c r="F169" s="4"/>
      <c r="G169" s="7"/>
      <c r="H169" s="16"/>
      <c r="I169" s="16"/>
      <c r="J169" s="16"/>
      <c r="K169" s="83"/>
      <c r="L169" s="16"/>
      <c r="M169" s="16"/>
      <c r="N169" s="16"/>
      <c r="O169" s="83"/>
      <c r="P169" s="53"/>
      <c r="Q169" s="53"/>
      <c r="R169" s="53"/>
      <c r="S169" s="53"/>
      <c r="T169" s="53"/>
      <c r="U169" s="53"/>
      <c r="V169" s="53"/>
      <c r="W169" s="53"/>
      <c r="X169" s="53"/>
      <c r="Y169" s="53"/>
      <c r="Z169" s="53"/>
      <c r="AA169" s="4"/>
      <c r="AB169" s="4"/>
      <c r="AC169" s="4"/>
    </row>
    <row r="170" spans="1:29" ht="15.75" customHeight="1">
      <c r="A170" s="7"/>
      <c r="B170" s="4"/>
      <c r="C170" s="51"/>
      <c r="D170" s="7"/>
      <c r="E170" s="51"/>
      <c r="F170" s="4"/>
      <c r="G170" s="7"/>
      <c r="H170" s="16"/>
      <c r="I170" s="16"/>
      <c r="J170" s="16"/>
      <c r="K170" s="83"/>
      <c r="L170" s="16"/>
      <c r="M170" s="16"/>
      <c r="N170" s="16"/>
      <c r="O170" s="83"/>
      <c r="P170" s="53"/>
      <c r="Q170" s="53"/>
      <c r="R170" s="53"/>
      <c r="S170" s="53"/>
      <c r="T170" s="53"/>
      <c r="U170" s="53"/>
      <c r="V170" s="53"/>
      <c r="W170" s="53"/>
      <c r="X170" s="53"/>
      <c r="Y170" s="53"/>
      <c r="Z170" s="53"/>
      <c r="AA170" s="4"/>
      <c r="AB170" s="4"/>
      <c r="AC170" s="4"/>
    </row>
    <row r="171" spans="1:29" ht="15.75" customHeight="1">
      <c r="A171" s="7"/>
      <c r="B171" s="96"/>
      <c r="C171" s="51"/>
      <c r="D171" s="7"/>
      <c r="E171" s="51"/>
      <c r="F171" s="4"/>
      <c r="G171" s="7"/>
      <c r="H171" s="16"/>
      <c r="I171" s="16"/>
      <c r="J171" s="16"/>
      <c r="K171" s="83"/>
      <c r="L171" s="16"/>
      <c r="M171" s="16"/>
      <c r="N171" s="16"/>
      <c r="O171" s="83"/>
      <c r="P171" s="53"/>
      <c r="Q171" s="53"/>
      <c r="R171" s="53"/>
      <c r="S171" s="53"/>
      <c r="T171" s="53"/>
      <c r="U171" s="53"/>
      <c r="V171" s="53"/>
      <c r="W171" s="53"/>
      <c r="X171" s="53"/>
      <c r="Y171" s="53"/>
      <c r="Z171" s="53"/>
      <c r="AA171" s="4"/>
      <c r="AB171" s="4"/>
      <c r="AC171" s="4"/>
    </row>
    <row r="172" spans="1:29" ht="15.75" customHeight="1">
      <c r="A172" s="7"/>
      <c r="B172" s="4"/>
      <c r="C172" s="51"/>
      <c r="D172" s="7"/>
      <c r="E172" s="51"/>
      <c r="F172" s="4"/>
      <c r="G172" s="7"/>
      <c r="H172" s="16"/>
      <c r="I172" s="16"/>
      <c r="J172" s="16"/>
      <c r="K172" s="83"/>
      <c r="L172" s="16"/>
      <c r="M172" s="16"/>
      <c r="N172" s="16"/>
      <c r="O172" s="83"/>
      <c r="P172" s="53"/>
      <c r="Q172" s="53"/>
      <c r="R172" s="53"/>
      <c r="S172" s="53"/>
      <c r="T172" s="53"/>
      <c r="U172" s="53"/>
      <c r="V172" s="53"/>
      <c r="W172" s="53"/>
      <c r="X172" s="53"/>
      <c r="Y172" s="53"/>
      <c r="Z172" s="53"/>
      <c r="AA172" s="4"/>
      <c r="AB172" s="4"/>
      <c r="AC172" s="4"/>
    </row>
    <row r="173" spans="1:29" ht="15.75" customHeight="1">
      <c r="A173" s="7"/>
      <c r="B173" s="4"/>
      <c r="C173" s="51"/>
      <c r="D173" s="7"/>
      <c r="E173" s="51"/>
      <c r="F173" s="4"/>
      <c r="G173" s="7"/>
      <c r="H173" s="16"/>
      <c r="I173" s="16"/>
      <c r="J173" s="16"/>
      <c r="K173" s="83"/>
      <c r="L173" s="16"/>
      <c r="M173" s="16"/>
      <c r="N173" s="16"/>
      <c r="O173" s="83"/>
      <c r="P173" s="53"/>
      <c r="Q173" s="53"/>
      <c r="R173" s="53"/>
      <c r="S173" s="53"/>
      <c r="T173" s="53"/>
      <c r="U173" s="53"/>
      <c r="V173" s="53"/>
      <c r="W173" s="53"/>
      <c r="X173" s="53"/>
      <c r="Y173" s="53"/>
      <c r="Z173" s="53"/>
      <c r="AA173" s="4"/>
      <c r="AB173" s="4"/>
      <c r="AC173" s="4"/>
    </row>
    <row r="174" spans="1:29" ht="15.75" customHeight="1">
      <c r="A174" s="7"/>
      <c r="B174" s="4"/>
      <c r="C174" s="51"/>
      <c r="D174" s="7"/>
      <c r="E174" s="51"/>
      <c r="F174" s="4"/>
      <c r="G174" s="7"/>
      <c r="H174" s="16"/>
      <c r="I174" s="16"/>
      <c r="J174" s="16"/>
      <c r="K174" s="83"/>
      <c r="L174" s="16"/>
      <c r="M174" s="16"/>
      <c r="N174" s="16"/>
      <c r="O174" s="83"/>
      <c r="P174" s="53"/>
      <c r="Q174" s="53"/>
      <c r="R174" s="53"/>
      <c r="S174" s="53"/>
      <c r="T174" s="53"/>
      <c r="U174" s="53"/>
      <c r="V174" s="53"/>
      <c r="W174" s="53"/>
      <c r="X174" s="53"/>
      <c r="Y174" s="53"/>
      <c r="Z174" s="53"/>
      <c r="AA174" s="4"/>
      <c r="AB174" s="4"/>
      <c r="AC174" s="4"/>
    </row>
    <row r="175" spans="1:29" ht="15.75" customHeight="1">
      <c r="A175" s="7"/>
      <c r="B175" s="4"/>
      <c r="C175" s="51"/>
      <c r="D175" s="7"/>
      <c r="E175" s="51"/>
      <c r="F175" s="4"/>
      <c r="G175" s="7"/>
      <c r="H175" s="16"/>
      <c r="I175" s="16"/>
      <c r="J175" s="16"/>
      <c r="K175" s="83"/>
      <c r="L175" s="16"/>
      <c r="M175" s="16"/>
      <c r="N175" s="16"/>
      <c r="O175" s="83"/>
      <c r="P175" s="53"/>
      <c r="Q175" s="53"/>
      <c r="R175" s="53"/>
      <c r="S175" s="53"/>
      <c r="T175" s="53"/>
      <c r="U175" s="53"/>
      <c r="V175" s="53"/>
      <c r="W175" s="53"/>
      <c r="X175" s="53"/>
      <c r="Y175" s="53"/>
      <c r="Z175" s="53"/>
      <c r="AA175" s="4"/>
      <c r="AB175" s="4"/>
      <c r="AC175" s="4"/>
    </row>
    <row r="176" spans="1:29" ht="15.75" customHeight="1">
      <c r="A176" s="7"/>
      <c r="B176" s="4"/>
      <c r="C176" s="51"/>
      <c r="D176" s="7"/>
      <c r="E176" s="51"/>
      <c r="F176" s="4"/>
      <c r="G176" s="7"/>
      <c r="H176" s="16"/>
      <c r="I176" s="16"/>
      <c r="J176" s="16"/>
      <c r="K176" s="83"/>
      <c r="L176" s="16"/>
      <c r="M176" s="16"/>
      <c r="N176" s="16"/>
      <c r="O176" s="83"/>
      <c r="P176" s="53"/>
      <c r="Q176" s="53"/>
      <c r="R176" s="53"/>
      <c r="S176" s="53"/>
      <c r="T176" s="53"/>
      <c r="U176" s="53"/>
      <c r="V176" s="53"/>
      <c r="W176" s="53"/>
      <c r="X176" s="53"/>
      <c r="Y176" s="53"/>
      <c r="Z176" s="53"/>
      <c r="AA176" s="4"/>
      <c r="AB176" s="4"/>
      <c r="AC176" s="4"/>
    </row>
    <row r="177" spans="1:29" ht="15.75" customHeight="1">
      <c r="A177" s="7"/>
      <c r="B177" s="4"/>
      <c r="C177" s="51"/>
      <c r="D177" s="7"/>
      <c r="E177" s="51"/>
      <c r="F177" s="4"/>
      <c r="G177" s="7"/>
      <c r="H177" s="16"/>
      <c r="I177" s="16"/>
      <c r="J177" s="16"/>
      <c r="K177" s="83"/>
      <c r="L177" s="16"/>
      <c r="M177" s="16"/>
      <c r="N177" s="16"/>
      <c r="O177" s="83"/>
      <c r="P177" s="53"/>
      <c r="Q177" s="53"/>
      <c r="R177" s="53"/>
      <c r="S177" s="53"/>
      <c r="T177" s="53"/>
      <c r="U177" s="53"/>
      <c r="V177" s="53"/>
      <c r="W177" s="53"/>
      <c r="X177" s="53"/>
      <c r="Y177" s="53"/>
      <c r="Z177" s="53"/>
      <c r="AA177" s="4"/>
      <c r="AB177" s="4"/>
      <c r="AC177" s="4"/>
    </row>
    <row r="178" spans="1:29" ht="15.75" customHeight="1">
      <c r="A178" s="7"/>
      <c r="B178" s="4"/>
      <c r="C178" s="51"/>
      <c r="D178" s="7"/>
      <c r="E178" s="51"/>
      <c r="F178" s="4"/>
      <c r="G178" s="7"/>
      <c r="H178" s="16"/>
      <c r="I178" s="16"/>
      <c r="J178" s="16"/>
      <c r="K178" s="83"/>
      <c r="L178" s="16"/>
      <c r="M178" s="16"/>
      <c r="N178" s="16"/>
      <c r="O178" s="83"/>
      <c r="P178" s="53"/>
      <c r="Q178" s="53"/>
      <c r="R178" s="53"/>
      <c r="S178" s="53"/>
      <c r="T178" s="53"/>
      <c r="U178" s="53"/>
      <c r="V178" s="53"/>
      <c r="W178" s="53"/>
      <c r="X178" s="53"/>
      <c r="Y178" s="53"/>
      <c r="Z178" s="53"/>
      <c r="AA178" s="4"/>
      <c r="AB178" s="4"/>
      <c r="AC178" s="4"/>
    </row>
    <row r="179" spans="1:29" ht="15.75" customHeight="1">
      <c r="A179" s="7"/>
      <c r="B179" s="4"/>
      <c r="C179" s="51"/>
      <c r="D179" s="7"/>
      <c r="E179" s="51"/>
      <c r="F179" s="4"/>
      <c r="G179" s="7"/>
      <c r="H179" s="16"/>
      <c r="I179" s="16"/>
      <c r="J179" s="16"/>
      <c r="K179" s="83"/>
      <c r="L179" s="16"/>
      <c r="M179" s="16"/>
      <c r="N179" s="16"/>
      <c r="O179" s="83"/>
      <c r="P179" s="53"/>
      <c r="Q179" s="53"/>
      <c r="R179" s="53"/>
      <c r="S179" s="53"/>
      <c r="T179" s="53"/>
      <c r="U179" s="53"/>
      <c r="V179" s="53"/>
      <c r="W179" s="53"/>
      <c r="X179" s="53"/>
      <c r="Y179" s="53"/>
      <c r="Z179" s="53"/>
      <c r="AA179" s="4"/>
      <c r="AB179" s="4"/>
      <c r="AC179" s="4"/>
    </row>
    <row r="180" spans="1:29" ht="15.75" customHeight="1">
      <c r="A180" s="7"/>
      <c r="B180" s="4"/>
      <c r="C180" s="51"/>
      <c r="D180" s="7"/>
      <c r="E180" s="51"/>
      <c r="F180" s="4"/>
      <c r="G180" s="7"/>
      <c r="H180" s="16"/>
      <c r="I180" s="16"/>
      <c r="J180" s="16"/>
      <c r="K180" s="83"/>
      <c r="L180" s="16"/>
      <c r="M180" s="16"/>
      <c r="N180" s="16"/>
      <c r="O180" s="83"/>
      <c r="P180" s="53"/>
      <c r="Q180" s="53"/>
      <c r="R180" s="53"/>
      <c r="S180" s="53"/>
      <c r="T180" s="53"/>
      <c r="U180" s="53"/>
      <c r="V180" s="53"/>
      <c r="W180" s="53"/>
      <c r="X180" s="53"/>
      <c r="Y180" s="53"/>
      <c r="Z180" s="53"/>
      <c r="AA180" s="4"/>
      <c r="AB180" s="4"/>
      <c r="AC180" s="4"/>
    </row>
    <row r="181" spans="1:29" ht="15.75" customHeight="1">
      <c r="A181" s="7"/>
      <c r="B181" s="4"/>
      <c r="C181" s="51"/>
      <c r="D181" s="7"/>
      <c r="E181" s="51"/>
      <c r="F181" s="4"/>
      <c r="G181" s="7"/>
      <c r="H181" s="16"/>
      <c r="I181" s="16"/>
      <c r="J181" s="16"/>
      <c r="K181" s="83"/>
      <c r="L181" s="16"/>
      <c r="M181" s="16"/>
      <c r="N181" s="16"/>
      <c r="O181" s="83"/>
      <c r="P181" s="53"/>
      <c r="Q181" s="53"/>
      <c r="R181" s="53"/>
      <c r="S181" s="53"/>
      <c r="T181" s="53"/>
      <c r="U181" s="53"/>
      <c r="V181" s="53"/>
      <c r="W181" s="53"/>
      <c r="X181" s="53"/>
      <c r="Y181" s="53"/>
      <c r="Z181" s="53"/>
      <c r="AA181" s="4"/>
      <c r="AB181" s="4"/>
      <c r="AC181" s="4"/>
    </row>
    <row r="182" spans="1:29" ht="15.75" customHeight="1">
      <c r="A182" s="7"/>
      <c r="B182" s="4"/>
      <c r="C182" s="51"/>
      <c r="D182" s="7"/>
      <c r="E182" s="51"/>
      <c r="F182" s="4"/>
      <c r="G182" s="7"/>
      <c r="H182" s="16"/>
      <c r="I182" s="16"/>
      <c r="J182" s="16"/>
      <c r="K182" s="83"/>
      <c r="L182" s="16"/>
      <c r="M182" s="16"/>
      <c r="N182" s="16"/>
      <c r="O182" s="83"/>
      <c r="P182" s="53"/>
      <c r="Q182" s="53"/>
      <c r="R182" s="53"/>
      <c r="S182" s="53"/>
      <c r="T182" s="53"/>
      <c r="U182" s="53"/>
      <c r="V182" s="53"/>
      <c r="W182" s="53"/>
      <c r="X182" s="53"/>
      <c r="Y182" s="53"/>
      <c r="Z182" s="53"/>
      <c r="AA182" s="4"/>
      <c r="AB182" s="4"/>
      <c r="AC182" s="4"/>
    </row>
    <row r="183" spans="1:29" ht="15.75" customHeight="1">
      <c r="A183" s="7"/>
      <c r="B183" s="4"/>
      <c r="C183" s="51"/>
      <c r="D183" s="7"/>
      <c r="E183" s="51"/>
      <c r="F183" s="4"/>
      <c r="G183" s="7"/>
      <c r="H183" s="16"/>
      <c r="I183" s="16"/>
      <c r="J183" s="16"/>
      <c r="K183" s="83"/>
      <c r="L183" s="16"/>
      <c r="M183" s="16"/>
      <c r="N183" s="16"/>
      <c r="O183" s="83"/>
      <c r="P183" s="53"/>
      <c r="Q183" s="53"/>
      <c r="R183" s="53"/>
      <c r="S183" s="53"/>
      <c r="T183" s="53"/>
      <c r="U183" s="53"/>
      <c r="V183" s="53"/>
      <c r="W183" s="53"/>
      <c r="X183" s="53"/>
      <c r="Y183" s="53"/>
      <c r="Z183" s="53"/>
      <c r="AA183" s="4"/>
      <c r="AB183" s="4"/>
      <c r="AC183" s="4"/>
    </row>
    <row r="184" spans="1:29" ht="15.75" customHeight="1">
      <c r="A184" s="7"/>
      <c r="B184" s="4"/>
      <c r="C184" s="51"/>
      <c r="D184" s="7"/>
      <c r="E184" s="51"/>
      <c r="F184" s="4"/>
      <c r="G184" s="7"/>
      <c r="H184" s="16"/>
      <c r="I184" s="16"/>
      <c r="J184" s="16"/>
      <c r="K184" s="83"/>
      <c r="L184" s="16"/>
      <c r="M184" s="16"/>
      <c r="N184" s="16"/>
      <c r="O184" s="83"/>
      <c r="P184" s="53"/>
      <c r="Q184" s="53"/>
      <c r="R184" s="53"/>
      <c r="S184" s="53"/>
      <c r="T184" s="53"/>
      <c r="U184" s="53"/>
      <c r="V184" s="53"/>
      <c r="W184" s="53"/>
      <c r="X184" s="53"/>
      <c r="Y184" s="53"/>
      <c r="Z184" s="53"/>
      <c r="AA184" s="4"/>
      <c r="AB184" s="4"/>
      <c r="AC184" s="4"/>
    </row>
    <row r="185" spans="1:29" ht="15.75" customHeight="1">
      <c r="A185" s="7"/>
      <c r="B185" s="4"/>
      <c r="C185" s="51"/>
      <c r="D185" s="7"/>
      <c r="E185" s="51"/>
      <c r="F185" s="4"/>
      <c r="G185" s="7"/>
      <c r="H185" s="16"/>
      <c r="I185" s="16"/>
      <c r="J185" s="16"/>
      <c r="K185" s="83"/>
      <c r="L185" s="16"/>
      <c r="M185" s="16"/>
      <c r="N185" s="16"/>
      <c r="O185" s="83"/>
      <c r="P185" s="53"/>
      <c r="Q185" s="53"/>
      <c r="R185" s="53"/>
      <c r="S185" s="53"/>
      <c r="T185" s="53"/>
      <c r="U185" s="53"/>
      <c r="V185" s="53"/>
      <c r="W185" s="53"/>
      <c r="X185" s="53"/>
      <c r="Y185" s="53"/>
      <c r="Z185" s="53"/>
      <c r="AA185" s="4"/>
      <c r="AB185" s="4"/>
      <c r="AC185" s="4"/>
    </row>
    <row r="186" spans="1:29" ht="15.75" customHeight="1">
      <c r="A186" s="7"/>
      <c r="B186" s="4"/>
      <c r="C186" s="51"/>
      <c r="D186" s="7"/>
      <c r="E186" s="51"/>
      <c r="F186" s="4"/>
      <c r="G186" s="7"/>
      <c r="H186" s="16"/>
      <c r="I186" s="16"/>
      <c r="J186" s="16"/>
      <c r="K186" s="83"/>
      <c r="L186" s="16"/>
      <c r="M186" s="16"/>
      <c r="N186" s="16"/>
      <c r="O186" s="83"/>
      <c r="P186" s="53"/>
      <c r="Q186" s="53"/>
      <c r="R186" s="53"/>
      <c r="S186" s="53"/>
      <c r="T186" s="53"/>
      <c r="U186" s="53"/>
      <c r="V186" s="53"/>
      <c r="W186" s="53"/>
      <c r="X186" s="53"/>
      <c r="Y186" s="53"/>
      <c r="Z186" s="53"/>
      <c r="AA186" s="4"/>
      <c r="AB186" s="4"/>
      <c r="AC186" s="4"/>
    </row>
    <row r="187" spans="1:29" ht="15.75" customHeight="1">
      <c r="A187" s="7"/>
      <c r="B187" s="4"/>
      <c r="C187" s="51"/>
      <c r="D187" s="7"/>
      <c r="E187" s="51"/>
      <c r="F187" s="4"/>
      <c r="G187" s="7"/>
      <c r="H187" s="16"/>
      <c r="I187" s="16"/>
      <c r="J187" s="16"/>
      <c r="K187" s="83"/>
      <c r="L187" s="16"/>
      <c r="M187" s="16"/>
      <c r="N187" s="16"/>
      <c r="O187" s="83"/>
      <c r="P187" s="53"/>
      <c r="Q187" s="53"/>
      <c r="R187" s="53"/>
      <c r="S187" s="53"/>
      <c r="T187" s="53"/>
      <c r="U187" s="53"/>
      <c r="V187" s="53"/>
      <c r="W187" s="53"/>
      <c r="X187" s="53"/>
      <c r="Y187" s="53"/>
      <c r="Z187" s="53"/>
      <c r="AA187" s="4"/>
      <c r="AB187" s="4"/>
      <c r="AC187" s="4"/>
    </row>
    <row r="188" spans="1:29" ht="15.75" customHeight="1">
      <c r="A188" s="7"/>
      <c r="B188" s="4"/>
      <c r="C188" s="51"/>
      <c r="D188" s="7"/>
      <c r="E188" s="51"/>
      <c r="F188" s="4"/>
      <c r="G188" s="7"/>
      <c r="H188" s="16"/>
      <c r="I188" s="16"/>
      <c r="J188" s="16"/>
      <c r="K188" s="83"/>
      <c r="L188" s="16"/>
      <c r="M188" s="16"/>
      <c r="N188" s="16"/>
      <c r="O188" s="83"/>
      <c r="P188" s="53"/>
      <c r="Q188" s="53"/>
      <c r="R188" s="53"/>
      <c r="S188" s="53"/>
      <c r="T188" s="53"/>
      <c r="U188" s="53"/>
      <c r="V188" s="53"/>
      <c r="W188" s="53"/>
      <c r="X188" s="53"/>
      <c r="Y188" s="53"/>
      <c r="Z188" s="53"/>
      <c r="AA188" s="4"/>
      <c r="AB188" s="4"/>
      <c r="AC188" s="4"/>
    </row>
    <row r="189" spans="1:29" ht="15.75" customHeight="1">
      <c r="A189" s="7"/>
      <c r="B189" s="4"/>
      <c r="C189" s="51"/>
      <c r="D189" s="7"/>
      <c r="E189" s="51"/>
      <c r="F189" s="4"/>
      <c r="G189" s="7"/>
      <c r="H189" s="16"/>
      <c r="I189" s="16"/>
      <c r="J189" s="16"/>
      <c r="K189" s="83"/>
      <c r="L189" s="16"/>
      <c r="M189" s="16"/>
      <c r="N189" s="16"/>
      <c r="O189" s="83"/>
      <c r="P189" s="53"/>
      <c r="Q189" s="53"/>
      <c r="R189" s="53"/>
      <c r="S189" s="53"/>
      <c r="T189" s="53"/>
      <c r="U189" s="53"/>
      <c r="V189" s="53"/>
      <c r="W189" s="53"/>
      <c r="X189" s="53"/>
      <c r="Y189" s="53"/>
      <c r="Z189" s="53"/>
      <c r="AA189" s="4"/>
      <c r="AB189" s="4"/>
      <c r="AC189" s="4"/>
    </row>
    <row r="190" spans="1:29" ht="15.75" customHeight="1">
      <c r="A190" s="7"/>
      <c r="B190" s="4"/>
      <c r="C190" s="51"/>
      <c r="D190" s="7"/>
      <c r="E190" s="51"/>
      <c r="F190" s="4"/>
      <c r="G190" s="7"/>
      <c r="H190" s="16"/>
      <c r="I190" s="16"/>
      <c r="J190" s="16"/>
      <c r="K190" s="83"/>
      <c r="L190" s="16"/>
      <c r="M190" s="16"/>
      <c r="N190" s="16"/>
      <c r="O190" s="83"/>
      <c r="P190" s="53"/>
      <c r="Q190" s="53"/>
      <c r="R190" s="53"/>
      <c r="S190" s="53"/>
      <c r="T190" s="53"/>
      <c r="U190" s="53"/>
      <c r="V190" s="53"/>
      <c r="W190" s="53"/>
      <c r="X190" s="53"/>
      <c r="Y190" s="53"/>
      <c r="Z190" s="53"/>
      <c r="AA190" s="4"/>
      <c r="AB190" s="4"/>
      <c r="AC190" s="4"/>
    </row>
    <row r="191" spans="1:29" ht="15.75" customHeight="1">
      <c r="A191" s="7"/>
      <c r="B191" s="4"/>
      <c r="C191" s="51"/>
      <c r="D191" s="7"/>
      <c r="E191" s="51"/>
      <c r="F191" s="4"/>
      <c r="G191" s="7"/>
      <c r="H191" s="16"/>
      <c r="I191" s="16"/>
      <c r="J191" s="16"/>
      <c r="K191" s="83"/>
      <c r="L191" s="16"/>
      <c r="M191" s="16"/>
      <c r="N191" s="16"/>
      <c r="O191" s="83"/>
      <c r="P191" s="53"/>
      <c r="Q191" s="53"/>
      <c r="R191" s="53"/>
      <c r="S191" s="53"/>
      <c r="T191" s="53"/>
      <c r="U191" s="53"/>
      <c r="V191" s="53"/>
      <c r="W191" s="53"/>
      <c r="X191" s="53"/>
      <c r="Y191" s="53"/>
      <c r="Z191" s="53"/>
      <c r="AA191" s="4"/>
      <c r="AB191" s="4"/>
      <c r="AC191" s="4"/>
    </row>
    <row r="192" spans="1:29" ht="15.75" customHeight="1">
      <c r="A192" s="7"/>
      <c r="B192" s="4"/>
      <c r="C192" s="51"/>
      <c r="D192" s="7"/>
      <c r="E192" s="51"/>
      <c r="F192" s="4"/>
      <c r="G192" s="7"/>
      <c r="H192" s="16"/>
      <c r="I192" s="16"/>
      <c r="J192" s="16"/>
      <c r="K192" s="83"/>
      <c r="L192" s="16"/>
      <c r="M192" s="16"/>
      <c r="N192" s="16"/>
      <c r="O192" s="83"/>
      <c r="P192" s="53"/>
      <c r="Q192" s="53"/>
      <c r="R192" s="53"/>
      <c r="S192" s="53"/>
      <c r="T192" s="53"/>
      <c r="U192" s="53"/>
      <c r="V192" s="53"/>
      <c r="W192" s="53"/>
      <c r="X192" s="53"/>
      <c r="Y192" s="53"/>
      <c r="Z192" s="53"/>
      <c r="AA192" s="4"/>
      <c r="AB192" s="4"/>
      <c r="AC192" s="4"/>
    </row>
    <row r="193" spans="1:29" ht="15.75" customHeight="1">
      <c r="A193" s="7"/>
      <c r="B193" s="4"/>
      <c r="C193" s="51"/>
      <c r="D193" s="7"/>
      <c r="E193" s="51"/>
      <c r="F193" s="4"/>
      <c r="G193" s="7"/>
      <c r="H193" s="16"/>
      <c r="I193" s="16"/>
      <c r="J193" s="16"/>
      <c r="K193" s="83"/>
      <c r="L193" s="16"/>
      <c r="M193" s="16"/>
      <c r="N193" s="16"/>
      <c r="O193" s="83"/>
      <c r="P193" s="53"/>
      <c r="Q193" s="53"/>
      <c r="R193" s="53"/>
      <c r="S193" s="53"/>
      <c r="T193" s="53"/>
      <c r="U193" s="53"/>
      <c r="V193" s="53"/>
      <c r="W193" s="53"/>
      <c r="X193" s="53"/>
      <c r="Y193" s="53"/>
      <c r="Z193" s="53"/>
      <c r="AA193" s="4"/>
      <c r="AB193" s="4"/>
      <c r="AC193" s="4"/>
    </row>
    <row r="194" spans="1:29" ht="15.75" customHeight="1">
      <c r="A194" s="7"/>
      <c r="B194" s="4"/>
      <c r="C194" s="51"/>
      <c r="D194" s="7"/>
      <c r="E194" s="51"/>
      <c r="F194" s="4"/>
      <c r="G194" s="7"/>
      <c r="H194" s="16"/>
      <c r="I194" s="16"/>
      <c r="J194" s="16"/>
      <c r="K194" s="83"/>
      <c r="L194" s="16"/>
      <c r="M194" s="16"/>
      <c r="N194" s="16"/>
      <c r="O194" s="83"/>
      <c r="P194" s="53"/>
      <c r="Q194" s="53"/>
      <c r="R194" s="53"/>
      <c r="S194" s="53"/>
      <c r="T194" s="53"/>
      <c r="U194" s="53"/>
      <c r="V194" s="53"/>
      <c r="W194" s="53"/>
      <c r="X194" s="53"/>
      <c r="Y194" s="53"/>
      <c r="Z194" s="53"/>
      <c r="AA194" s="4"/>
      <c r="AB194" s="4"/>
      <c r="AC194" s="4"/>
    </row>
    <row r="195" spans="1:29" ht="15.75" customHeight="1">
      <c r="A195" s="7"/>
      <c r="B195" s="4"/>
      <c r="C195" s="51"/>
      <c r="D195" s="7"/>
      <c r="E195" s="51"/>
      <c r="F195" s="4"/>
      <c r="G195" s="7"/>
      <c r="H195" s="16"/>
      <c r="I195" s="16"/>
      <c r="J195" s="16"/>
      <c r="K195" s="83"/>
      <c r="L195" s="16"/>
      <c r="M195" s="16"/>
      <c r="N195" s="16"/>
      <c r="O195" s="83"/>
      <c r="P195" s="53"/>
      <c r="Q195" s="53"/>
      <c r="R195" s="53"/>
      <c r="S195" s="53"/>
      <c r="T195" s="53"/>
      <c r="U195" s="53"/>
      <c r="V195" s="53"/>
      <c r="W195" s="53"/>
      <c r="X195" s="53"/>
      <c r="Y195" s="53"/>
      <c r="Z195" s="53"/>
      <c r="AA195" s="4"/>
      <c r="AB195" s="4"/>
      <c r="AC195" s="4"/>
    </row>
    <row r="196" spans="1:29" ht="15.75" customHeight="1">
      <c r="A196" s="7"/>
      <c r="B196" s="4"/>
      <c r="C196" s="51"/>
      <c r="D196" s="7"/>
      <c r="E196" s="51"/>
      <c r="F196" s="4"/>
      <c r="G196" s="7"/>
      <c r="H196" s="16"/>
      <c r="I196" s="16"/>
      <c r="J196" s="16"/>
      <c r="K196" s="83"/>
      <c r="L196" s="16"/>
      <c r="M196" s="16"/>
      <c r="N196" s="16"/>
      <c r="O196" s="83"/>
      <c r="P196" s="53"/>
      <c r="Q196" s="53"/>
      <c r="R196" s="53"/>
      <c r="S196" s="53"/>
      <c r="T196" s="53"/>
      <c r="U196" s="53"/>
      <c r="V196" s="53"/>
      <c r="W196" s="53"/>
      <c r="X196" s="53"/>
      <c r="Y196" s="53"/>
      <c r="Z196" s="53"/>
      <c r="AA196" s="4"/>
      <c r="AB196" s="4"/>
      <c r="AC196" s="4"/>
    </row>
    <row r="197" spans="1:29" ht="15.75" customHeight="1">
      <c r="A197" s="7"/>
      <c r="B197" s="4"/>
      <c r="C197" s="51"/>
      <c r="D197" s="7"/>
      <c r="E197" s="51"/>
      <c r="F197" s="4"/>
      <c r="G197" s="7"/>
      <c r="H197" s="16"/>
      <c r="I197" s="16"/>
      <c r="J197" s="16"/>
      <c r="K197" s="83"/>
      <c r="L197" s="16"/>
      <c r="M197" s="16"/>
      <c r="N197" s="16"/>
      <c r="O197" s="83"/>
      <c r="P197" s="53"/>
      <c r="Q197" s="53"/>
      <c r="R197" s="53"/>
      <c r="S197" s="53"/>
      <c r="T197" s="53"/>
      <c r="U197" s="53"/>
      <c r="V197" s="53"/>
      <c r="W197" s="53"/>
      <c r="X197" s="53"/>
      <c r="Y197" s="53"/>
      <c r="Z197" s="53"/>
      <c r="AA197" s="4"/>
      <c r="AB197" s="4"/>
      <c r="AC197" s="4"/>
    </row>
    <row r="198" spans="1:29" ht="15.75" customHeight="1">
      <c r="A198" s="7"/>
      <c r="B198" s="4"/>
      <c r="C198" s="51"/>
      <c r="D198" s="7"/>
      <c r="E198" s="51"/>
      <c r="F198" s="4"/>
      <c r="G198" s="7"/>
      <c r="H198" s="16"/>
      <c r="I198" s="16"/>
      <c r="J198" s="16"/>
      <c r="K198" s="83"/>
      <c r="L198" s="16"/>
      <c r="M198" s="16"/>
      <c r="N198" s="16"/>
      <c r="O198" s="83"/>
      <c r="P198" s="53"/>
      <c r="Q198" s="53"/>
      <c r="R198" s="53"/>
      <c r="S198" s="53"/>
      <c r="T198" s="53"/>
      <c r="U198" s="53"/>
      <c r="V198" s="53"/>
      <c r="W198" s="53"/>
      <c r="X198" s="53"/>
      <c r="Y198" s="53"/>
      <c r="Z198" s="53"/>
      <c r="AA198" s="4"/>
      <c r="AB198" s="4"/>
      <c r="AC198" s="4"/>
    </row>
    <row r="199" spans="1:29" ht="15.75" customHeight="1">
      <c r="A199" s="7"/>
      <c r="B199" s="4"/>
      <c r="C199" s="51"/>
      <c r="D199" s="7"/>
      <c r="E199" s="51"/>
      <c r="F199" s="4"/>
      <c r="G199" s="7"/>
      <c r="H199" s="16"/>
      <c r="I199" s="16"/>
      <c r="J199" s="16"/>
      <c r="K199" s="83"/>
      <c r="L199" s="16"/>
      <c r="M199" s="16"/>
      <c r="N199" s="16"/>
      <c r="O199" s="83"/>
      <c r="P199" s="53"/>
      <c r="Q199" s="53"/>
      <c r="R199" s="53"/>
      <c r="S199" s="53"/>
      <c r="T199" s="53"/>
      <c r="U199" s="53"/>
      <c r="V199" s="53"/>
      <c r="W199" s="53"/>
      <c r="X199" s="53"/>
      <c r="Y199" s="53"/>
      <c r="Z199" s="53"/>
      <c r="AA199" s="4"/>
      <c r="AB199" s="4"/>
      <c r="AC199" s="4"/>
    </row>
    <row r="200" spans="1:29" ht="15.75" customHeight="1">
      <c r="A200" s="7"/>
      <c r="B200" s="4"/>
      <c r="C200" s="51"/>
      <c r="D200" s="7"/>
      <c r="E200" s="51"/>
      <c r="F200" s="4"/>
      <c r="G200" s="7"/>
      <c r="H200" s="16"/>
      <c r="I200" s="16"/>
      <c r="J200" s="16"/>
      <c r="K200" s="83"/>
      <c r="L200" s="16"/>
      <c r="M200" s="16"/>
      <c r="N200" s="16"/>
      <c r="O200" s="83"/>
      <c r="P200" s="53"/>
      <c r="Q200" s="53"/>
      <c r="R200" s="53"/>
      <c r="S200" s="53"/>
      <c r="T200" s="53"/>
      <c r="U200" s="53"/>
      <c r="V200" s="53"/>
      <c r="W200" s="53"/>
      <c r="X200" s="53"/>
      <c r="Y200" s="53"/>
      <c r="Z200" s="53"/>
      <c r="AA200" s="4"/>
      <c r="AB200" s="4"/>
      <c r="AC200" s="4"/>
    </row>
    <row r="201" spans="1:29" ht="15.75" customHeight="1">
      <c r="A201" s="7"/>
      <c r="B201" s="4"/>
      <c r="C201" s="51"/>
      <c r="D201" s="7"/>
      <c r="E201" s="51"/>
      <c r="F201" s="4"/>
      <c r="G201" s="7"/>
      <c r="H201" s="16"/>
      <c r="I201" s="16"/>
      <c r="J201" s="16"/>
      <c r="K201" s="83"/>
      <c r="L201" s="16"/>
      <c r="M201" s="16"/>
      <c r="N201" s="16"/>
      <c r="O201" s="83"/>
      <c r="P201" s="53"/>
      <c r="Q201" s="53"/>
      <c r="R201" s="53"/>
      <c r="S201" s="53"/>
      <c r="T201" s="53"/>
      <c r="U201" s="53"/>
      <c r="V201" s="53"/>
      <c r="W201" s="53"/>
      <c r="X201" s="53"/>
      <c r="Y201" s="53"/>
      <c r="Z201" s="53"/>
      <c r="AA201" s="4"/>
      <c r="AB201" s="4"/>
      <c r="AC201" s="4"/>
    </row>
    <row r="202" spans="1:29" ht="15.75" customHeight="1">
      <c r="A202" s="7"/>
      <c r="B202" s="4"/>
      <c r="C202" s="51"/>
      <c r="D202" s="7"/>
      <c r="E202" s="51"/>
      <c r="F202" s="4"/>
      <c r="G202" s="7"/>
      <c r="H202" s="16"/>
      <c r="I202" s="16"/>
      <c r="J202" s="16"/>
      <c r="K202" s="83"/>
      <c r="L202" s="16"/>
      <c r="M202" s="16"/>
      <c r="N202" s="16"/>
      <c r="O202" s="83"/>
      <c r="P202" s="53"/>
      <c r="Q202" s="53"/>
      <c r="R202" s="53"/>
      <c r="S202" s="53"/>
      <c r="T202" s="53"/>
      <c r="U202" s="53"/>
      <c r="V202" s="53"/>
      <c r="W202" s="53"/>
      <c r="X202" s="53"/>
      <c r="Y202" s="53"/>
      <c r="Z202" s="53"/>
      <c r="AA202" s="4"/>
      <c r="AB202" s="4"/>
      <c r="AC202" s="4"/>
    </row>
    <row r="203" spans="1:29" ht="15.75" customHeight="1">
      <c r="A203" s="7"/>
      <c r="B203" s="4"/>
      <c r="C203" s="51"/>
      <c r="D203" s="7"/>
      <c r="E203" s="51"/>
      <c r="F203" s="4"/>
      <c r="G203" s="7"/>
      <c r="H203" s="16"/>
      <c r="I203" s="16"/>
      <c r="J203" s="16"/>
      <c r="K203" s="83"/>
      <c r="L203" s="16"/>
      <c r="M203" s="16"/>
      <c r="N203" s="16"/>
      <c r="O203" s="83"/>
      <c r="P203" s="53"/>
      <c r="Q203" s="53"/>
      <c r="R203" s="53"/>
      <c r="S203" s="53"/>
      <c r="T203" s="53"/>
      <c r="U203" s="53"/>
      <c r="V203" s="53"/>
      <c r="W203" s="53"/>
      <c r="X203" s="53"/>
      <c r="Y203" s="53"/>
      <c r="Z203" s="53"/>
      <c r="AA203" s="4"/>
      <c r="AB203" s="4"/>
      <c r="AC203" s="4"/>
    </row>
    <row r="204" spans="1:29" ht="15.75" customHeight="1">
      <c r="A204" s="7"/>
      <c r="B204" s="4"/>
      <c r="C204" s="51"/>
      <c r="D204" s="7"/>
      <c r="E204" s="51"/>
      <c r="F204" s="4"/>
      <c r="G204" s="7"/>
      <c r="H204" s="16"/>
      <c r="I204" s="16"/>
      <c r="J204" s="16"/>
      <c r="K204" s="83"/>
      <c r="L204" s="16"/>
      <c r="M204" s="16"/>
      <c r="N204" s="16"/>
      <c r="O204" s="83"/>
      <c r="P204" s="53"/>
      <c r="Q204" s="53"/>
      <c r="R204" s="53"/>
      <c r="S204" s="53"/>
      <c r="T204" s="53"/>
      <c r="U204" s="53"/>
      <c r="V204" s="53"/>
      <c r="W204" s="53"/>
      <c r="X204" s="53"/>
      <c r="Y204" s="53"/>
      <c r="Z204" s="53"/>
      <c r="AA204" s="4"/>
      <c r="AB204" s="4"/>
      <c r="AC204" s="4"/>
    </row>
    <row r="205" spans="1:29" ht="15.75" customHeight="1">
      <c r="A205" s="7"/>
      <c r="B205" s="4"/>
      <c r="C205" s="51"/>
      <c r="D205" s="7"/>
      <c r="E205" s="51"/>
      <c r="F205" s="4"/>
      <c r="G205" s="7"/>
      <c r="H205" s="16"/>
      <c r="I205" s="16"/>
      <c r="J205" s="16"/>
      <c r="K205" s="83"/>
      <c r="L205" s="16"/>
      <c r="M205" s="16"/>
      <c r="N205" s="16"/>
      <c r="O205" s="83"/>
      <c r="P205" s="53"/>
      <c r="Q205" s="53"/>
      <c r="R205" s="53"/>
      <c r="S205" s="53"/>
      <c r="T205" s="53"/>
      <c r="U205" s="53"/>
      <c r="V205" s="53"/>
      <c r="W205" s="53"/>
      <c r="X205" s="53"/>
      <c r="Y205" s="53"/>
      <c r="Z205" s="53"/>
      <c r="AA205" s="4"/>
      <c r="AB205" s="4"/>
      <c r="AC205" s="4"/>
    </row>
    <row r="206" spans="1:29" ht="15.75" customHeight="1">
      <c r="A206" s="7"/>
      <c r="B206" s="4"/>
      <c r="C206" s="51"/>
      <c r="D206" s="7"/>
      <c r="E206" s="51"/>
      <c r="F206" s="4"/>
      <c r="G206" s="7"/>
      <c r="H206" s="16"/>
      <c r="I206" s="16"/>
      <c r="J206" s="16"/>
      <c r="K206" s="83"/>
      <c r="L206" s="16"/>
      <c r="M206" s="16"/>
      <c r="N206" s="16"/>
      <c r="O206" s="83"/>
      <c r="P206" s="53"/>
      <c r="Q206" s="53"/>
      <c r="R206" s="53"/>
      <c r="S206" s="53"/>
      <c r="T206" s="53"/>
      <c r="U206" s="53"/>
      <c r="V206" s="53"/>
      <c r="W206" s="53"/>
      <c r="X206" s="53"/>
      <c r="Y206" s="53"/>
      <c r="Z206" s="53"/>
      <c r="AA206" s="4"/>
      <c r="AB206" s="4"/>
      <c r="AC206" s="4"/>
    </row>
    <row r="207" spans="1:29" ht="15.75" customHeight="1">
      <c r="A207" s="7"/>
      <c r="B207" s="4"/>
      <c r="C207" s="51"/>
      <c r="D207" s="7"/>
      <c r="E207" s="51"/>
      <c r="F207" s="4"/>
      <c r="G207" s="7"/>
      <c r="H207" s="16"/>
      <c r="I207" s="16"/>
      <c r="J207" s="16"/>
      <c r="K207" s="83"/>
      <c r="L207" s="16"/>
      <c r="M207" s="16"/>
      <c r="N207" s="16"/>
      <c r="O207" s="83"/>
      <c r="P207" s="53"/>
      <c r="Q207" s="53"/>
      <c r="R207" s="53"/>
      <c r="S207" s="53"/>
      <c r="T207" s="53"/>
      <c r="U207" s="53"/>
      <c r="V207" s="53"/>
      <c r="W207" s="53"/>
      <c r="X207" s="53"/>
      <c r="Y207" s="53"/>
      <c r="Z207" s="53"/>
      <c r="AA207" s="4"/>
      <c r="AB207" s="4"/>
      <c r="AC207" s="4"/>
    </row>
    <row r="208" spans="1:29" ht="15.75" customHeight="1">
      <c r="A208" s="7"/>
      <c r="B208" s="4"/>
      <c r="C208" s="51"/>
      <c r="D208" s="7"/>
      <c r="E208" s="51"/>
      <c r="F208" s="4"/>
      <c r="G208" s="7"/>
      <c r="H208" s="16"/>
      <c r="I208" s="16"/>
      <c r="J208" s="16"/>
      <c r="K208" s="83"/>
      <c r="L208" s="16"/>
      <c r="M208" s="16"/>
      <c r="N208" s="16"/>
      <c r="O208" s="83"/>
      <c r="P208" s="53"/>
      <c r="Q208" s="53"/>
      <c r="R208" s="53"/>
      <c r="S208" s="53"/>
      <c r="T208" s="53"/>
      <c r="U208" s="53"/>
      <c r="V208" s="53"/>
      <c r="W208" s="53"/>
      <c r="X208" s="53"/>
      <c r="Y208" s="53"/>
      <c r="Z208" s="53"/>
      <c r="AA208" s="4"/>
      <c r="AB208" s="4"/>
      <c r="AC208" s="4"/>
    </row>
    <row r="209" spans="1:29" ht="15.75" customHeight="1">
      <c r="A209" s="7"/>
      <c r="B209" s="4"/>
      <c r="C209" s="51"/>
      <c r="D209" s="7"/>
      <c r="E209" s="51"/>
      <c r="F209" s="4"/>
      <c r="G209" s="7"/>
      <c r="H209" s="16"/>
      <c r="I209" s="16"/>
      <c r="J209" s="16"/>
      <c r="K209" s="83"/>
      <c r="L209" s="16"/>
      <c r="M209" s="16"/>
      <c r="N209" s="16"/>
      <c r="O209" s="83"/>
      <c r="P209" s="53"/>
      <c r="Q209" s="53"/>
      <c r="R209" s="53"/>
      <c r="S209" s="53"/>
      <c r="T209" s="53"/>
      <c r="U209" s="53"/>
      <c r="V209" s="53"/>
      <c r="W209" s="53"/>
      <c r="X209" s="53"/>
      <c r="Y209" s="53"/>
      <c r="Z209" s="53"/>
      <c r="AA209" s="4"/>
      <c r="AB209" s="4"/>
      <c r="AC209" s="4"/>
    </row>
    <row r="210" spans="1:29" ht="15.75" customHeight="1">
      <c r="A210" s="7"/>
      <c r="B210" s="4"/>
      <c r="C210" s="51"/>
      <c r="D210" s="7"/>
      <c r="E210" s="51"/>
      <c r="F210" s="4"/>
      <c r="G210" s="7"/>
      <c r="H210" s="16"/>
      <c r="I210" s="16"/>
      <c r="J210" s="16"/>
      <c r="K210" s="83"/>
      <c r="L210" s="16"/>
      <c r="M210" s="16"/>
      <c r="N210" s="16"/>
      <c r="O210" s="83"/>
      <c r="P210" s="53"/>
      <c r="Q210" s="53"/>
      <c r="R210" s="53"/>
      <c r="S210" s="53"/>
      <c r="T210" s="53"/>
      <c r="U210" s="53"/>
      <c r="V210" s="53"/>
      <c r="W210" s="53"/>
      <c r="X210" s="53"/>
      <c r="Y210" s="53"/>
      <c r="Z210" s="53"/>
      <c r="AA210" s="4"/>
      <c r="AB210" s="4"/>
      <c r="AC210" s="4"/>
    </row>
    <row r="211" spans="1:29" ht="15.75" customHeight="1">
      <c r="A211" s="7"/>
      <c r="B211" s="4"/>
      <c r="C211" s="51"/>
      <c r="D211" s="7"/>
      <c r="E211" s="51"/>
      <c r="F211" s="4"/>
      <c r="G211" s="7"/>
      <c r="H211" s="16"/>
      <c r="I211" s="16"/>
      <c r="J211" s="16"/>
      <c r="K211" s="83"/>
      <c r="L211" s="16"/>
      <c r="M211" s="16"/>
      <c r="N211" s="16"/>
      <c r="O211" s="83"/>
      <c r="P211" s="53"/>
      <c r="Q211" s="53"/>
      <c r="R211" s="53"/>
      <c r="S211" s="53"/>
      <c r="T211" s="53"/>
      <c r="U211" s="53"/>
      <c r="V211" s="53"/>
      <c r="W211" s="53"/>
      <c r="X211" s="53"/>
      <c r="Y211" s="53"/>
      <c r="Z211" s="53"/>
      <c r="AA211" s="4"/>
      <c r="AB211" s="4"/>
      <c r="AC211" s="4"/>
    </row>
    <row r="212" spans="1:29" ht="15.75" customHeight="1">
      <c r="A212" s="7"/>
      <c r="B212" s="4"/>
      <c r="C212" s="51"/>
      <c r="D212" s="7"/>
      <c r="E212" s="51"/>
      <c r="F212" s="4"/>
      <c r="G212" s="7"/>
      <c r="H212" s="16"/>
      <c r="I212" s="16"/>
      <c r="J212" s="16"/>
      <c r="K212" s="83"/>
      <c r="L212" s="16"/>
      <c r="M212" s="16"/>
      <c r="N212" s="16"/>
      <c r="O212" s="83"/>
      <c r="P212" s="53"/>
      <c r="Q212" s="53"/>
      <c r="R212" s="53"/>
      <c r="S212" s="53"/>
      <c r="T212" s="53"/>
      <c r="U212" s="53"/>
      <c r="V212" s="53"/>
      <c r="W212" s="53"/>
      <c r="X212" s="53"/>
      <c r="Y212" s="53"/>
      <c r="Z212" s="53"/>
      <c r="AA212" s="4"/>
      <c r="AB212" s="4"/>
      <c r="AC212" s="4"/>
    </row>
    <row r="213" spans="1:29" ht="15.75" customHeight="1">
      <c r="A213" s="7"/>
      <c r="B213" s="4"/>
      <c r="C213" s="51"/>
      <c r="D213" s="7"/>
      <c r="E213" s="51"/>
      <c r="F213" s="4"/>
      <c r="G213" s="7"/>
      <c r="H213" s="16"/>
      <c r="I213" s="16"/>
      <c r="J213" s="16"/>
      <c r="K213" s="83"/>
      <c r="L213" s="16"/>
      <c r="M213" s="16"/>
      <c r="N213" s="16"/>
      <c r="O213" s="83"/>
      <c r="P213" s="53"/>
      <c r="Q213" s="53"/>
      <c r="R213" s="53"/>
      <c r="S213" s="53"/>
      <c r="T213" s="53"/>
      <c r="U213" s="53"/>
      <c r="V213" s="53"/>
      <c r="W213" s="53"/>
      <c r="X213" s="53"/>
      <c r="Y213" s="53"/>
      <c r="Z213" s="53"/>
      <c r="AA213" s="4"/>
      <c r="AB213" s="4"/>
      <c r="AC213" s="4"/>
    </row>
    <row r="214" spans="1:29" ht="15.75" customHeight="1">
      <c r="A214" s="7"/>
      <c r="B214" s="4"/>
      <c r="C214" s="51"/>
      <c r="D214" s="7"/>
      <c r="E214" s="51"/>
      <c r="F214" s="4"/>
      <c r="G214" s="7"/>
      <c r="H214" s="16"/>
      <c r="I214" s="16"/>
      <c r="J214" s="16"/>
      <c r="K214" s="83"/>
      <c r="L214" s="16"/>
      <c r="M214" s="16"/>
      <c r="N214" s="16"/>
      <c r="O214" s="83"/>
      <c r="P214" s="53"/>
      <c r="Q214" s="53"/>
      <c r="R214" s="53"/>
      <c r="S214" s="53"/>
      <c r="T214" s="53"/>
      <c r="U214" s="53"/>
      <c r="V214" s="53"/>
      <c r="W214" s="53"/>
      <c r="X214" s="53"/>
      <c r="Y214" s="53"/>
      <c r="Z214" s="53"/>
      <c r="AA214" s="4"/>
      <c r="AB214" s="4"/>
      <c r="AC214" s="4"/>
    </row>
    <row r="215" spans="1:29" ht="15.75" customHeight="1">
      <c r="A215" s="7"/>
      <c r="B215" s="4"/>
      <c r="C215" s="51"/>
      <c r="D215" s="7"/>
      <c r="E215" s="51"/>
      <c r="F215" s="4"/>
      <c r="G215" s="7"/>
      <c r="H215" s="16"/>
      <c r="I215" s="16"/>
      <c r="J215" s="16"/>
      <c r="K215" s="83"/>
      <c r="L215" s="16"/>
      <c r="M215" s="16"/>
      <c r="N215" s="16"/>
      <c r="O215" s="83"/>
      <c r="P215" s="53"/>
      <c r="Q215" s="53"/>
      <c r="R215" s="53"/>
      <c r="S215" s="53"/>
      <c r="T215" s="53"/>
      <c r="U215" s="53"/>
      <c r="V215" s="53"/>
      <c r="W215" s="53"/>
      <c r="X215" s="53"/>
      <c r="Y215" s="53"/>
      <c r="Z215" s="53"/>
      <c r="AA215" s="4"/>
      <c r="AB215" s="4"/>
      <c r="AC215" s="4"/>
    </row>
    <row r="216" spans="1:29" ht="15.75" customHeight="1">
      <c r="A216" s="7"/>
      <c r="B216" s="4"/>
      <c r="C216" s="51"/>
      <c r="D216" s="7"/>
      <c r="E216" s="51"/>
      <c r="F216" s="4"/>
      <c r="G216" s="7"/>
      <c r="H216" s="16"/>
      <c r="I216" s="16"/>
      <c r="J216" s="16"/>
      <c r="K216" s="83"/>
      <c r="L216" s="16"/>
      <c r="M216" s="16"/>
      <c r="N216" s="16"/>
      <c r="O216" s="83"/>
      <c r="P216" s="53"/>
      <c r="Q216" s="53"/>
      <c r="R216" s="53"/>
      <c r="S216" s="53"/>
      <c r="T216" s="53"/>
      <c r="U216" s="53"/>
      <c r="V216" s="53"/>
      <c r="W216" s="53"/>
      <c r="X216" s="53"/>
      <c r="Y216" s="53"/>
      <c r="Z216" s="53"/>
      <c r="AA216" s="4"/>
      <c r="AB216" s="4"/>
      <c r="AC216" s="4"/>
    </row>
    <row r="217" spans="1:29" ht="15.75" customHeight="1">
      <c r="A217" s="7"/>
      <c r="B217" s="4"/>
      <c r="C217" s="51"/>
      <c r="D217" s="7"/>
      <c r="E217" s="51"/>
      <c r="F217" s="4"/>
      <c r="G217" s="7"/>
      <c r="H217" s="16"/>
      <c r="I217" s="16"/>
      <c r="J217" s="16"/>
      <c r="K217" s="83"/>
      <c r="L217" s="16"/>
      <c r="M217" s="16"/>
      <c r="N217" s="16"/>
      <c r="O217" s="83"/>
      <c r="P217" s="53"/>
      <c r="Q217" s="53"/>
      <c r="R217" s="53"/>
      <c r="S217" s="53"/>
      <c r="T217" s="53"/>
      <c r="U217" s="53"/>
      <c r="V217" s="53"/>
      <c r="W217" s="53"/>
      <c r="X217" s="53"/>
      <c r="Y217" s="53"/>
      <c r="Z217" s="53"/>
      <c r="AA217" s="4"/>
      <c r="AB217" s="4"/>
      <c r="AC217" s="4"/>
    </row>
    <row r="218" spans="1:29" ht="15.75" customHeight="1">
      <c r="A218" s="7"/>
      <c r="B218" s="4"/>
      <c r="C218" s="51"/>
      <c r="D218" s="7"/>
      <c r="E218" s="51"/>
      <c r="F218" s="4"/>
      <c r="G218" s="7"/>
      <c r="H218" s="16"/>
      <c r="I218" s="16"/>
      <c r="J218" s="16"/>
      <c r="K218" s="83"/>
      <c r="L218" s="16"/>
      <c r="M218" s="16"/>
      <c r="N218" s="16"/>
      <c r="O218" s="83"/>
      <c r="P218" s="53"/>
      <c r="Q218" s="53"/>
      <c r="R218" s="53"/>
      <c r="S218" s="53"/>
      <c r="T218" s="53"/>
      <c r="U218" s="53"/>
      <c r="V218" s="53"/>
      <c r="W218" s="53"/>
      <c r="X218" s="53"/>
      <c r="Y218" s="53"/>
      <c r="Z218" s="53"/>
      <c r="AA218" s="4"/>
      <c r="AB218" s="4"/>
      <c r="AC218" s="4"/>
    </row>
    <row r="219" spans="1:29" ht="15.75" customHeight="1">
      <c r="A219" s="7"/>
      <c r="B219" s="4"/>
      <c r="C219" s="51"/>
      <c r="D219" s="7"/>
      <c r="E219" s="51"/>
      <c r="F219" s="4"/>
      <c r="G219" s="7"/>
      <c r="H219" s="16"/>
      <c r="I219" s="16"/>
      <c r="J219" s="16"/>
      <c r="K219" s="83"/>
      <c r="L219" s="16"/>
      <c r="M219" s="16"/>
      <c r="N219" s="16"/>
      <c r="O219" s="83"/>
      <c r="P219" s="53"/>
      <c r="Q219" s="53"/>
      <c r="R219" s="53"/>
      <c r="S219" s="53"/>
      <c r="T219" s="53"/>
      <c r="U219" s="53"/>
      <c r="V219" s="53"/>
      <c r="W219" s="53"/>
      <c r="X219" s="53"/>
      <c r="Y219" s="53"/>
      <c r="Z219" s="53"/>
      <c r="AA219" s="4"/>
      <c r="AB219" s="4"/>
      <c r="AC219" s="4"/>
    </row>
    <row r="220" spans="1:29" ht="15.75" customHeight="1">
      <c r="A220" s="7"/>
      <c r="B220" s="4"/>
      <c r="C220" s="51"/>
      <c r="D220" s="7"/>
      <c r="E220" s="51"/>
      <c r="F220" s="4"/>
      <c r="G220" s="7"/>
      <c r="H220" s="16"/>
      <c r="I220" s="16"/>
      <c r="J220" s="16"/>
      <c r="K220" s="83"/>
      <c r="L220" s="16"/>
      <c r="M220" s="16"/>
      <c r="N220" s="16"/>
      <c r="O220" s="83"/>
      <c r="P220" s="53"/>
      <c r="Q220" s="53"/>
      <c r="R220" s="53"/>
      <c r="S220" s="53"/>
      <c r="T220" s="53"/>
      <c r="U220" s="53"/>
      <c r="V220" s="53"/>
      <c r="W220" s="53"/>
      <c r="X220" s="53"/>
      <c r="Y220" s="53"/>
      <c r="Z220" s="53"/>
      <c r="AA220" s="4"/>
      <c r="AB220" s="4"/>
      <c r="AC220" s="4"/>
    </row>
    <row r="221" spans="1:29" ht="15.75" customHeight="1">
      <c r="A221" s="7"/>
      <c r="B221" s="4"/>
      <c r="C221" s="51"/>
      <c r="D221" s="7"/>
      <c r="E221" s="51"/>
      <c r="F221" s="4"/>
      <c r="G221" s="7"/>
      <c r="H221" s="16"/>
      <c r="I221" s="16"/>
      <c r="J221" s="16"/>
      <c r="K221" s="83"/>
      <c r="L221" s="16"/>
      <c r="M221" s="16"/>
      <c r="N221" s="16"/>
      <c r="O221" s="83"/>
      <c r="P221" s="53"/>
      <c r="Q221" s="53"/>
      <c r="R221" s="53"/>
      <c r="S221" s="53"/>
      <c r="T221" s="53"/>
      <c r="U221" s="53"/>
      <c r="V221" s="53"/>
      <c r="W221" s="53"/>
      <c r="X221" s="53"/>
      <c r="Y221" s="53"/>
      <c r="Z221" s="53"/>
      <c r="AA221" s="4"/>
      <c r="AB221" s="4"/>
      <c r="AC221" s="4"/>
    </row>
    <row r="222" spans="1:29" ht="15.75" customHeight="1">
      <c r="A222" s="7"/>
      <c r="B222" s="4"/>
      <c r="C222" s="51"/>
      <c r="D222" s="7"/>
      <c r="E222" s="51"/>
      <c r="F222" s="4"/>
      <c r="G222" s="7"/>
      <c r="H222" s="16"/>
      <c r="I222" s="16"/>
      <c r="J222" s="16"/>
      <c r="K222" s="83"/>
      <c r="L222" s="16"/>
      <c r="M222" s="16"/>
      <c r="N222" s="16"/>
      <c r="O222" s="83"/>
      <c r="P222" s="53"/>
      <c r="Q222" s="53"/>
      <c r="R222" s="53"/>
      <c r="S222" s="53"/>
      <c r="T222" s="53"/>
      <c r="U222" s="53"/>
      <c r="V222" s="53"/>
      <c r="W222" s="53"/>
      <c r="X222" s="53"/>
      <c r="Y222" s="53"/>
      <c r="Z222" s="53"/>
      <c r="AA222" s="4"/>
      <c r="AB222" s="4"/>
      <c r="AC222" s="4"/>
    </row>
    <row r="223" spans="1:29" ht="15.75" customHeight="1">
      <c r="A223" s="7"/>
      <c r="B223" s="4"/>
      <c r="C223" s="51"/>
      <c r="D223" s="7"/>
      <c r="E223" s="51"/>
      <c r="F223" s="4"/>
      <c r="G223" s="7"/>
      <c r="H223" s="16"/>
      <c r="I223" s="16"/>
      <c r="J223" s="16"/>
      <c r="K223" s="83"/>
      <c r="L223" s="16"/>
      <c r="M223" s="16"/>
      <c r="N223" s="16"/>
      <c r="O223" s="83"/>
      <c r="P223" s="53"/>
      <c r="Q223" s="53"/>
      <c r="R223" s="53"/>
      <c r="S223" s="53"/>
      <c r="T223" s="53"/>
      <c r="U223" s="53"/>
      <c r="V223" s="53"/>
      <c r="W223" s="53"/>
      <c r="X223" s="53"/>
      <c r="Y223" s="53"/>
      <c r="Z223" s="53"/>
      <c r="AA223" s="4"/>
      <c r="AB223" s="4"/>
      <c r="AC223" s="4"/>
    </row>
    <row r="224" spans="1:29" ht="15.75" customHeight="1">
      <c r="A224" s="7"/>
      <c r="B224" s="4"/>
      <c r="C224" s="51"/>
      <c r="D224" s="7"/>
      <c r="E224" s="51"/>
      <c r="F224" s="4"/>
      <c r="G224" s="7"/>
      <c r="H224" s="16"/>
      <c r="I224" s="16"/>
      <c r="J224" s="16"/>
      <c r="K224" s="83"/>
      <c r="L224" s="16"/>
      <c r="M224" s="16"/>
      <c r="N224" s="16"/>
      <c r="O224" s="83"/>
      <c r="P224" s="53"/>
      <c r="Q224" s="53"/>
      <c r="R224" s="53"/>
      <c r="S224" s="53"/>
      <c r="T224" s="53"/>
      <c r="U224" s="53"/>
      <c r="V224" s="53"/>
      <c r="W224" s="53"/>
      <c r="X224" s="53"/>
      <c r="Y224" s="53"/>
      <c r="Z224" s="53"/>
      <c r="AA224" s="4"/>
      <c r="AB224" s="4"/>
      <c r="AC224" s="4"/>
    </row>
    <row r="225" spans="1:29" ht="15.75" customHeight="1">
      <c r="A225" s="7"/>
      <c r="B225" s="4"/>
      <c r="C225" s="51"/>
      <c r="D225" s="7"/>
      <c r="E225" s="51"/>
      <c r="F225" s="4"/>
      <c r="G225" s="7"/>
      <c r="H225" s="16"/>
      <c r="I225" s="16"/>
      <c r="J225" s="16"/>
      <c r="K225" s="83"/>
      <c r="L225" s="16"/>
      <c r="M225" s="16"/>
      <c r="N225" s="16"/>
      <c r="O225" s="83"/>
      <c r="P225" s="53"/>
      <c r="Q225" s="53"/>
      <c r="R225" s="53"/>
      <c r="S225" s="53"/>
      <c r="T225" s="53"/>
      <c r="U225" s="53"/>
      <c r="V225" s="53"/>
      <c r="W225" s="53"/>
      <c r="X225" s="53"/>
      <c r="Y225" s="53"/>
      <c r="Z225" s="53"/>
      <c r="AA225" s="4"/>
      <c r="AB225" s="4"/>
      <c r="AC225" s="4"/>
    </row>
    <row r="226" spans="1:29" ht="15.75" customHeight="1">
      <c r="A226" s="7"/>
      <c r="B226" s="4"/>
      <c r="C226" s="51"/>
      <c r="D226" s="7"/>
      <c r="E226" s="51"/>
      <c r="F226" s="4"/>
      <c r="G226" s="7"/>
      <c r="H226" s="16"/>
      <c r="I226" s="16"/>
      <c r="J226" s="16"/>
      <c r="K226" s="83"/>
      <c r="L226" s="16"/>
      <c r="M226" s="16"/>
      <c r="N226" s="16"/>
      <c r="O226" s="83"/>
      <c r="P226" s="53"/>
      <c r="Q226" s="53"/>
      <c r="R226" s="53"/>
      <c r="S226" s="53"/>
      <c r="T226" s="53"/>
      <c r="U226" s="53"/>
      <c r="V226" s="53"/>
      <c r="W226" s="53"/>
      <c r="X226" s="53"/>
      <c r="Y226" s="53"/>
      <c r="Z226" s="53"/>
      <c r="AA226" s="4"/>
      <c r="AB226" s="4"/>
      <c r="AC226" s="4"/>
    </row>
    <row r="227" spans="1:29" ht="15.75" customHeight="1">
      <c r="A227" s="7"/>
      <c r="B227" s="4"/>
      <c r="C227" s="51"/>
      <c r="D227" s="7"/>
      <c r="E227" s="51"/>
      <c r="F227" s="4"/>
      <c r="G227" s="7"/>
      <c r="H227" s="16"/>
      <c r="I227" s="16"/>
      <c r="J227" s="16"/>
      <c r="K227" s="83"/>
      <c r="L227" s="16"/>
      <c r="M227" s="16"/>
      <c r="N227" s="16"/>
      <c r="O227" s="83"/>
      <c r="P227" s="53"/>
      <c r="Q227" s="53"/>
      <c r="R227" s="53"/>
      <c r="S227" s="53"/>
      <c r="T227" s="53"/>
      <c r="U227" s="53"/>
      <c r="V227" s="53"/>
      <c r="W227" s="53"/>
      <c r="X227" s="53"/>
      <c r="Y227" s="53"/>
      <c r="Z227" s="53"/>
      <c r="AA227" s="4"/>
      <c r="AB227" s="4"/>
      <c r="AC227" s="4"/>
    </row>
    <row r="228" spans="1:29" ht="15.75" customHeight="1">
      <c r="A228" s="7"/>
      <c r="B228" s="4"/>
      <c r="C228" s="51"/>
      <c r="D228" s="7"/>
      <c r="E228" s="51"/>
      <c r="F228" s="4"/>
      <c r="G228" s="7"/>
      <c r="H228" s="16"/>
      <c r="I228" s="16"/>
      <c r="J228" s="16"/>
      <c r="K228" s="83"/>
      <c r="L228" s="16"/>
      <c r="M228" s="16"/>
      <c r="N228" s="16"/>
      <c r="O228" s="83"/>
      <c r="P228" s="53"/>
      <c r="Q228" s="53"/>
      <c r="R228" s="53"/>
      <c r="S228" s="53"/>
      <c r="T228" s="53"/>
      <c r="U228" s="53"/>
      <c r="V228" s="53"/>
      <c r="W228" s="53"/>
      <c r="X228" s="53"/>
      <c r="Y228" s="53"/>
      <c r="Z228" s="53"/>
      <c r="AA228" s="4"/>
      <c r="AB228" s="4"/>
      <c r="AC228" s="4"/>
    </row>
    <row r="229" spans="1:29" ht="15.75" customHeight="1">
      <c r="A229" s="7"/>
      <c r="B229" s="4"/>
      <c r="C229" s="51"/>
      <c r="D229" s="7"/>
      <c r="E229" s="51"/>
      <c r="F229" s="4"/>
      <c r="G229" s="7"/>
      <c r="H229" s="16"/>
      <c r="I229" s="16"/>
      <c r="J229" s="16"/>
      <c r="K229" s="83"/>
      <c r="L229" s="16"/>
      <c r="M229" s="16"/>
      <c r="N229" s="16"/>
      <c r="O229" s="83"/>
      <c r="P229" s="53"/>
      <c r="Q229" s="53"/>
      <c r="R229" s="53"/>
      <c r="S229" s="53"/>
      <c r="T229" s="53"/>
      <c r="U229" s="53"/>
      <c r="V229" s="53"/>
      <c r="W229" s="53"/>
      <c r="X229" s="53"/>
      <c r="Y229" s="53"/>
      <c r="Z229" s="53"/>
      <c r="AA229" s="4"/>
      <c r="AB229" s="4"/>
      <c r="AC229" s="4"/>
    </row>
    <row r="230" spans="1:29" ht="15.75" customHeight="1">
      <c r="A230" s="7"/>
      <c r="B230" s="4"/>
      <c r="C230" s="51"/>
      <c r="D230" s="7"/>
      <c r="E230" s="51"/>
      <c r="F230" s="4"/>
      <c r="G230" s="7"/>
      <c r="H230" s="16"/>
      <c r="I230" s="16"/>
      <c r="J230" s="16"/>
      <c r="K230" s="83"/>
      <c r="L230" s="16"/>
      <c r="M230" s="16"/>
      <c r="N230" s="16"/>
      <c r="O230" s="83"/>
      <c r="P230" s="53"/>
      <c r="Q230" s="53"/>
      <c r="R230" s="53"/>
      <c r="S230" s="53"/>
      <c r="T230" s="53"/>
      <c r="U230" s="53"/>
      <c r="V230" s="53"/>
      <c r="W230" s="53"/>
      <c r="X230" s="53"/>
      <c r="Y230" s="53"/>
      <c r="Z230" s="53"/>
      <c r="AA230" s="4"/>
      <c r="AB230" s="4"/>
      <c r="AC230" s="4"/>
    </row>
    <row r="231" spans="1:29" ht="15.75" customHeight="1">
      <c r="A231" s="7"/>
      <c r="B231" s="4"/>
      <c r="C231" s="51"/>
      <c r="D231" s="7"/>
      <c r="E231" s="51"/>
      <c r="F231" s="4"/>
      <c r="G231" s="7"/>
      <c r="H231" s="16"/>
      <c r="I231" s="16"/>
      <c r="J231" s="16"/>
      <c r="K231" s="83"/>
      <c r="L231" s="16"/>
      <c r="M231" s="16"/>
      <c r="N231" s="16"/>
      <c r="O231" s="83"/>
      <c r="P231" s="53"/>
      <c r="Q231" s="53"/>
      <c r="R231" s="53"/>
      <c r="S231" s="53"/>
      <c r="T231" s="53"/>
      <c r="U231" s="53"/>
      <c r="V231" s="53"/>
      <c r="W231" s="53"/>
      <c r="X231" s="53"/>
      <c r="Y231" s="53"/>
      <c r="Z231" s="53"/>
      <c r="AA231" s="4"/>
      <c r="AB231" s="4"/>
      <c r="AC231" s="4"/>
    </row>
    <row r="232" spans="1:29" ht="15.75" customHeight="1">
      <c r="A232" s="7"/>
      <c r="B232" s="4"/>
      <c r="C232" s="51"/>
      <c r="D232" s="7"/>
      <c r="E232" s="51"/>
      <c r="F232" s="4"/>
      <c r="G232" s="7"/>
      <c r="H232" s="16"/>
      <c r="I232" s="16"/>
      <c r="J232" s="16"/>
      <c r="K232" s="83"/>
      <c r="L232" s="16"/>
      <c r="M232" s="16"/>
      <c r="N232" s="16"/>
      <c r="O232" s="83"/>
      <c r="P232" s="53"/>
      <c r="Q232" s="53"/>
      <c r="R232" s="53"/>
      <c r="S232" s="53"/>
      <c r="T232" s="53"/>
      <c r="U232" s="53"/>
      <c r="V232" s="53"/>
      <c r="W232" s="53"/>
      <c r="X232" s="53"/>
      <c r="Y232" s="53"/>
      <c r="Z232" s="53"/>
      <c r="AA232" s="4"/>
      <c r="AB232" s="4"/>
      <c r="AC232" s="4"/>
    </row>
    <row r="233" spans="1:29" ht="15.75" customHeight="1">
      <c r="A233" s="7"/>
      <c r="B233" s="4"/>
      <c r="C233" s="51"/>
      <c r="D233" s="7"/>
      <c r="E233" s="51"/>
      <c r="F233" s="4"/>
      <c r="G233" s="7"/>
      <c r="H233" s="16"/>
      <c r="I233" s="16"/>
      <c r="J233" s="16"/>
      <c r="K233" s="83"/>
      <c r="L233" s="16"/>
      <c r="M233" s="16"/>
      <c r="N233" s="16"/>
      <c r="O233" s="83"/>
      <c r="P233" s="53"/>
      <c r="Q233" s="53"/>
      <c r="R233" s="53"/>
      <c r="S233" s="53"/>
      <c r="T233" s="53"/>
      <c r="U233" s="53"/>
      <c r="V233" s="53"/>
      <c r="W233" s="53"/>
      <c r="X233" s="53"/>
      <c r="Y233" s="53"/>
      <c r="Z233" s="53"/>
      <c r="AA233" s="4"/>
      <c r="AB233" s="4"/>
      <c r="AC233" s="4"/>
    </row>
    <row r="234" spans="1:29" ht="15.75" customHeight="1">
      <c r="A234" s="7"/>
      <c r="B234" s="4"/>
      <c r="C234" s="51"/>
      <c r="D234" s="7"/>
      <c r="E234" s="51"/>
      <c r="F234" s="4"/>
      <c r="G234" s="7"/>
      <c r="H234" s="16"/>
      <c r="I234" s="16"/>
      <c r="J234" s="16"/>
      <c r="K234" s="83"/>
      <c r="L234" s="16"/>
      <c r="M234" s="16"/>
      <c r="N234" s="16"/>
      <c r="O234" s="83"/>
      <c r="P234" s="53"/>
      <c r="Q234" s="53"/>
      <c r="R234" s="53"/>
      <c r="S234" s="53"/>
      <c r="T234" s="53"/>
      <c r="U234" s="53"/>
      <c r="V234" s="53"/>
      <c r="W234" s="53"/>
      <c r="X234" s="53"/>
      <c r="Y234" s="53"/>
      <c r="Z234" s="53"/>
      <c r="AA234" s="4"/>
      <c r="AB234" s="4"/>
      <c r="AC234" s="4"/>
    </row>
    <row r="235" spans="1:29" ht="15.75" customHeight="1">
      <c r="A235" s="7"/>
      <c r="B235" s="4"/>
      <c r="C235" s="51"/>
      <c r="D235" s="7"/>
      <c r="E235" s="51"/>
      <c r="F235" s="4"/>
      <c r="G235" s="7"/>
      <c r="H235" s="16"/>
      <c r="I235" s="16"/>
      <c r="J235" s="16"/>
      <c r="K235" s="83"/>
      <c r="L235" s="16"/>
      <c r="M235" s="16"/>
      <c r="N235" s="16"/>
      <c r="O235" s="83"/>
      <c r="P235" s="53"/>
      <c r="Q235" s="53"/>
      <c r="R235" s="53"/>
      <c r="S235" s="53"/>
      <c r="T235" s="53"/>
      <c r="U235" s="53"/>
      <c r="V235" s="53"/>
      <c r="W235" s="53"/>
      <c r="X235" s="53"/>
      <c r="Y235" s="53"/>
      <c r="Z235" s="53"/>
      <c r="AA235" s="4"/>
      <c r="AB235" s="4"/>
      <c r="AC235" s="4"/>
    </row>
    <row r="236" spans="1:29" ht="15.75" customHeight="1">
      <c r="A236" s="7"/>
      <c r="B236" s="4"/>
      <c r="C236" s="51"/>
      <c r="D236" s="7"/>
      <c r="E236" s="51"/>
      <c r="F236" s="4"/>
      <c r="G236" s="7"/>
      <c r="H236" s="16"/>
      <c r="I236" s="16"/>
      <c r="J236" s="16"/>
      <c r="K236" s="83"/>
      <c r="L236" s="16"/>
      <c r="M236" s="16"/>
      <c r="N236" s="16"/>
      <c r="O236" s="83"/>
      <c r="P236" s="53"/>
      <c r="Q236" s="53"/>
      <c r="R236" s="53"/>
      <c r="S236" s="53"/>
      <c r="T236" s="53"/>
      <c r="U236" s="53"/>
      <c r="V236" s="53"/>
      <c r="W236" s="53"/>
      <c r="X236" s="53"/>
      <c r="Y236" s="53"/>
      <c r="Z236" s="53"/>
      <c r="AA236" s="4"/>
      <c r="AB236" s="4"/>
      <c r="AC236" s="4"/>
    </row>
    <row r="237" spans="1:29" ht="15.75" customHeight="1">
      <c r="A237" s="7"/>
      <c r="B237" s="4"/>
      <c r="C237" s="51"/>
      <c r="D237" s="7"/>
      <c r="E237" s="51"/>
      <c r="F237" s="4"/>
      <c r="G237" s="7"/>
      <c r="H237" s="16"/>
      <c r="I237" s="16"/>
      <c r="J237" s="16"/>
      <c r="K237" s="83"/>
      <c r="L237" s="16"/>
      <c r="M237" s="16"/>
      <c r="N237" s="16"/>
      <c r="O237" s="83"/>
      <c r="P237" s="53"/>
      <c r="Q237" s="53"/>
      <c r="R237" s="53"/>
      <c r="S237" s="53"/>
      <c r="T237" s="53"/>
      <c r="U237" s="53"/>
      <c r="V237" s="53"/>
      <c r="W237" s="53"/>
      <c r="X237" s="53"/>
      <c r="Y237" s="53"/>
      <c r="Z237" s="53"/>
      <c r="AA237" s="4"/>
      <c r="AB237" s="4"/>
      <c r="AC237" s="4"/>
    </row>
    <row r="238" spans="1:29" ht="15.75" customHeight="1">
      <c r="A238" s="7"/>
      <c r="B238" s="4"/>
      <c r="C238" s="51"/>
      <c r="D238" s="7"/>
      <c r="E238" s="51"/>
      <c r="F238" s="4"/>
      <c r="G238" s="7"/>
      <c r="H238" s="16"/>
      <c r="I238" s="16"/>
      <c r="J238" s="16"/>
      <c r="K238" s="83"/>
      <c r="L238" s="16"/>
      <c r="M238" s="16"/>
      <c r="N238" s="16"/>
      <c r="O238" s="83"/>
      <c r="P238" s="53"/>
      <c r="Q238" s="53"/>
      <c r="R238" s="53"/>
      <c r="S238" s="53"/>
      <c r="T238" s="53"/>
      <c r="U238" s="53"/>
      <c r="V238" s="53"/>
      <c r="W238" s="53"/>
      <c r="X238" s="53"/>
      <c r="Y238" s="53"/>
      <c r="Z238" s="53"/>
      <c r="AA238" s="4"/>
      <c r="AB238" s="4"/>
      <c r="AC238" s="4"/>
    </row>
    <row r="239" spans="1:29" ht="15.75" customHeight="1">
      <c r="A239" s="7"/>
      <c r="B239" s="4"/>
      <c r="C239" s="51"/>
      <c r="D239" s="7"/>
      <c r="E239" s="51"/>
      <c r="F239" s="4"/>
      <c r="G239" s="7"/>
      <c r="H239" s="16"/>
      <c r="I239" s="16"/>
      <c r="J239" s="16"/>
      <c r="K239" s="83"/>
      <c r="L239" s="16"/>
      <c r="M239" s="16"/>
      <c r="N239" s="16"/>
      <c r="O239" s="83"/>
      <c r="P239" s="53"/>
      <c r="Q239" s="53"/>
      <c r="R239" s="53"/>
      <c r="S239" s="53"/>
      <c r="T239" s="53"/>
      <c r="U239" s="53"/>
      <c r="V239" s="53"/>
      <c r="W239" s="53"/>
      <c r="X239" s="53"/>
      <c r="Y239" s="53"/>
      <c r="Z239" s="53"/>
      <c r="AA239" s="4"/>
      <c r="AB239" s="4"/>
      <c r="AC239" s="4"/>
    </row>
    <row r="240" spans="1:29" ht="15.75" customHeight="1">
      <c r="A240" s="7"/>
      <c r="B240" s="4"/>
      <c r="C240" s="51"/>
      <c r="D240" s="7"/>
      <c r="E240" s="51"/>
      <c r="F240" s="4"/>
      <c r="G240" s="7"/>
      <c r="H240" s="16"/>
      <c r="I240" s="16"/>
      <c r="J240" s="16"/>
      <c r="K240" s="83"/>
      <c r="L240" s="16"/>
      <c r="M240" s="16"/>
      <c r="N240" s="16"/>
      <c r="O240" s="83"/>
      <c r="P240" s="53"/>
      <c r="Q240" s="53"/>
      <c r="R240" s="53"/>
      <c r="S240" s="53"/>
      <c r="T240" s="53"/>
      <c r="U240" s="53"/>
      <c r="V240" s="53"/>
      <c r="W240" s="53"/>
      <c r="X240" s="53"/>
      <c r="Y240" s="53"/>
      <c r="Z240" s="53"/>
      <c r="AA240" s="4"/>
      <c r="AB240" s="4"/>
      <c r="AC240" s="4"/>
    </row>
    <row r="241" spans="1:29" ht="15.75" customHeight="1">
      <c r="A241" s="7"/>
      <c r="B241" s="4"/>
      <c r="C241" s="51"/>
      <c r="D241" s="7"/>
      <c r="E241" s="51"/>
      <c r="F241" s="4"/>
      <c r="G241" s="7"/>
      <c r="H241" s="16"/>
      <c r="I241" s="16"/>
      <c r="J241" s="16"/>
      <c r="K241" s="83"/>
      <c r="L241" s="16"/>
      <c r="M241" s="16"/>
      <c r="N241" s="16"/>
      <c r="O241" s="83"/>
      <c r="P241" s="53"/>
      <c r="Q241" s="53"/>
      <c r="R241" s="53"/>
      <c r="S241" s="53"/>
      <c r="T241" s="53"/>
      <c r="U241" s="53"/>
      <c r="V241" s="53"/>
      <c r="W241" s="53"/>
      <c r="X241" s="53"/>
      <c r="Y241" s="53"/>
      <c r="Z241" s="53"/>
      <c r="AA241" s="4"/>
      <c r="AB241" s="4"/>
      <c r="AC241" s="4"/>
    </row>
    <row r="242" spans="1:29" ht="15.75" customHeight="1">
      <c r="A242" s="7"/>
      <c r="B242" s="4"/>
      <c r="C242" s="51"/>
      <c r="D242" s="7"/>
      <c r="E242" s="51"/>
      <c r="F242" s="4"/>
      <c r="G242" s="7"/>
      <c r="H242" s="16"/>
      <c r="I242" s="16"/>
      <c r="J242" s="16"/>
      <c r="K242" s="83"/>
      <c r="L242" s="16"/>
      <c r="M242" s="16"/>
      <c r="N242" s="16"/>
      <c r="O242" s="83"/>
      <c r="P242" s="53"/>
      <c r="Q242" s="53"/>
      <c r="R242" s="53"/>
      <c r="S242" s="53"/>
      <c r="T242" s="53"/>
      <c r="U242" s="53"/>
      <c r="V242" s="53"/>
      <c r="W242" s="53"/>
      <c r="X242" s="53"/>
      <c r="Y242" s="53"/>
      <c r="Z242" s="53"/>
      <c r="AA242" s="4"/>
      <c r="AB242" s="4"/>
      <c r="AC242" s="4"/>
    </row>
    <row r="243" spans="1:29" ht="15.75" customHeight="1">
      <c r="A243" s="7"/>
      <c r="B243" s="4"/>
      <c r="C243" s="51"/>
      <c r="D243" s="7"/>
      <c r="E243" s="51"/>
      <c r="F243" s="4"/>
      <c r="G243" s="7"/>
      <c r="H243" s="16"/>
      <c r="I243" s="16"/>
      <c r="J243" s="16"/>
      <c r="K243" s="83"/>
      <c r="L243" s="16"/>
      <c r="M243" s="16"/>
      <c r="N243" s="16"/>
      <c r="O243" s="83"/>
      <c r="P243" s="53"/>
      <c r="Q243" s="53"/>
      <c r="R243" s="53"/>
      <c r="S243" s="53"/>
      <c r="T243" s="53"/>
      <c r="U243" s="53"/>
      <c r="V243" s="53"/>
      <c r="W243" s="53"/>
      <c r="X243" s="53"/>
      <c r="Y243" s="53"/>
      <c r="Z243" s="53"/>
      <c r="AA243" s="4"/>
      <c r="AB243" s="4"/>
      <c r="AC243" s="4"/>
    </row>
    <row r="244" spans="1:29" ht="15.75" customHeight="1">
      <c r="A244" s="7"/>
      <c r="B244" s="4"/>
      <c r="C244" s="51"/>
      <c r="D244" s="7"/>
      <c r="E244" s="51"/>
      <c r="F244" s="4"/>
      <c r="G244" s="7"/>
      <c r="H244" s="16"/>
      <c r="I244" s="16"/>
      <c r="J244" s="16"/>
      <c r="K244" s="83"/>
      <c r="L244" s="16"/>
      <c r="M244" s="16"/>
      <c r="N244" s="16"/>
      <c r="O244" s="83"/>
      <c r="P244" s="53"/>
      <c r="Q244" s="53"/>
      <c r="R244" s="53"/>
      <c r="S244" s="53"/>
      <c r="T244" s="53"/>
      <c r="U244" s="53"/>
      <c r="V244" s="53"/>
      <c r="W244" s="53"/>
      <c r="X244" s="53"/>
      <c r="Y244" s="53"/>
      <c r="Z244" s="53"/>
      <c r="AA244" s="4"/>
      <c r="AB244" s="4"/>
      <c r="AC244" s="4"/>
    </row>
    <row r="245" spans="1:29" ht="15.75" customHeight="1">
      <c r="A245" s="7"/>
      <c r="B245" s="4"/>
      <c r="C245" s="51"/>
      <c r="D245" s="7"/>
      <c r="E245" s="51"/>
      <c r="F245" s="4"/>
      <c r="G245" s="7"/>
      <c r="H245" s="16"/>
      <c r="I245" s="16"/>
      <c r="J245" s="16"/>
      <c r="K245" s="83"/>
      <c r="L245" s="16"/>
      <c r="M245" s="16"/>
      <c r="N245" s="16"/>
      <c r="O245" s="83"/>
      <c r="P245" s="53"/>
      <c r="Q245" s="53"/>
      <c r="R245" s="53"/>
      <c r="S245" s="53"/>
      <c r="T245" s="53"/>
      <c r="U245" s="53"/>
      <c r="V245" s="53"/>
      <c r="W245" s="53"/>
      <c r="X245" s="53"/>
      <c r="Y245" s="53"/>
      <c r="Z245" s="53"/>
      <c r="AA245" s="4"/>
      <c r="AB245" s="4"/>
      <c r="AC245" s="4"/>
    </row>
    <row r="246" spans="1:29" ht="15.75" customHeight="1">
      <c r="A246" s="7"/>
      <c r="B246" s="4"/>
      <c r="C246" s="51"/>
      <c r="D246" s="7"/>
      <c r="E246" s="51"/>
      <c r="F246" s="4"/>
      <c r="G246" s="7"/>
      <c r="H246" s="16"/>
      <c r="I246" s="16"/>
      <c r="J246" s="16"/>
      <c r="K246" s="83"/>
      <c r="L246" s="16"/>
      <c r="M246" s="16"/>
      <c r="N246" s="16"/>
      <c r="O246" s="83"/>
      <c r="P246" s="53"/>
      <c r="Q246" s="53"/>
      <c r="R246" s="53"/>
      <c r="S246" s="53"/>
      <c r="T246" s="53"/>
      <c r="U246" s="53"/>
      <c r="V246" s="53"/>
      <c r="W246" s="53"/>
      <c r="X246" s="53"/>
      <c r="Y246" s="53"/>
      <c r="Z246" s="53"/>
      <c r="AA246" s="4"/>
      <c r="AB246" s="4"/>
      <c r="AC246" s="4"/>
    </row>
    <row r="247" spans="1:29" ht="15.75" customHeight="1">
      <c r="A247" s="7"/>
      <c r="B247" s="4"/>
      <c r="C247" s="51"/>
      <c r="D247" s="7"/>
      <c r="E247" s="51"/>
      <c r="F247" s="4"/>
      <c r="G247" s="7"/>
      <c r="H247" s="16"/>
      <c r="I247" s="16"/>
      <c r="J247" s="16"/>
      <c r="K247" s="83"/>
      <c r="L247" s="16"/>
      <c r="M247" s="16"/>
      <c r="N247" s="16"/>
      <c r="O247" s="83"/>
      <c r="P247" s="53"/>
      <c r="Q247" s="53"/>
      <c r="R247" s="53"/>
      <c r="S247" s="53"/>
      <c r="T247" s="53"/>
      <c r="U247" s="53"/>
      <c r="V247" s="53"/>
      <c r="W247" s="53"/>
      <c r="X247" s="53"/>
      <c r="Y247" s="53"/>
      <c r="Z247" s="53"/>
      <c r="AA247" s="4"/>
      <c r="AB247" s="4"/>
      <c r="AC247" s="4"/>
    </row>
    <row r="248" spans="1:29" ht="15.75" customHeight="1">
      <c r="A248" s="7"/>
      <c r="B248" s="4"/>
      <c r="C248" s="51"/>
      <c r="D248" s="7"/>
      <c r="E248" s="51"/>
      <c r="F248" s="4"/>
      <c r="G248" s="7"/>
      <c r="H248" s="16"/>
      <c r="I248" s="16"/>
      <c r="J248" s="16"/>
      <c r="K248" s="83"/>
      <c r="L248" s="16"/>
      <c r="M248" s="16"/>
      <c r="N248" s="16"/>
      <c r="O248" s="83"/>
      <c r="P248" s="53"/>
      <c r="Q248" s="53"/>
      <c r="R248" s="53"/>
      <c r="S248" s="53"/>
      <c r="T248" s="53"/>
      <c r="U248" s="53"/>
      <c r="V248" s="53"/>
      <c r="W248" s="53"/>
      <c r="X248" s="53"/>
      <c r="Y248" s="53"/>
      <c r="Z248" s="53"/>
      <c r="AA248" s="4"/>
      <c r="AB248" s="4"/>
      <c r="AC248" s="4"/>
    </row>
    <row r="249" spans="1:29" ht="15.75" customHeight="1">
      <c r="A249" s="7"/>
      <c r="B249" s="4"/>
      <c r="C249" s="51"/>
      <c r="D249" s="7"/>
      <c r="E249" s="51"/>
      <c r="F249" s="4"/>
      <c r="G249" s="7"/>
      <c r="H249" s="16"/>
      <c r="I249" s="16"/>
      <c r="J249" s="16"/>
      <c r="K249" s="83"/>
      <c r="L249" s="16"/>
      <c r="M249" s="16"/>
      <c r="N249" s="16"/>
      <c r="O249" s="83"/>
      <c r="P249" s="53"/>
      <c r="Q249" s="53"/>
      <c r="R249" s="53"/>
      <c r="S249" s="53"/>
      <c r="T249" s="53"/>
      <c r="U249" s="53"/>
      <c r="V249" s="53"/>
      <c r="W249" s="53"/>
      <c r="X249" s="53"/>
      <c r="Y249" s="53"/>
      <c r="Z249" s="53"/>
      <c r="AA249" s="4"/>
      <c r="AB249" s="4"/>
      <c r="AC249" s="4"/>
    </row>
    <row r="250" spans="1:29" ht="15.75" customHeight="1">
      <c r="A250" s="7"/>
      <c r="B250" s="4"/>
      <c r="C250" s="51"/>
      <c r="D250" s="7"/>
      <c r="E250" s="51"/>
      <c r="F250" s="4"/>
      <c r="G250" s="7"/>
      <c r="H250" s="16"/>
      <c r="I250" s="16"/>
      <c r="J250" s="16"/>
      <c r="K250" s="83"/>
      <c r="L250" s="16"/>
      <c r="M250" s="16"/>
      <c r="N250" s="16"/>
      <c r="O250" s="83"/>
      <c r="P250" s="53"/>
      <c r="Q250" s="53"/>
      <c r="R250" s="53"/>
      <c r="S250" s="53"/>
      <c r="T250" s="53"/>
      <c r="U250" s="53"/>
      <c r="V250" s="53"/>
      <c r="W250" s="53"/>
      <c r="X250" s="53"/>
      <c r="Y250" s="53"/>
      <c r="Z250" s="53"/>
      <c r="AA250" s="4"/>
      <c r="AB250" s="4"/>
      <c r="AC250" s="4"/>
    </row>
    <row r="251" spans="1:29" ht="15.75" customHeight="1">
      <c r="A251" s="7"/>
      <c r="B251" s="4"/>
      <c r="C251" s="51"/>
      <c r="D251" s="7"/>
      <c r="E251" s="51"/>
      <c r="F251" s="4"/>
      <c r="G251" s="7"/>
      <c r="H251" s="16"/>
      <c r="I251" s="16"/>
      <c r="J251" s="16"/>
      <c r="K251" s="83"/>
      <c r="L251" s="16"/>
      <c r="M251" s="16"/>
      <c r="N251" s="16"/>
      <c r="O251" s="83"/>
      <c r="P251" s="53"/>
      <c r="Q251" s="53"/>
      <c r="R251" s="53"/>
      <c r="S251" s="53"/>
      <c r="T251" s="53"/>
      <c r="U251" s="53"/>
      <c r="V251" s="53"/>
      <c r="W251" s="53"/>
      <c r="X251" s="53"/>
      <c r="Y251" s="53"/>
      <c r="Z251" s="53"/>
      <c r="AA251" s="4"/>
      <c r="AB251" s="4"/>
      <c r="AC251" s="4"/>
    </row>
    <row r="252" spans="1:29" ht="15.75" customHeight="1">
      <c r="A252" s="7"/>
      <c r="B252" s="4"/>
      <c r="C252" s="51"/>
      <c r="D252" s="7"/>
      <c r="E252" s="51"/>
      <c r="F252" s="4"/>
      <c r="G252" s="7"/>
      <c r="H252" s="16"/>
      <c r="I252" s="16"/>
      <c r="J252" s="16"/>
      <c r="K252" s="83"/>
      <c r="L252" s="16"/>
      <c r="M252" s="16"/>
      <c r="N252" s="16"/>
      <c r="O252" s="83"/>
      <c r="P252" s="53"/>
      <c r="Q252" s="53"/>
      <c r="R252" s="53"/>
      <c r="S252" s="53"/>
      <c r="T252" s="53"/>
      <c r="U252" s="53"/>
      <c r="V252" s="53"/>
      <c r="W252" s="53"/>
      <c r="X252" s="53"/>
      <c r="Y252" s="53"/>
      <c r="Z252" s="53"/>
      <c r="AA252" s="4"/>
      <c r="AB252" s="4"/>
      <c r="AC252" s="4"/>
    </row>
    <row r="253" spans="1:29" ht="15.75" customHeight="1">
      <c r="A253" s="7"/>
      <c r="B253" s="4"/>
      <c r="C253" s="51"/>
      <c r="D253" s="7"/>
      <c r="E253" s="51"/>
      <c r="F253" s="4"/>
      <c r="G253" s="7"/>
      <c r="H253" s="16"/>
      <c r="I253" s="16"/>
      <c r="J253" s="16"/>
      <c r="K253" s="83"/>
      <c r="L253" s="16"/>
      <c r="M253" s="16"/>
      <c r="N253" s="16"/>
      <c r="O253" s="83"/>
      <c r="P253" s="53"/>
      <c r="Q253" s="53"/>
      <c r="R253" s="53"/>
      <c r="S253" s="53"/>
      <c r="T253" s="53"/>
      <c r="U253" s="53"/>
      <c r="V253" s="53"/>
      <c r="W253" s="53"/>
      <c r="X253" s="53"/>
      <c r="Y253" s="53"/>
      <c r="Z253" s="53"/>
      <c r="AA253" s="4"/>
      <c r="AB253" s="4"/>
      <c r="AC253" s="4"/>
    </row>
    <row r="254" spans="1:29" ht="15.75" customHeight="1">
      <c r="A254" s="7"/>
      <c r="B254" s="4"/>
      <c r="C254" s="51"/>
      <c r="D254" s="7"/>
      <c r="E254" s="51"/>
      <c r="F254" s="4"/>
      <c r="G254" s="7"/>
      <c r="H254" s="16"/>
      <c r="I254" s="16"/>
      <c r="J254" s="16"/>
      <c r="K254" s="83"/>
      <c r="L254" s="16"/>
      <c r="M254" s="16"/>
      <c r="N254" s="16"/>
      <c r="O254" s="83"/>
      <c r="P254" s="53"/>
      <c r="Q254" s="53"/>
      <c r="R254" s="53"/>
      <c r="S254" s="53"/>
      <c r="T254" s="53"/>
      <c r="U254" s="53"/>
      <c r="V254" s="53"/>
      <c r="W254" s="53"/>
      <c r="X254" s="53"/>
      <c r="Y254" s="53"/>
      <c r="Z254" s="53"/>
      <c r="AA254" s="4"/>
      <c r="AB254" s="4"/>
      <c r="AC254" s="4"/>
    </row>
    <row r="255" spans="1:29" ht="15.75" customHeight="1">
      <c r="A255" s="7"/>
      <c r="B255" s="4"/>
      <c r="C255" s="51"/>
      <c r="D255" s="7"/>
      <c r="E255" s="51"/>
      <c r="F255" s="4"/>
      <c r="G255" s="7"/>
      <c r="H255" s="16"/>
      <c r="I255" s="16"/>
      <c r="J255" s="16"/>
      <c r="K255" s="83"/>
      <c r="L255" s="16"/>
      <c r="M255" s="16"/>
      <c r="N255" s="16"/>
      <c r="O255" s="83"/>
      <c r="P255" s="53"/>
      <c r="Q255" s="53"/>
      <c r="R255" s="53"/>
      <c r="S255" s="53"/>
      <c r="T255" s="53"/>
      <c r="U255" s="53"/>
      <c r="V255" s="53"/>
      <c r="W255" s="53"/>
      <c r="X255" s="53"/>
      <c r="Y255" s="53"/>
      <c r="Z255" s="53"/>
      <c r="AA255" s="4"/>
      <c r="AB255" s="4"/>
      <c r="AC255" s="4"/>
    </row>
    <row r="256" spans="1:29" ht="15.75" customHeight="1">
      <c r="A256" s="7"/>
      <c r="B256" s="4"/>
      <c r="C256" s="51"/>
      <c r="D256" s="7"/>
      <c r="E256" s="51"/>
      <c r="F256" s="4"/>
      <c r="G256" s="7"/>
      <c r="H256" s="16"/>
      <c r="I256" s="16"/>
      <c r="J256" s="16"/>
      <c r="K256" s="83"/>
      <c r="L256" s="16"/>
      <c r="M256" s="16"/>
      <c r="N256" s="16"/>
      <c r="O256" s="83"/>
      <c r="P256" s="53"/>
      <c r="Q256" s="53"/>
      <c r="R256" s="53"/>
      <c r="S256" s="53"/>
      <c r="T256" s="53"/>
      <c r="U256" s="53"/>
      <c r="V256" s="53"/>
      <c r="W256" s="53"/>
      <c r="X256" s="53"/>
      <c r="Y256" s="53"/>
      <c r="Z256" s="53"/>
      <c r="AA256" s="4"/>
      <c r="AB256" s="4"/>
      <c r="AC256" s="4"/>
    </row>
    <row r="257" spans="1:29" ht="15.75" customHeight="1">
      <c r="A257" s="7"/>
      <c r="B257" s="4"/>
      <c r="C257" s="51"/>
      <c r="D257" s="7"/>
      <c r="E257" s="51"/>
      <c r="F257" s="4"/>
      <c r="G257" s="7"/>
      <c r="H257" s="16"/>
      <c r="I257" s="16"/>
      <c r="J257" s="16"/>
      <c r="K257" s="83"/>
      <c r="L257" s="16"/>
      <c r="M257" s="16"/>
      <c r="N257" s="16"/>
      <c r="O257" s="83"/>
      <c r="P257" s="53"/>
      <c r="Q257" s="53"/>
      <c r="R257" s="53"/>
      <c r="S257" s="53"/>
      <c r="T257" s="53"/>
      <c r="U257" s="53"/>
      <c r="V257" s="53"/>
      <c r="W257" s="53"/>
      <c r="X257" s="53"/>
      <c r="Y257" s="53"/>
      <c r="Z257" s="53"/>
      <c r="AA257" s="4"/>
      <c r="AB257" s="4"/>
      <c r="AC257" s="4"/>
    </row>
    <row r="258" spans="1:29" ht="15.75" customHeight="1">
      <c r="A258" s="7"/>
      <c r="B258" s="4"/>
      <c r="C258" s="51"/>
      <c r="D258" s="7"/>
      <c r="E258" s="51"/>
      <c r="F258" s="4"/>
      <c r="G258" s="7"/>
      <c r="H258" s="16"/>
      <c r="I258" s="16"/>
      <c r="J258" s="16"/>
      <c r="K258" s="83"/>
      <c r="L258" s="16"/>
      <c r="M258" s="16"/>
      <c r="N258" s="16"/>
      <c r="O258" s="83"/>
      <c r="P258" s="53"/>
      <c r="Q258" s="53"/>
      <c r="R258" s="53"/>
      <c r="S258" s="53"/>
      <c r="T258" s="53"/>
      <c r="U258" s="53"/>
      <c r="V258" s="53"/>
      <c r="W258" s="53"/>
      <c r="X258" s="53"/>
      <c r="Y258" s="53"/>
      <c r="Z258" s="53"/>
      <c r="AA258" s="4"/>
      <c r="AB258" s="4"/>
      <c r="AC258" s="4"/>
    </row>
    <row r="259" spans="1:29" ht="15.75" customHeight="1">
      <c r="A259" s="7"/>
      <c r="B259" s="4"/>
      <c r="C259" s="51"/>
      <c r="D259" s="7"/>
      <c r="E259" s="51"/>
      <c r="F259" s="4"/>
      <c r="G259" s="7"/>
      <c r="H259" s="16"/>
      <c r="I259" s="16"/>
      <c r="J259" s="16"/>
      <c r="K259" s="83"/>
      <c r="L259" s="16"/>
      <c r="M259" s="16"/>
      <c r="N259" s="16"/>
      <c r="O259" s="83"/>
      <c r="P259" s="53"/>
      <c r="Q259" s="53"/>
      <c r="R259" s="53"/>
      <c r="S259" s="53"/>
      <c r="T259" s="53"/>
      <c r="U259" s="53"/>
      <c r="V259" s="53"/>
      <c r="W259" s="53"/>
      <c r="X259" s="53"/>
      <c r="Y259" s="53"/>
      <c r="Z259" s="53"/>
      <c r="AA259" s="4"/>
      <c r="AB259" s="4"/>
      <c r="AC259" s="4"/>
    </row>
    <row r="260" spans="1:29" ht="15.75" customHeight="1">
      <c r="A260" s="7"/>
      <c r="B260" s="4"/>
      <c r="C260" s="51"/>
      <c r="D260" s="7"/>
      <c r="E260" s="51"/>
      <c r="F260" s="4"/>
      <c r="G260" s="7"/>
      <c r="H260" s="16"/>
      <c r="I260" s="16"/>
      <c r="J260" s="16"/>
      <c r="K260" s="83"/>
      <c r="L260" s="16"/>
      <c r="M260" s="16"/>
      <c r="N260" s="16"/>
      <c r="O260" s="83"/>
      <c r="P260" s="53"/>
      <c r="Q260" s="53"/>
      <c r="R260" s="53"/>
      <c r="S260" s="53"/>
      <c r="T260" s="53"/>
      <c r="U260" s="53"/>
      <c r="V260" s="53"/>
      <c r="W260" s="53"/>
      <c r="X260" s="53"/>
      <c r="Y260" s="53"/>
      <c r="Z260" s="53"/>
      <c r="AA260" s="4"/>
      <c r="AB260" s="4"/>
      <c r="AC260" s="4"/>
    </row>
    <row r="261" spans="1:29" ht="15.75" customHeight="1">
      <c r="A261" s="7"/>
      <c r="B261" s="4"/>
      <c r="C261" s="51"/>
      <c r="D261" s="7"/>
      <c r="E261" s="51"/>
      <c r="F261" s="4"/>
      <c r="G261" s="7"/>
      <c r="H261" s="16"/>
      <c r="I261" s="16"/>
      <c r="J261" s="16"/>
      <c r="K261" s="83"/>
      <c r="L261" s="16"/>
      <c r="M261" s="16"/>
      <c r="N261" s="16"/>
      <c r="O261" s="83"/>
      <c r="P261" s="53"/>
      <c r="Q261" s="53"/>
      <c r="R261" s="53"/>
      <c r="S261" s="53"/>
      <c r="T261" s="53"/>
      <c r="U261" s="53"/>
      <c r="V261" s="53"/>
      <c r="W261" s="53"/>
      <c r="X261" s="53"/>
      <c r="Y261" s="53"/>
      <c r="Z261" s="53"/>
      <c r="AA261" s="4"/>
      <c r="AB261" s="4"/>
      <c r="AC261" s="4"/>
    </row>
    <row r="262" spans="1:29" ht="15.75" customHeight="1">
      <c r="A262" s="7"/>
      <c r="B262" s="4"/>
      <c r="C262" s="51"/>
      <c r="D262" s="7"/>
      <c r="E262" s="51"/>
      <c r="F262" s="4"/>
      <c r="G262" s="7"/>
      <c r="H262" s="16"/>
      <c r="I262" s="16"/>
      <c r="J262" s="16"/>
      <c r="K262" s="83"/>
      <c r="L262" s="16"/>
      <c r="M262" s="16"/>
      <c r="N262" s="16"/>
      <c r="O262" s="83"/>
      <c r="P262" s="53"/>
      <c r="Q262" s="53"/>
      <c r="R262" s="53"/>
      <c r="S262" s="53"/>
      <c r="T262" s="53"/>
      <c r="U262" s="53"/>
      <c r="V262" s="53"/>
      <c r="W262" s="53"/>
      <c r="X262" s="53"/>
      <c r="Y262" s="53"/>
      <c r="Z262" s="53"/>
      <c r="AA262" s="4"/>
      <c r="AB262" s="4"/>
      <c r="AC262" s="4"/>
    </row>
    <row r="263" spans="1:29" ht="15.75" customHeight="1">
      <c r="A263" s="7"/>
      <c r="B263" s="4"/>
      <c r="C263" s="51"/>
      <c r="D263" s="7"/>
      <c r="E263" s="51"/>
      <c r="F263" s="4"/>
      <c r="G263" s="7"/>
      <c r="H263" s="16"/>
      <c r="I263" s="16"/>
      <c r="J263" s="16"/>
      <c r="K263" s="83"/>
      <c r="L263" s="16"/>
      <c r="M263" s="16"/>
      <c r="N263" s="16"/>
      <c r="O263" s="83"/>
      <c r="P263" s="53"/>
      <c r="Q263" s="53"/>
      <c r="R263" s="53"/>
      <c r="S263" s="53"/>
      <c r="T263" s="53"/>
      <c r="U263" s="53"/>
      <c r="V263" s="53"/>
      <c r="W263" s="53"/>
      <c r="X263" s="53"/>
      <c r="Y263" s="53"/>
      <c r="Z263" s="53"/>
      <c r="AA263" s="4"/>
      <c r="AB263" s="4"/>
      <c r="AC263" s="4"/>
    </row>
    <row r="264" spans="1:29" ht="15.75" customHeight="1">
      <c r="A264" s="7"/>
      <c r="B264" s="4"/>
      <c r="C264" s="51"/>
      <c r="D264" s="7"/>
      <c r="E264" s="51"/>
      <c r="F264" s="4"/>
      <c r="G264" s="7"/>
      <c r="H264" s="16"/>
      <c r="I264" s="16"/>
      <c r="J264" s="16"/>
      <c r="K264" s="83"/>
      <c r="L264" s="16"/>
      <c r="M264" s="16"/>
      <c r="N264" s="16"/>
      <c r="O264" s="83"/>
      <c r="P264" s="53"/>
      <c r="Q264" s="53"/>
      <c r="R264" s="53"/>
      <c r="S264" s="53"/>
      <c r="T264" s="53"/>
      <c r="U264" s="53"/>
      <c r="V264" s="53"/>
      <c r="W264" s="53"/>
      <c r="X264" s="53"/>
      <c r="Y264" s="53"/>
      <c r="Z264" s="53"/>
      <c r="AA264" s="4"/>
      <c r="AB264" s="4"/>
      <c r="AC264" s="4"/>
    </row>
    <row r="265" spans="1:29" ht="15.75" customHeight="1">
      <c r="A265" s="7"/>
      <c r="B265" s="4"/>
      <c r="C265" s="51"/>
      <c r="D265" s="7"/>
      <c r="E265" s="51"/>
      <c r="F265" s="4"/>
      <c r="G265" s="7"/>
      <c r="H265" s="16"/>
      <c r="I265" s="16"/>
      <c r="J265" s="16"/>
      <c r="K265" s="83"/>
      <c r="L265" s="16"/>
      <c r="M265" s="16"/>
      <c r="N265" s="16"/>
      <c r="O265" s="83"/>
      <c r="P265" s="53"/>
      <c r="Q265" s="53"/>
      <c r="R265" s="53"/>
      <c r="S265" s="53"/>
      <c r="T265" s="53"/>
      <c r="U265" s="53"/>
      <c r="V265" s="53"/>
      <c r="W265" s="53"/>
      <c r="X265" s="53"/>
      <c r="Y265" s="53"/>
      <c r="Z265" s="53"/>
      <c r="AA265" s="4"/>
      <c r="AB265" s="4"/>
      <c r="AC265" s="4"/>
    </row>
    <row r="266" spans="1:29" ht="15.75" customHeight="1">
      <c r="A266" s="7"/>
      <c r="B266" s="4"/>
      <c r="C266" s="51"/>
      <c r="D266" s="7"/>
      <c r="E266" s="51"/>
      <c r="F266" s="4"/>
      <c r="G266" s="7"/>
      <c r="H266" s="16"/>
      <c r="I266" s="16"/>
      <c r="J266" s="16"/>
      <c r="K266" s="83"/>
      <c r="L266" s="16"/>
      <c r="M266" s="16"/>
      <c r="N266" s="16"/>
      <c r="O266" s="83"/>
      <c r="P266" s="53"/>
      <c r="Q266" s="53"/>
      <c r="R266" s="53"/>
      <c r="S266" s="53"/>
      <c r="T266" s="53"/>
      <c r="U266" s="53"/>
      <c r="V266" s="53"/>
      <c r="W266" s="53"/>
      <c r="X266" s="53"/>
      <c r="Y266" s="53"/>
      <c r="Z266" s="53"/>
      <c r="AA266" s="4"/>
      <c r="AB266" s="4"/>
      <c r="AC266" s="4"/>
    </row>
    <row r="267" spans="1:29" ht="15.75" customHeight="1">
      <c r="A267" s="7"/>
      <c r="B267" s="4"/>
      <c r="C267" s="51"/>
      <c r="D267" s="7"/>
      <c r="E267" s="51"/>
      <c r="F267" s="4"/>
      <c r="G267" s="7"/>
      <c r="H267" s="16"/>
      <c r="I267" s="16"/>
      <c r="J267" s="16"/>
      <c r="K267" s="83"/>
      <c r="L267" s="16"/>
      <c r="M267" s="16"/>
      <c r="N267" s="16"/>
      <c r="O267" s="83"/>
      <c r="P267" s="53"/>
      <c r="Q267" s="53"/>
      <c r="R267" s="53"/>
      <c r="S267" s="53"/>
      <c r="T267" s="53"/>
      <c r="U267" s="53"/>
      <c r="V267" s="53"/>
      <c r="W267" s="53"/>
      <c r="X267" s="53"/>
      <c r="Y267" s="53"/>
      <c r="Z267" s="53"/>
      <c r="AA267" s="4"/>
      <c r="AB267" s="4"/>
      <c r="AC267" s="4"/>
    </row>
    <row r="268" spans="1:29" ht="15.75" customHeight="1">
      <c r="A268" s="7"/>
      <c r="B268" s="4"/>
      <c r="C268" s="51"/>
      <c r="D268" s="7"/>
      <c r="E268" s="51"/>
      <c r="F268" s="4"/>
      <c r="G268" s="7"/>
      <c r="H268" s="16"/>
      <c r="I268" s="16"/>
      <c r="J268" s="16"/>
      <c r="K268" s="83"/>
      <c r="L268" s="16"/>
      <c r="M268" s="16"/>
      <c r="N268" s="16"/>
      <c r="O268" s="83"/>
      <c r="P268" s="53"/>
      <c r="Q268" s="53"/>
      <c r="R268" s="53"/>
      <c r="S268" s="53"/>
      <c r="T268" s="53"/>
      <c r="U268" s="53"/>
      <c r="V268" s="53"/>
      <c r="W268" s="53"/>
      <c r="X268" s="53"/>
      <c r="Y268" s="53"/>
      <c r="Z268" s="53"/>
      <c r="AA268" s="4"/>
      <c r="AB268" s="4"/>
      <c r="AC268" s="4"/>
    </row>
    <row r="269" spans="1:29" ht="15.75" customHeight="1">
      <c r="A269" s="7"/>
      <c r="B269" s="4"/>
      <c r="C269" s="51"/>
      <c r="D269" s="7"/>
      <c r="E269" s="51"/>
      <c r="F269" s="4"/>
      <c r="G269" s="7"/>
      <c r="H269" s="16"/>
      <c r="I269" s="16"/>
      <c r="J269" s="16"/>
      <c r="K269" s="83"/>
      <c r="L269" s="16"/>
      <c r="M269" s="16"/>
      <c r="N269" s="16"/>
      <c r="O269" s="83"/>
      <c r="P269" s="53"/>
      <c r="Q269" s="53"/>
      <c r="R269" s="53"/>
      <c r="S269" s="53"/>
      <c r="T269" s="53"/>
      <c r="U269" s="53"/>
      <c r="V269" s="53"/>
      <c r="W269" s="53"/>
      <c r="X269" s="53"/>
      <c r="Y269" s="53"/>
      <c r="Z269" s="53"/>
      <c r="AA269" s="4"/>
      <c r="AB269" s="4"/>
      <c r="AC269" s="4"/>
    </row>
    <row r="270" spans="1:29" ht="15.75" customHeight="1">
      <c r="A270" s="7"/>
      <c r="B270" s="4"/>
      <c r="C270" s="51"/>
      <c r="D270" s="7"/>
      <c r="E270" s="51"/>
      <c r="F270" s="4"/>
      <c r="G270" s="7"/>
      <c r="H270" s="16"/>
      <c r="I270" s="16"/>
      <c r="J270" s="16"/>
      <c r="K270" s="83"/>
      <c r="L270" s="16"/>
      <c r="M270" s="16"/>
      <c r="N270" s="16"/>
      <c r="O270" s="83"/>
      <c r="P270" s="53"/>
      <c r="Q270" s="53"/>
      <c r="R270" s="53"/>
      <c r="S270" s="53"/>
      <c r="T270" s="53"/>
      <c r="U270" s="53"/>
      <c r="V270" s="53"/>
      <c r="W270" s="53"/>
      <c r="X270" s="53"/>
      <c r="Y270" s="53"/>
      <c r="Z270" s="53"/>
      <c r="AA270" s="4"/>
      <c r="AB270" s="4"/>
      <c r="AC270" s="4"/>
    </row>
    <row r="271" spans="1:29" ht="15.75" customHeight="1">
      <c r="A271" s="7"/>
      <c r="B271" s="4"/>
      <c r="C271" s="51"/>
      <c r="D271" s="7"/>
      <c r="E271" s="51"/>
      <c r="F271" s="4"/>
      <c r="G271" s="7"/>
      <c r="H271" s="16"/>
      <c r="I271" s="16"/>
      <c r="J271" s="16"/>
      <c r="K271" s="83"/>
      <c r="L271" s="16"/>
      <c r="M271" s="16"/>
      <c r="N271" s="16"/>
      <c r="O271" s="83"/>
      <c r="P271" s="53"/>
      <c r="Q271" s="53"/>
      <c r="R271" s="53"/>
      <c r="S271" s="53"/>
      <c r="T271" s="53"/>
      <c r="U271" s="53"/>
      <c r="V271" s="53"/>
      <c r="W271" s="53"/>
      <c r="X271" s="53"/>
      <c r="Y271" s="53"/>
      <c r="Z271" s="53"/>
      <c r="AA271" s="4"/>
      <c r="AB271" s="4"/>
      <c r="AC271" s="4"/>
    </row>
    <row r="272" spans="1:29" ht="15.75" customHeight="1">
      <c r="A272" s="7"/>
      <c r="B272" s="4"/>
      <c r="C272" s="51"/>
      <c r="D272" s="7"/>
      <c r="E272" s="51"/>
      <c r="F272" s="4"/>
      <c r="G272" s="7"/>
      <c r="H272" s="16"/>
      <c r="I272" s="16"/>
      <c r="J272" s="16"/>
      <c r="K272" s="83"/>
      <c r="L272" s="16"/>
      <c r="M272" s="16"/>
      <c r="N272" s="16"/>
      <c r="O272" s="83"/>
      <c r="P272" s="53"/>
      <c r="Q272" s="53"/>
      <c r="R272" s="53"/>
      <c r="S272" s="53"/>
      <c r="T272" s="53"/>
      <c r="U272" s="53"/>
      <c r="V272" s="53"/>
      <c r="W272" s="53"/>
      <c r="X272" s="53"/>
      <c r="Y272" s="53"/>
      <c r="Z272" s="53"/>
      <c r="AA272" s="4"/>
      <c r="AB272" s="4"/>
      <c r="AC272" s="4"/>
    </row>
    <row r="273" spans="1:29" ht="15.75" customHeight="1">
      <c r="A273" s="7"/>
      <c r="B273" s="4"/>
      <c r="C273" s="51"/>
      <c r="D273" s="7"/>
      <c r="E273" s="51"/>
      <c r="F273" s="4"/>
      <c r="G273" s="7"/>
      <c r="H273" s="16"/>
      <c r="I273" s="16"/>
      <c r="J273" s="16"/>
      <c r="K273" s="83"/>
      <c r="L273" s="16"/>
      <c r="M273" s="16"/>
      <c r="N273" s="16"/>
      <c r="O273" s="83"/>
      <c r="P273" s="53"/>
      <c r="Q273" s="53"/>
      <c r="R273" s="53"/>
      <c r="S273" s="53"/>
      <c r="T273" s="53"/>
      <c r="U273" s="53"/>
      <c r="V273" s="53"/>
      <c r="W273" s="53"/>
      <c r="X273" s="53"/>
      <c r="Y273" s="53"/>
      <c r="Z273" s="53"/>
      <c r="AA273" s="4"/>
      <c r="AB273" s="4"/>
      <c r="AC273" s="4"/>
    </row>
    <row r="274" spans="1:29" ht="15.75" customHeight="1">
      <c r="A274" s="7"/>
      <c r="B274" s="4"/>
      <c r="C274" s="51"/>
      <c r="D274" s="7"/>
      <c r="E274" s="51"/>
      <c r="F274" s="4"/>
      <c r="G274" s="7"/>
      <c r="H274" s="16"/>
      <c r="I274" s="16"/>
      <c r="J274" s="16"/>
      <c r="K274" s="83"/>
      <c r="L274" s="16"/>
      <c r="M274" s="16"/>
      <c r="N274" s="16"/>
      <c r="O274" s="83"/>
      <c r="P274" s="53"/>
      <c r="Q274" s="53"/>
      <c r="R274" s="53"/>
      <c r="S274" s="53"/>
      <c r="T274" s="53"/>
      <c r="U274" s="53"/>
      <c r="V274" s="53"/>
      <c r="W274" s="53"/>
      <c r="X274" s="53"/>
      <c r="Y274" s="53"/>
      <c r="Z274" s="53"/>
      <c r="AA274" s="4"/>
      <c r="AB274" s="4"/>
      <c r="AC274" s="4"/>
    </row>
    <row r="275" spans="1:29" ht="15.75" customHeight="1">
      <c r="A275" s="7"/>
      <c r="B275" s="4"/>
      <c r="C275" s="51"/>
      <c r="D275" s="7"/>
      <c r="E275" s="51"/>
      <c r="F275" s="4"/>
      <c r="G275" s="7"/>
      <c r="H275" s="16"/>
      <c r="I275" s="16"/>
      <c r="J275" s="16"/>
      <c r="K275" s="83"/>
      <c r="L275" s="16"/>
      <c r="M275" s="16"/>
      <c r="N275" s="16"/>
      <c r="O275" s="83"/>
      <c r="P275" s="53"/>
      <c r="Q275" s="53"/>
      <c r="R275" s="53"/>
      <c r="S275" s="53"/>
      <c r="T275" s="53"/>
      <c r="U275" s="53"/>
      <c r="V275" s="53"/>
      <c r="W275" s="53"/>
      <c r="X275" s="53"/>
      <c r="Y275" s="53"/>
      <c r="Z275" s="53"/>
      <c r="AA275" s="4"/>
      <c r="AB275" s="4"/>
      <c r="AC275" s="4"/>
    </row>
    <row r="276" spans="1:29" ht="15.75" customHeight="1">
      <c r="A276" s="7"/>
      <c r="B276" s="4"/>
      <c r="C276" s="51"/>
      <c r="D276" s="7"/>
      <c r="E276" s="51"/>
      <c r="F276" s="4"/>
      <c r="G276" s="7"/>
      <c r="H276" s="16"/>
      <c r="I276" s="16"/>
      <c r="J276" s="16"/>
      <c r="K276" s="83"/>
      <c r="L276" s="16"/>
      <c r="M276" s="16"/>
      <c r="N276" s="16"/>
      <c r="O276" s="83"/>
      <c r="P276" s="53"/>
      <c r="Q276" s="53"/>
      <c r="R276" s="53"/>
      <c r="S276" s="53"/>
      <c r="T276" s="53"/>
      <c r="U276" s="53"/>
      <c r="V276" s="53"/>
      <c r="W276" s="53"/>
      <c r="X276" s="53"/>
      <c r="Y276" s="53"/>
      <c r="Z276" s="53"/>
      <c r="AA276" s="4"/>
      <c r="AB276" s="4"/>
      <c r="AC276" s="4"/>
    </row>
    <row r="277" spans="1:29" ht="15.75" customHeight="1">
      <c r="A277" s="7"/>
      <c r="B277" s="4"/>
      <c r="C277" s="51"/>
      <c r="D277" s="7"/>
      <c r="E277" s="51"/>
      <c r="F277" s="4"/>
      <c r="G277" s="7"/>
      <c r="H277" s="16"/>
      <c r="I277" s="16"/>
      <c r="J277" s="16"/>
      <c r="K277" s="83"/>
      <c r="L277" s="16"/>
      <c r="M277" s="16"/>
      <c r="N277" s="16"/>
      <c r="O277" s="83"/>
      <c r="P277" s="53"/>
      <c r="Q277" s="53"/>
      <c r="R277" s="53"/>
      <c r="S277" s="53"/>
      <c r="T277" s="53"/>
      <c r="U277" s="53"/>
      <c r="V277" s="53"/>
      <c r="W277" s="53"/>
      <c r="X277" s="53"/>
      <c r="Y277" s="53"/>
      <c r="Z277" s="53"/>
      <c r="AA277" s="4"/>
      <c r="AB277" s="4"/>
      <c r="AC277" s="4"/>
    </row>
    <row r="278" spans="1:29" ht="15.75" customHeight="1">
      <c r="A278" s="7"/>
      <c r="B278" s="4"/>
      <c r="C278" s="51"/>
      <c r="D278" s="7"/>
      <c r="E278" s="51"/>
      <c r="F278" s="4"/>
      <c r="G278" s="7"/>
      <c r="H278" s="16"/>
      <c r="I278" s="16"/>
      <c r="J278" s="16"/>
      <c r="K278" s="83"/>
      <c r="L278" s="16"/>
      <c r="M278" s="16"/>
      <c r="N278" s="16"/>
      <c r="O278" s="83"/>
      <c r="P278" s="53"/>
      <c r="Q278" s="53"/>
      <c r="R278" s="53"/>
      <c r="S278" s="53"/>
      <c r="T278" s="53"/>
      <c r="U278" s="53"/>
      <c r="V278" s="53"/>
      <c r="W278" s="53"/>
      <c r="X278" s="53"/>
      <c r="Y278" s="53"/>
      <c r="Z278" s="53"/>
      <c r="AA278" s="4"/>
      <c r="AB278" s="4"/>
      <c r="AC278" s="4"/>
    </row>
    <row r="279" spans="1:29" ht="15.75" customHeight="1">
      <c r="A279" s="7"/>
      <c r="B279" s="4"/>
      <c r="C279" s="51"/>
      <c r="D279" s="7"/>
      <c r="E279" s="51"/>
      <c r="F279" s="4"/>
      <c r="G279" s="7"/>
      <c r="H279" s="16"/>
      <c r="I279" s="16"/>
      <c r="J279" s="16"/>
      <c r="K279" s="83"/>
      <c r="L279" s="16"/>
      <c r="M279" s="16"/>
      <c r="N279" s="16"/>
      <c r="O279" s="83"/>
      <c r="P279" s="53"/>
      <c r="Q279" s="53"/>
      <c r="R279" s="53"/>
      <c r="S279" s="53"/>
      <c r="T279" s="53"/>
      <c r="U279" s="53"/>
      <c r="V279" s="53"/>
      <c r="W279" s="53"/>
      <c r="X279" s="53"/>
      <c r="Y279" s="53"/>
      <c r="Z279" s="53"/>
      <c r="AA279" s="4"/>
      <c r="AB279" s="4"/>
      <c r="AC279" s="4"/>
    </row>
    <row r="280" spans="1:29" ht="15.75" customHeight="1">
      <c r="A280" s="7"/>
      <c r="B280" s="4"/>
      <c r="C280" s="51"/>
      <c r="D280" s="7"/>
      <c r="E280" s="51"/>
      <c r="F280" s="4"/>
      <c r="G280" s="7"/>
      <c r="H280" s="16"/>
      <c r="I280" s="16"/>
      <c r="J280" s="16"/>
      <c r="K280" s="83"/>
      <c r="L280" s="16"/>
      <c r="M280" s="16"/>
      <c r="N280" s="16"/>
      <c r="O280" s="83"/>
      <c r="P280" s="53"/>
      <c r="Q280" s="53"/>
      <c r="R280" s="53"/>
      <c r="S280" s="53"/>
      <c r="T280" s="53"/>
      <c r="U280" s="53"/>
      <c r="V280" s="53"/>
      <c r="W280" s="53"/>
      <c r="X280" s="53"/>
      <c r="Y280" s="53"/>
      <c r="Z280" s="53"/>
      <c r="AA280" s="4"/>
      <c r="AB280" s="4"/>
      <c r="AC280" s="4"/>
    </row>
    <row r="281" spans="1:29" ht="15.75" customHeight="1">
      <c r="A281" s="7"/>
      <c r="B281" s="4"/>
      <c r="C281" s="51"/>
      <c r="D281" s="7"/>
      <c r="E281" s="51"/>
      <c r="F281" s="4"/>
      <c r="G281" s="7"/>
      <c r="H281" s="16"/>
      <c r="I281" s="16"/>
      <c r="J281" s="16"/>
      <c r="K281" s="83"/>
      <c r="L281" s="16"/>
      <c r="M281" s="16"/>
      <c r="N281" s="16"/>
      <c r="O281" s="83"/>
      <c r="P281" s="53"/>
      <c r="Q281" s="53"/>
      <c r="R281" s="53"/>
      <c r="S281" s="53"/>
      <c r="T281" s="53"/>
      <c r="U281" s="53"/>
      <c r="V281" s="53"/>
      <c r="W281" s="53"/>
      <c r="X281" s="53"/>
      <c r="Y281" s="53"/>
      <c r="Z281" s="53"/>
      <c r="AA281" s="4"/>
      <c r="AB281" s="4"/>
      <c r="AC281" s="4"/>
    </row>
    <row r="282" spans="1:29" ht="15.75" customHeight="1">
      <c r="A282" s="7"/>
      <c r="B282" s="4"/>
      <c r="C282" s="51"/>
      <c r="D282" s="7"/>
      <c r="E282" s="51"/>
      <c r="F282" s="4"/>
      <c r="G282" s="7"/>
      <c r="H282" s="16"/>
      <c r="I282" s="16"/>
      <c r="J282" s="16"/>
      <c r="K282" s="83"/>
      <c r="L282" s="16"/>
      <c r="M282" s="16"/>
      <c r="N282" s="16"/>
      <c r="O282" s="83"/>
      <c r="P282" s="53"/>
      <c r="Q282" s="53"/>
      <c r="R282" s="53"/>
      <c r="S282" s="53"/>
      <c r="T282" s="53"/>
      <c r="U282" s="53"/>
      <c r="V282" s="53"/>
      <c r="W282" s="53"/>
      <c r="X282" s="53"/>
      <c r="Y282" s="53"/>
      <c r="Z282" s="53"/>
      <c r="AA282" s="4"/>
      <c r="AB282" s="4"/>
      <c r="AC282" s="4"/>
    </row>
    <row r="283" spans="1:29" ht="15.75" customHeight="1">
      <c r="A283" s="7"/>
      <c r="B283" s="4"/>
      <c r="C283" s="51"/>
      <c r="D283" s="7"/>
      <c r="E283" s="51"/>
      <c r="F283" s="4"/>
      <c r="G283" s="7"/>
      <c r="H283" s="16"/>
      <c r="I283" s="16"/>
      <c r="J283" s="16"/>
      <c r="K283" s="83"/>
      <c r="L283" s="16"/>
      <c r="M283" s="16"/>
      <c r="N283" s="16"/>
      <c r="O283" s="83"/>
      <c r="P283" s="53"/>
      <c r="Q283" s="53"/>
      <c r="R283" s="53"/>
      <c r="S283" s="53"/>
      <c r="T283" s="53"/>
      <c r="U283" s="53"/>
      <c r="V283" s="53"/>
      <c r="W283" s="53"/>
      <c r="X283" s="53"/>
      <c r="Y283" s="53"/>
      <c r="Z283" s="53"/>
      <c r="AA283" s="4"/>
      <c r="AB283" s="4"/>
      <c r="AC283" s="4"/>
    </row>
    <row r="284" spans="1:29" ht="15.75" customHeight="1">
      <c r="A284" s="7"/>
      <c r="B284" s="4"/>
      <c r="C284" s="51"/>
      <c r="D284" s="7"/>
      <c r="E284" s="51"/>
      <c r="F284" s="4"/>
      <c r="G284" s="7"/>
      <c r="H284" s="16"/>
      <c r="I284" s="16"/>
      <c r="J284" s="16"/>
      <c r="K284" s="83"/>
      <c r="L284" s="16"/>
      <c r="M284" s="16"/>
      <c r="N284" s="16"/>
      <c r="O284" s="83"/>
      <c r="P284" s="53"/>
      <c r="Q284" s="53"/>
      <c r="R284" s="53"/>
      <c r="S284" s="53"/>
      <c r="T284" s="53"/>
      <c r="U284" s="53"/>
      <c r="V284" s="53"/>
      <c r="W284" s="53"/>
      <c r="X284" s="53"/>
      <c r="Y284" s="53"/>
      <c r="Z284" s="53"/>
      <c r="AA284" s="4"/>
      <c r="AB284" s="4"/>
      <c r="AC284" s="4"/>
    </row>
    <row r="285" spans="1:29" ht="15.75" customHeight="1">
      <c r="A285" s="7"/>
      <c r="B285" s="4"/>
      <c r="C285" s="51"/>
      <c r="D285" s="7"/>
      <c r="E285" s="51"/>
      <c r="F285" s="4"/>
      <c r="G285" s="7"/>
      <c r="H285" s="16"/>
      <c r="I285" s="16"/>
      <c r="J285" s="16"/>
      <c r="K285" s="83"/>
      <c r="L285" s="16"/>
      <c r="M285" s="16"/>
      <c r="N285" s="16"/>
      <c r="O285" s="83"/>
      <c r="P285" s="53"/>
      <c r="Q285" s="53"/>
      <c r="R285" s="53"/>
      <c r="S285" s="53"/>
      <c r="T285" s="53"/>
      <c r="U285" s="53"/>
      <c r="V285" s="53"/>
      <c r="W285" s="53"/>
      <c r="X285" s="53"/>
      <c r="Y285" s="53"/>
      <c r="Z285" s="53"/>
      <c r="AA285" s="4"/>
      <c r="AB285" s="4"/>
      <c r="AC285" s="4"/>
    </row>
    <row r="286" spans="1:29" ht="15.75" customHeight="1">
      <c r="A286" s="7"/>
      <c r="B286" s="4"/>
      <c r="C286" s="51"/>
      <c r="D286" s="7"/>
      <c r="E286" s="51"/>
      <c r="F286" s="4"/>
      <c r="G286" s="7"/>
      <c r="H286" s="16"/>
      <c r="I286" s="16"/>
      <c r="J286" s="16"/>
      <c r="K286" s="83"/>
      <c r="L286" s="16"/>
      <c r="M286" s="16"/>
      <c r="N286" s="16"/>
      <c r="O286" s="83"/>
      <c r="P286" s="53"/>
      <c r="Q286" s="53"/>
      <c r="R286" s="53"/>
      <c r="S286" s="53"/>
      <c r="T286" s="53"/>
      <c r="U286" s="53"/>
      <c r="V286" s="53"/>
      <c r="W286" s="53"/>
      <c r="X286" s="53"/>
      <c r="Y286" s="53"/>
      <c r="Z286" s="53"/>
      <c r="AA286" s="4"/>
      <c r="AB286" s="4"/>
      <c r="AC286" s="4"/>
    </row>
    <row r="287" spans="1:29" ht="15.75" customHeight="1">
      <c r="A287" s="7"/>
      <c r="B287" s="4"/>
      <c r="C287" s="51"/>
      <c r="D287" s="7"/>
      <c r="E287" s="51"/>
      <c r="F287" s="4"/>
      <c r="G287" s="7"/>
      <c r="H287" s="16"/>
      <c r="I287" s="16"/>
      <c r="J287" s="16"/>
      <c r="K287" s="83"/>
      <c r="L287" s="16"/>
      <c r="M287" s="16"/>
      <c r="N287" s="16"/>
      <c r="O287" s="83"/>
      <c r="P287" s="53"/>
      <c r="Q287" s="53"/>
      <c r="R287" s="53"/>
      <c r="S287" s="53"/>
      <c r="T287" s="53"/>
      <c r="U287" s="53"/>
      <c r="V287" s="53"/>
      <c r="W287" s="53"/>
      <c r="X287" s="53"/>
      <c r="Y287" s="53"/>
      <c r="Z287" s="53"/>
      <c r="AA287" s="4"/>
      <c r="AB287" s="4"/>
      <c r="AC287" s="4"/>
    </row>
    <row r="288" spans="1:29" ht="15.75" customHeight="1">
      <c r="A288" s="7"/>
      <c r="B288" s="4"/>
      <c r="C288" s="51"/>
      <c r="D288" s="7"/>
      <c r="E288" s="51"/>
      <c r="F288" s="4"/>
      <c r="G288" s="7"/>
      <c r="H288" s="16"/>
      <c r="I288" s="16"/>
      <c r="J288" s="16"/>
      <c r="K288" s="83"/>
      <c r="L288" s="16"/>
      <c r="M288" s="16"/>
      <c r="N288" s="16"/>
      <c r="O288" s="83"/>
      <c r="P288" s="53"/>
      <c r="Q288" s="53"/>
      <c r="R288" s="53"/>
      <c r="S288" s="53"/>
      <c r="T288" s="53"/>
      <c r="U288" s="53"/>
      <c r="V288" s="53"/>
      <c r="W288" s="53"/>
      <c r="X288" s="53"/>
      <c r="Y288" s="53"/>
      <c r="Z288" s="53"/>
      <c r="AA288" s="4"/>
      <c r="AB288" s="4"/>
      <c r="AC288" s="4"/>
    </row>
    <row r="289" spans="1:29" ht="15.75" customHeight="1">
      <c r="A289" s="7"/>
      <c r="B289" s="4"/>
      <c r="C289" s="51"/>
      <c r="D289" s="7"/>
      <c r="E289" s="51"/>
      <c r="F289" s="4"/>
      <c r="G289" s="7"/>
      <c r="H289" s="16"/>
      <c r="I289" s="16"/>
      <c r="J289" s="16"/>
      <c r="K289" s="83"/>
      <c r="L289" s="16"/>
      <c r="M289" s="16"/>
      <c r="N289" s="16"/>
      <c r="O289" s="83"/>
      <c r="P289" s="53"/>
      <c r="Q289" s="53"/>
      <c r="R289" s="53"/>
      <c r="S289" s="53"/>
      <c r="T289" s="53"/>
      <c r="U289" s="53"/>
      <c r="V289" s="53"/>
      <c r="W289" s="53"/>
      <c r="X289" s="53"/>
      <c r="Y289" s="53"/>
      <c r="Z289" s="53"/>
      <c r="AA289" s="4"/>
      <c r="AB289" s="4"/>
      <c r="AC289" s="4"/>
    </row>
    <row r="290" spans="1:29" ht="15.75" customHeight="1">
      <c r="A290" s="7"/>
      <c r="B290" s="4"/>
      <c r="C290" s="51"/>
      <c r="D290" s="7"/>
      <c r="E290" s="51"/>
      <c r="F290" s="4"/>
      <c r="G290" s="7"/>
      <c r="H290" s="16"/>
      <c r="I290" s="16"/>
      <c r="J290" s="16"/>
      <c r="K290" s="83"/>
      <c r="L290" s="16"/>
      <c r="M290" s="16"/>
      <c r="N290" s="16"/>
      <c r="O290" s="83"/>
      <c r="P290" s="53"/>
      <c r="Q290" s="53"/>
      <c r="R290" s="53"/>
      <c r="S290" s="53"/>
      <c r="T290" s="53"/>
      <c r="U290" s="53"/>
      <c r="V290" s="53"/>
      <c r="W290" s="53"/>
      <c r="X290" s="53"/>
      <c r="Y290" s="53"/>
      <c r="Z290" s="53"/>
      <c r="AA290" s="4"/>
      <c r="AB290" s="4"/>
      <c r="AC290" s="4"/>
    </row>
    <row r="291" spans="1:29" ht="15.75" customHeight="1">
      <c r="A291" s="7"/>
      <c r="B291" s="4"/>
      <c r="C291" s="51"/>
      <c r="D291" s="7"/>
      <c r="E291" s="51"/>
      <c r="F291" s="4"/>
      <c r="G291" s="7"/>
      <c r="H291" s="16"/>
      <c r="I291" s="16"/>
      <c r="J291" s="16"/>
      <c r="K291" s="83"/>
      <c r="L291" s="16"/>
      <c r="M291" s="16"/>
      <c r="N291" s="16"/>
      <c r="O291" s="83"/>
      <c r="P291" s="53"/>
      <c r="Q291" s="53"/>
      <c r="R291" s="53"/>
      <c r="S291" s="53"/>
      <c r="T291" s="53"/>
      <c r="U291" s="53"/>
      <c r="V291" s="53"/>
      <c r="W291" s="53"/>
      <c r="X291" s="53"/>
      <c r="Y291" s="53"/>
      <c r="Z291" s="53"/>
      <c r="AA291" s="4"/>
      <c r="AB291" s="4"/>
      <c r="AC291" s="4"/>
    </row>
    <row r="292" spans="1:29" ht="15.75" customHeight="1">
      <c r="A292" s="7"/>
      <c r="B292" s="4"/>
      <c r="C292" s="51"/>
      <c r="D292" s="7"/>
      <c r="E292" s="51"/>
      <c r="F292" s="4"/>
      <c r="G292" s="7"/>
      <c r="H292" s="16"/>
      <c r="I292" s="16"/>
      <c r="J292" s="16"/>
      <c r="K292" s="83"/>
      <c r="L292" s="16"/>
      <c r="M292" s="16"/>
      <c r="N292" s="16"/>
      <c r="O292" s="83"/>
      <c r="P292" s="53"/>
      <c r="Q292" s="53"/>
      <c r="R292" s="53"/>
      <c r="S292" s="53"/>
      <c r="T292" s="53"/>
      <c r="U292" s="53"/>
      <c r="V292" s="53"/>
      <c r="W292" s="53"/>
      <c r="X292" s="53"/>
      <c r="Y292" s="53"/>
      <c r="Z292" s="53"/>
      <c r="AA292" s="4"/>
      <c r="AB292" s="4"/>
      <c r="AC292" s="4"/>
    </row>
    <row r="293" spans="1:29" ht="15.75" customHeight="1">
      <c r="A293" s="7"/>
      <c r="B293" s="4"/>
      <c r="C293" s="51"/>
      <c r="D293" s="7"/>
      <c r="E293" s="51"/>
      <c r="F293" s="4"/>
      <c r="G293" s="7"/>
      <c r="H293" s="16"/>
      <c r="I293" s="16"/>
      <c r="J293" s="16"/>
      <c r="K293" s="83"/>
      <c r="L293" s="16"/>
      <c r="M293" s="16"/>
      <c r="N293" s="16"/>
      <c r="O293" s="83"/>
      <c r="P293" s="53"/>
      <c r="Q293" s="53"/>
      <c r="R293" s="53"/>
      <c r="S293" s="53"/>
      <c r="T293" s="53"/>
      <c r="U293" s="53"/>
      <c r="V293" s="53"/>
      <c r="W293" s="53"/>
      <c r="X293" s="53"/>
      <c r="Y293" s="53"/>
      <c r="Z293" s="53"/>
      <c r="AA293" s="4"/>
      <c r="AB293" s="4"/>
      <c r="AC293" s="4"/>
    </row>
    <row r="294" spans="1:29" ht="15.75" customHeight="1">
      <c r="A294" s="7"/>
      <c r="B294" s="4"/>
      <c r="C294" s="51"/>
      <c r="D294" s="7"/>
      <c r="E294" s="51"/>
      <c r="F294" s="4"/>
      <c r="G294" s="7"/>
      <c r="H294" s="16"/>
      <c r="I294" s="16"/>
      <c r="J294" s="16"/>
      <c r="K294" s="83"/>
      <c r="L294" s="16"/>
      <c r="M294" s="16"/>
      <c r="N294" s="16"/>
      <c r="O294" s="83"/>
      <c r="P294" s="53"/>
      <c r="Q294" s="53"/>
      <c r="R294" s="53"/>
      <c r="S294" s="53"/>
      <c r="T294" s="53"/>
      <c r="U294" s="53"/>
      <c r="V294" s="53"/>
      <c r="W294" s="53"/>
      <c r="X294" s="53"/>
      <c r="Y294" s="53"/>
      <c r="Z294" s="53"/>
      <c r="AA294" s="4"/>
      <c r="AB294" s="4"/>
      <c r="AC294" s="4"/>
    </row>
    <row r="295" spans="1:29" ht="15.75" customHeight="1">
      <c r="A295" s="7"/>
      <c r="B295" s="4"/>
      <c r="C295" s="51"/>
      <c r="D295" s="7"/>
      <c r="E295" s="51"/>
      <c r="F295" s="4"/>
      <c r="G295" s="7"/>
      <c r="H295" s="16"/>
      <c r="I295" s="16"/>
      <c r="J295" s="16"/>
      <c r="K295" s="83"/>
      <c r="L295" s="16"/>
      <c r="M295" s="16"/>
      <c r="N295" s="16"/>
      <c r="O295" s="83"/>
      <c r="P295" s="53"/>
      <c r="Q295" s="53"/>
      <c r="R295" s="53"/>
      <c r="S295" s="53"/>
      <c r="T295" s="53"/>
      <c r="U295" s="53"/>
      <c r="V295" s="53"/>
      <c r="W295" s="53"/>
      <c r="X295" s="53"/>
      <c r="Y295" s="53"/>
      <c r="Z295" s="53"/>
      <c r="AA295" s="4"/>
      <c r="AB295" s="4"/>
      <c r="AC295" s="4"/>
    </row>
    <row r="296" spans="1:29" ht="15.75" customHeight="1">
      <c r="A296" s="7"/>
      <c r="B296" s="4"/>
      <c r="C296" s="51"/>
      <c r="D296" s="7"/>
      <c r="E296" s="51"/>
      <c r="F296" s="4"/>
      <c r="G296" s="7"/>
      <c r="H296" s="16"/>
      <c r="I296" s="16"/>
      <c r="J296" s="16"/>
      <c r="K296" s="83"/>
      <c r="L296" s="16"/>
      <c r="M296" s="16"/>
      <c r="N296" s="16"/>
      <c r="O296" s="83"/>
      <c r="P296" s="53"/>
      <c r="Q296" s="53"/>
      <c r="R296" s="53"/>
      <c r="S296" s="53"/>
      <c r="T296" s="53"/>
      <c r="U296" s="53"/>
      <c r="V296" s="53"/>
      <c r="W296" s="53"/>
      <c r="X296" s="53"/>
      <c r="Y296" s="53"/>
      <c r="Z296" s="53"/>
      <c r="AA296" s="4"/>
      <c r="AB296" s="4"/>
      <c r="AC296" s="4"/>
    </row>
    <row r="297" spans="1:29" ht="15.75" customHeight="1">
      <c r="A297" s="7"/>
      <c r="B297" s="4"/>
      <c r="C297" s="51"/>
      <c r="D297" s="7"/>
      <c r="E297" s="51"/>
      <c r="F297" s="4"/>
      <c r="G297" s="7"/>
      <c r="H297" s="16"/>
      <c r="I297" s="16"/>
      <c r="J297" s="16"/>
      <c r="K297" s="83"/>
      <c r="L297" s="16"/>
      <c r="M297" s="16"/>
      <c r="N297" s="16"/>
      <c r="O297" s="83"/>
      <c r="P297" s="53"/>
      <c r="Q297" s="53"/>
      <c r="R297" s="53"/>
      <c r="S297" s="53"/>
      <c r="T297" s="53"/>
      <c r="U297" s="53"/>
      <c r="V297" s="53"/>
      <c r="W297" s="53"/>
      <c r="X297" s="53"/>
      <c r="Y297" s="53"/>
      <c r="Z297" s="53"/>
      <c r="AA297" s="4"/>
      <c r="AB297" s="4"/>
      <c r="AC297" s="4"/>
    </row>
    <row r="298" spans="1:29" ht="15.75" customHeight="1">
      <c r="A298" s="7"/>
      <c r="B298" s="4"/>
      <c r="C298" s="51"/>
      <c r="D298" s="7"/>
      <c r="E298" s="51"/>
      <c r="F298" s="4"/>
      <c r="G298" s="7"/>
      <c r="H298" s="16"/>
      <c r="I298" s="16"/>
      <c r="J298" s="16"/>
      <c r="K298" s="83"/>
      <c r="L298" s="16"/>
      <c r="M298" s="16"/>
      <c r="N298" s="16"/>
      <c r="O298" s="83"/>
      <c r="P298" s="53"/>
      <c r="Q298" s="53"/>
      <c r="R298" s="53"/>
      <c r="S298" s="53"/>
      <c r="T298" s="53"/>
      <c r="U298" s="53"/>
      <c r="V298" s="53"/>
      <c r="W298" s="53"/>
      <c r="X298" s="53"/>
      <c r="Y298" s="53"/>
      <c r="Z298" s="53"/>
      <c r="AA298" s="4"/>
      <c r="AB298" s="4"/>
      <c r="AC298" s="4"/>
    </row>
    <row r="299" spans="1:29" ht="15.75" customHeight="1">
      <c r="A299" s="7"/>
      <c r="B299" s="4"/>
      <c r="C299" s="51"/>
      <c r="D299" s="7"/>
      <c r="E299" s="51"/>
      <c r="F299" s="4"/>
      <c r="G299" s="7"/>
      <c r="H299" s="16"/>
      <c r="I299" s="16"/>
      <c r="J299" s="16"/>
      <c r="K299" s="83"/>
      <c r="L299" s="16"/>
      <c r="M299" s="16"/>
      <c r="N299" s="16"/>
      <c r="O299" s="83"/>
      <c r="P299" s="53"/>
      <c r="Q299" s="53"/>
      <c r="R299" s="53"/>
      <c r="S299" s="53"/>
      <c r="T299" s="53"/>
      <c r="U299" s="53"/>
      <c r="V299" s="53"/>
      <c r="W299" s="53"/>
      <c r="X299" s="53"/>
      <c r="Y299" s="53"/>
      <c r="Z299" s="53"/>
      <c r="AA299" s="4"/>
      <c r="AB299" s="4"/>
      <c r="AC299" s="4"/>
    </row>
    <row r="300" spans="1:29" ht="15.75" customHeight="1">
      <c r="A300" s="7"/>
      <c r="B300" s="4"/>
      <c r="C300" s="51"/>
      <c r="D300" s="7"/>
      <c r="E300" s="51"/>
      <c r="F300" s="4"/>
      <c r="G300" s="7"/>
      <c r="H300" s="16"/>
      <c r="I300" s="16"/>
      <c r="J300" s="16"/>
      <c r="K300" s="83"/>
      <c r="L300" s="16"/>
      <c r="M300" s="16"/>
      <c r="N300" s="16"/>
      <c r="O300" s="83"/>
      <c r="P300" s="53"/>
      <c r="Q300" s="53"/>
      <c r="R300" s="53"/>
      <c r="S300" s="53"/>
      <c r="T300" s="53"/>
      <c r="U300" s="53"/>
      <c r="V300" s="53"/>
      <c r="W300" s="53"/>
      <c r="X300" s="53"/>
      <c r="Y300" s="53"/>
      <c r="Z300" s="53"/>
      <c r="AA300" s="4"/>
      <c r="AB300" s="4"/>
      <c r="AC300" s="4"/>
    </row>
    <row r="301" spans="1:29" ht="15.75" customHeight="1">
      <c r="A301" s="7"/>
      <c r="B301" s="4"/>
      <c r="C301" s="51"/>
      <c r="D301" s="7"/>
      <c r="E301" s="51"/>
      <c r="F301" s="4"/>
      <c r="G301" s="7"/>
      <c r="H301" s="16"/>
      <c r="I301" s="16"/>
      <c r="J301" s="16"/>
      <c r="K301" s="83"/>
      <c r="L301" s="16"/>
      <c r="M301" s="16"/>
      <c r="N301" s="16"/>
      <c r="O301" s="83"/>
      <c r="P301" s="53"/>
      <c r="Q301" s="53"/>
      <c r="R301" s="53"/>
      <c r="S301" s="53"/>
      <c r="T301" s="53"/>
      <c r="U301" s="53"/>
      <c r="V301" s="53"/>
      <c r="W301" s="53"/>
      <c r="X301" s="53"/>
      <c r="Y301" s="53"/>
      <c r="Z301" s="53"/>
      <c r="AA301" s="4"/>
      <c r="AB301" s="4"/>
      <c r="AC301" s="4"/>
    </row>
    <row r="302" spans="1:29" ht="15.75" customHeight="1">
      <c r="A302" s="7"/>
      <c r="B302" s="4"/>
      <c r="C302" s="51"/>
      <c r="D302" s="7"/>
      <c r="E302" s="51"/>
      <c r="F302" s="4"/>
      <c r="G302" s="7"/>
      <c r="H302" s="16"/>
      <c r="I302" s="16"/>
      <c r="J302" s="16"/>
      <c r="K302" s="83"/>
      <c r="L302" s="16"/>
      <c r="M302" s="16"/>
      <c r="N302" s="16"/>
      <c r="O302" s="83"/>
      <c r="P302" s="53"/>
      <c r="Q302" s="53"/>
      <c r="R302" s="53"/>
      <c r="S302" s="53"/>
      <c r="T302" s="53"/>
      <c r="U302" s="53"/>
      <c r="V302" s="53"/>
      <c r="W302" s="53"/>
      <c r="X302" s="53"/>
      <c r="Y302" s="53"/>
      <c r="Z302" s="53"/>
      <c r="AA302" s="4"/>
      <c r="AB302" s="4"/>
      <c r="AC302" s="4"/>
    </row>
    <row r="303" spans="1:29" ht="15.75" customHeight="1">
      <c r="A303" s="7"/>
      <c r="B303" s="4"/>
      <c r="C303" s="51"/>
      <c r="D303" s="7"/>
      <c r="E303" s="51"/>
      <c r="F303" s="4"/>
      <c r="G303" s="7"/>
      <c r="H303" s="16"/>
      <c r="I303" s="16"/>
      <c r="J303" s="16"/>
      <c r="K303" s="83"/>
      <c r="L303" s="16"/>
      <c r="M303" s="16"/>
      <c r="N303" s="16"/>
      <c r="O303" s="83"/>
      <c r="P303" s="53"/>
      <c r="Q303" s="53"/>
      <c r="R303" s="53"/>
      <c r="S303" s="53"/>
      <c r="T303" s="53"/>
      <c r="U303" s="53"/>
      <c r="V303" s="53"/>
      <c r="W303" s="53"/>
      <c r="X303" s="53"/>
      <c r="Y303" s="53"/>
      <c r="Z303" s="53"/>
      <c r="AA303" s="4"/>
      <c r="AB303" s="4"/>
      <c r="AC303" s="4"/>
    </row>
    <row r="304" spans="1:29" ht="15.75" customHeight="1">
      <c r="A304" s="7"/>
      <c r="B304" s="4"/>
      <c r="C304" s="51"/>
      <c r="D304" s="7"/>
      <c r="E304" s="51"/>
      <c r="F304" s="4"/>
      <c r="G304" s="7"/>
      <c r="H304" s="16"/>
      <c r="I304" s="16"/>
      <c r="J304" s="16"/>
      <c r="K304" s="83"/>
      <c r="L304" s="16"/>
      <c r="M304" s="16"/>
      <c r="N304" s="16"/>
      <c r="O304" s="83"/>
      <c r="P304" s="53"/>
      <c r="Q304" s="53"/>
      <c r="R304" s="53"/>
      <c r="S304" s="53"/>
      <c r="T304" s="53"/>
      <c r="U304" s="53"/>
      <c r="V304" s="53"/>
      <c r="W304" s="53"/>
      <c r="X304" s="53"/>
      <c r="Y304" s="53"/>
      <c r="Z304" s="53"/>
      <c r="AA304" s="4"/>
      <c r="AB304" s="4"/>
      <c r="AC304" s="4"/>
    </row>
    <row r="305" spans="1:29" ht="15.75" customHeight="1">
      <c r="A305" s="7"/>
      <c r="B305" s="4"/>
      <c r="C305" s="51"/>
      <c r="D305" s="7"/>
      <c r="E305" s="51"/>
      <c r="F305" s="4"/>
      <c r="G305" s="7"/>
      <c r="H305" s="16"/>
      <c r="I305" s="16"/>
      <c r="J305" s="16"/>
      <c r="K305" s="83"/>
      <c r="L305" s="16"/>
      <c r="M305" s="16"/>
      <c r="N305" s="16"/>
      <c r="O305" s="83"/>
      <c r="P305" s="53"/>
      <c r="Q305" s="53"/>
      <c r="R305" s="53"/>
      <c r="S305" s="53"/>
      <c r="T305" s="53"/>
      <c r="U305" s="53"/>
      <c r="V305" s="53"/>
      <c r="W305" s="53"/>
      <c r="X305" s="53"/>
      <c r="Y305" s="53"/>
      <c r="Z305" s="53"/>
      <c r="AA305" s="4"/>
      <c r="AB305" s="4"/>
      <c r="AC305" s="4"/>
    </row>
    <row r="306" spans="1:29" ht="15.75" customHeight="1">
      <c r="A306" s="7"/>
      <c r="B306" s="4"/>
      <c r="C306" s="51"/>
      <c r="D306" s="7"/>
      <c r="E306" s="51"/>
      <c r="F306" s="4"/>
      <c r="G306" s="7"/>
      <c r="H306" s="16"/>
      <c r="I306" s="16"/>
      <c r="J306" s="16"/>
      <c r="K306" s="83"/>
      <c r="L306" s="16"/>
      <c r="M306" s="16"/>
      <c r="N306" s="16"/>
      <c r="O306" s="83"/>
      <c r="P306" s="53"/>
      <c r="Q306" s="53"/>
      <c r="R306" s="53"/>
      <c r="S306" s="53"/>
      <c r="T306" s="53"/>
      <c r="U306" s="53"/>
      <c r="V306" s="53"/>
      <c r="W306" s="53"/>
      <c r="X306" s="53"/>
      <c r="Y306" s="53"/>
      <c r="Z306" s="53"/>
      <c r="AA306" s="4"/>
      <c r="AB306" s="4"/>
      <c r="AC306" s="4"/>
    </row>
    <row r="307" spans="1:29" ht="15.75" customHeight="1">
      <c r="A307" s="7"/>
      <c r="B307" s="4"/>
      <c r="C307" s="51"/>
      <c r="D307" s="7"/>
      <c r="E307" s="51"/>
      <c r="F307" s="4"/>
      <c r="G307" s="7"/>
      <c r="H307" s="16"/>
      <c r="I307" s="16"/>
      <c r="J307" s="16"/>
      <c r="K307" s="83"/>
      <c r="L307" s="16"/>
      <c r="M307" s="16"/>
      <c r="N307" s="16"/>
      <c r="O307" s="83"/>
      <c r="P307" s="53"/>
      <c r="Q307" s="53"/>
      <c r="R307" s="53"/>
      <c r="S307" s="53"/>
      <c r="T307" s="53"/>
      <c r="U307" s="53"/>
      <c r="V307" s="53"/>
      <c r="W307" s="53"/>
      <c r="X307" s="53"/>
      <c r="Y307" s="53"/>
      <c r="Z307" s="53"/>
      <c r="AA307" s="4"/>
      <c r="AB307" s="4"/>
      <c r="AC307" s="4"/>
    </row>
    <row r="308" spans="1:29" ht="15.75" customHeight="1">
      <c r="A308" s="7"/>
      <c r="B308" s="4"/>
      <c r="C308" s="51"/>
      <c r="D308" s="7"/>
      <c r="E308" s="51"/>
      <c r="F308" s="4"/>
      <c r="G308" s="7"/>
      <c r="H308" s="16"/>
      <c r="I308" s="16"/>
      <c r="J308" s="16"/>
      <c r="K308" s="83"/>
      <c r="L308" s="16"/>
      <c r="M308" s="16"/>
      <c r="N308" s="16"/>
      <c r="O308" s="83"/>
      <c r="P308" s="53"/>
      <c r="Q308" s="53"/>
      <c r="R308" s="53"/>
      <c r="S308" s="53"/>
      <c r="T308" s="53"/>
      <c r="U308" s="53"/>
      <c r="V308" s="53"/>
      <c r="W308" s="53"/>
      <c r="X308" s="53"/>
      <c r="Y308" s="53"/>
      <c r="Z308" s="53"/>
      <c r="AA308" s="4"/>
      <c r="AB308" s="4"/>
      <c r="AC308" s="4"/>
    </row>
    <row r="309" spans="1:29" ht="15.75" customHeight="1">
      <c r="A309" s="7"/>
      <c r="B309" s="4"/>
      <c r="C309" s="51"/>
      <c r="D309" s="7"/>
      <c r="E309" s="51"/>
      <c r="F309" s="4"/>
      <c r="G309" s="7"/>
      <c r="H309" s="16"/>
      <c r="I309" s="16"/>
      <c r="J309" s="16"/>
      <c r="K309" s="83"/>
      <c r="L309" s="16"/>
      <c r="M309" s="16"/>
      <c r="N309" s="16"/>
      <c r="O309" s="83"/>
      <c r="P309" s="53"/>
      <c r="Q309" s="53"/>
      <c r="R309" s="53"/>
      <c r="S309" s="53"/>
      <c r="T309" s="53"/>
      <c r="U309" s="53"/>
      <c r="V309" s="53"/>
      <c r="W309" s="53"/>
      <c r="X309" s="53"/>
      <c r="Y309" s="53"/>
      <c r="Z309" s="53"/>
      <c r="AA309" s="4"/>
      <c r="AB309" s="4"/>
      <c r="AC309" s="4"/>
    </row>
    <row r="310" spans="1:29" ht="15.75" customHeight="1">
      <c r="A310" s="7"/>
      <c r="B310" s="4"/>
      <c r="C310" s="51"/>
      <c r="D310" s="7"/>
      <c r="E310" s="51"/>
      <c r="F310" s="4"/>
      <c r="G310" s="7"/>
      <c r="H310" s="16"/>
      <c r="I310" s="16"/>
      <c r="J310" s="16"/>
      <c r="K310" s="83"/>
      <c r="L310" s="16"/>
      <c r="M310" s="16"/>
      <c r="N310" s="16"/>
      <c r="O310" s="83"/>
      <c r="P310" s="53"/>
      <c r="Q310" s="53"/>
      <c r="R310" s="53"/>
      <c r="S310" s="53"/>
      <c r="T310" s="53"/>
      <c r="U310" s="53"/>
      <c r="V310" s="53"/>
      <c r="W310" s="53"/>
      <c r="X310" s="53"/>
      <c r="Y310" s="53"/>
      <c r="Z310" s="53"/>
      <c r="AA310" s="4"/>
      <c r="AB310" s="4"/>
      <c r="AC310" s="4"/>
    </row>
    <row r="311" spans="1:29" ht="15.75" customHeight="1">
      <c r="A311" s="7"/>
      <c r="B311" s="4"/>
      <c r="C311" s="51"/>
      <c r="D311" s="7"/>
      <c r="E311" s="51"/>
      <c r="F311" s="4"/>
      <c r="G311" s="7"/>
      <c r="H311" s="16"/>
      <c r="I311" s="16"/>
      <c r="J311" s="16"/>
      <c r="K311" s="83"/>
      <c r="L311" s="16"/>
      <c r="M311" s="16"/>
      <c r="N311" s="16"/>
      <c r="O311" s="83"/>
      <c r="P311" s="53"/>
      <c r="Q311" s="53"/>
      <c r="R311" s="53"/>
      <c r="S311" s="53"/>
      <c r="T311" s="53"/>
      <c r="U311" s="53"/>
      <c r="V311" s="53"/>
      <c r="W311" s="53"/>
      <c r="X311" s="53"/>
      <c r="Y311" s="53"/>
      <c r="Z311" s="53"/>
      <c r="AA311" s="4"/>
      <c r="AB311" s="4"/>
      <c r="AC311" s="4"/>
    </row>
    <row r="312" spans="1:29" ht="15.75" customHeight="1">
      <c r="A312" s="7"/>
      <c r="B312" s="4"/>
      <c r="C312" s="51"/>
      <c r="D312" s="7"/>
      <c r="E312" s="51"/>
      <c r="F312" s="4"/>
      <c r="G312" s="7"/>
      <c r="H312" s="16"/>
      <c r="I312" s="16"/>
      <c r="J312" s="16"/>
      <c r="K312" s="83"/>
      <c r="L312" s="16"/>
      <c r="M312" s="16"/>
      <c r="N312" s="16"/>
      <c r="O312" s="83"/>
      <c r="P312" s="53"/>
      <c r="Q312" s="53"/>
      <c r="R312" s="53"/>
      <c r="S312" s="53"/>
      <c r="T312" s="53"/>
      <c r="U312" s="53"/>
      <c r="V312" s="53"/>
      <c r="W312" s="53"/>
      <c r="X312" s="53"/>
      <c r="Y312" s="53"/>
      <c r="Z312" s="53"/>
      <c r="AA312" s="4"/>
      <c r="AB312" s="4"/>
      <c r="AC312" s="4"/>
    </row>
    <row r="313" spans="1:29" ht="15.75" customHeight="1">
      <c r="A313" s="7"/>
      <c r="B313" s="4"/>
      <c r="C313" s="51"/>
      <c r="D313" s="7"/>
      <c r="E313" s="51"/>
      <c r="F313" s="4"/>
      <c r="G313" s="7"/>
      <c r="H313" s="16"/>
      <c r="I313" s="16"/>
      <c r="J313" s="16"/>
      <c r="K313" s="83"/>
      <c r="L313" s="16"/>
      <c r="M313" s="16"/>
      <c r="N313" s="16"/>
      <c r="O313" s="83"/>
      <c r="P313" s="53"/>
      <c r="Q313" s="53"/>
      <c r="R313" s="53"/>
      <c r="S313" s="53"/>
      <c r="T313" s="53"/>
      <c r="U313" s="53"/>
      <c r="V313" s="53"/>
      <c r="W313" s="53"/>
      <c r="X313" s="53"/>
      <c r="Y313" s="53"/>
      <c r="Z313" s="53"/>
      <c r="AA313" s="4"/>
      <c r="AB313" s="4"/>
      <c r="AC313" s="4"/>
    </row>
    <row r="314" spans="1:29" ht="15.75" customHeight="1">
      <c r="A314" s="7"/>
      <c r="B314" s="4"/>
      <c r="C314" s="51"/>
      <c r="D314" s="7"/>
      <c r="E314" s="51"/>
      <c r="F314" s="4"/>
      <c r="G314" s="7"/>
      <c r="H314" s="16"/>
      <c r="I314" s="16"/>
      <c r="J314" s="16"/>
      <c r="K314" s="83"/>
      <c r="L314" s="16"/>
      <c r="M314" s="16"/>
      <c r="N314" s="16"/>
      <c r="O314" s="83"/>
      <c r="P314" s="53"/>
      <c r="Q314" s="53"/>
      <c r="R314" s="53"/>
      <c r="S314" s="53"/>
      <c r="T314" s="53"/>
      <c r="U314" s="53"/>
      <c r="V314" s="53"/>
      <c r="W314" s="53"/>
      <c r="X314" s="53"/>
      <c r="Y314" s="53"/>
      <c r="Z314" s="53"/>
      <c r="AA314" s="4"/>
      <c r="AB314" s="4"/>
      <c r="AC314" s="4"/>
    </row>
    <row r="315" spans="1:29" ht="15.75" customHeight="1">
      <c r="A315" s="7"/>
      <c r="B315" s="4"/>
      <c r="C315" s="51"/>
      <c r="D315" s="7"/>
      <c r="E315" s="51"/>
      <c r="F315" s="4"/>
      <c r="G315" s="7"/>
      <c r="H315" s="16"/>
      <c r="I315" s="16"/>
      <c r="J315" s="16"/>
      <c r="K315" s="83"/>
      <c r="L315" s="16"/>
      <c r="M315" s="16"/>
      <c r="N315" s="16"/>
      <c r="O315" s="83"/>
      <c r="P315" s="53"/>
      <c r="Q315" s="53"/>
      <c r="R315" s="53"/>
      <c r="S315" s="53"/>
      <c r="T315" s="53"/>
      <c r="U315" s="53"/>
      <c r="V315" s="53"/>
      <c r="W315" s="53"/>
      <c r="X315" s="53"/>
      <c r="Y315" s="53"/>
      <c r="Z315" s="53"/>
      <c r="AA315" s="4"/>
      <c r="AB315" s="4"/>
      <c r="AC315" s="4"/>
    </row>
    <row r="316" spans="1:29" ht="15.75" customHeight="1">
      <c r="A316" s="7"/>
      <c r="B316" s="4"/>
      <c r="C316" s="51"/>
      <c r="D316" s="7"/>
      <c r="E316" s="51"/>
      <c r="F316" s="4"/>
      <c r="G316" s="7"/>
      <c r="H316" s="16"/>
      <c r="I316" s="16"/>
      <c r="J316" s="16"/>
      <c r="K316" s="83"/>
      <c r="L316" s="16"/>
      <c r="M316" s="16"/>
      <c r="N316" s="16"/>
      <c r="O316" s="83"/>
      <c r="P316" s="53"/>
      <c r="Q316" s="53"/>
      <c r="R316" s="53"/>
      <c r="S316" s="53"/>
      <c r="T316" s="53"/>
      <c r="U316" s="53"/>
      <c r="V316" s="53"/>
      <c r="W316" s="53"/>
      <c r="X316" s="53"/>
      <c r="Y316" s="53"/>
      <c r="Z316" s="53"/>
      <c r="AA316" s="4"/>
      <c r="AB316" s="4"/>
      <c r="AC316" s="4"/>
    </row>
    <row r="317" spans="1:29" ht="15.75" customHeight="1">
      <c r="A317" s="7"/>
      <c r="B317" s="4"/>
      <c r="C317" s="51"/>
      <c r="D317" s="7"/>
      <c r="E317" s="51"/>
      <c r="F317" s="4"/>
      <c r="G317" s="7"/>
      <c r="H317" s="16"/>
      <c r="I317" s="16"/>
      <c r="J317" s="16"/>
      <c r="K317" s="83"/>
      <c r="L317" s="16"/>
      <c r="M317" s="16"/>
      <c r="N317" s="16"/>
      <c r="O317" s="83"/>
      <c r="P317" s="53"/>
      <c r="Q317" s="53"/>
      <c r="R317" s="53"/>
      <c r="S317" s="53"/>
      <c r="T317" s="53"/>
      <c r="U317" s="53"/>
      <c r="V317" s="53"/>
      <c r="W317" s="53"/>
      <c r="X317" s="53"/>
      <c r="Y317" s="53"/>
      <c r="Z317" s="53"/>
      <c r="AA317" s="4"/>
      <c r="AB317" s="4"/>
      <c r="AC317" s="4"/>
    </row>
    <row r="318" spans="1:29" ht="15.75" customHeight="1">
      <c r="A318" s="7"/>
      <c r="B318" s="4"/>
      <c r="C318" s="51"/>
      <c r="D318" s="7"/>
      <c r="E318" s="51"/>
      <c r="F318" s="4"/>
      <c r="G318" s="7"/>
      <c r="H318" s="16"/>
      <c r="I318" s="16"/>
      <c r="J318" s="16"/>
      <c r="K318" s="83"/>
      <c r="L318" s="16"/>
      <c r="M318" s="16"/>
      <c r="N318" s="16"/>
      <c r="O318" s="83"/>
      <c r="P318" s="53"/>
      <c r="Q318" s="53"/>
      <c r="R318" s="53"/>
      <c r="S318" s="53"/>
      <c r="T318" s="53"/>
      <c r="U318" s="53"/>
      <c r="V318" s="53"/>
      <c r="W318" s="53"/>
      <c r="X318" s="53"/>
      <c r="Y318" s="53"/>
      <c r="Z318" s="53"/>
      <c r="AA318" s="4"/>
      <c r="AB318" s="4"/>
      <c r="AC318" s="4"/>
    </row>
    <row r="319" spans="1:29" ht="15.75" customHeight="1">
      <c r="A319" s="7"/>
      <c r="B319" s="4"/>
      <c r="C319" s="51"/>
      <c r="D319" s="7"/>
      <c r="E319" s="51"/>
      <c r="F319" s="4"/>
      <c r="G319" s="7"/>
      <c r="H319" s="16"/>
      <c r="I319" s="16"/>
      <c r="J319" s="16"/>
      <c r="K319" s="83"/>
      <c r="L319" s="16"/>
      <c r="M319" s="16"/>
      <c r="N319" s="16"/>
      <c r="O319" s="83"/>
      <c r="P319" s="53"/>
      <c r="Q319" s="53"/>
      <c r="R319" s="53"/>
      <c r="S319" s="53"/>
      <c r="T319" s="53"/>
      <c r="U319" s="53"/>
      <c r="V319" s="53"/>
      <c r="W319" s="53"/>
      <c r="X319" s="53"/>
      <c r="Y319" s="53"/>
      <c r="Z319" s="53"/>
      <c r="AA319" s="4"/>
      <c r="AB319" s="4"/>
      <c r="AC319" s="4"/>
    </row>
    <row r="320" spans="1:29" ht="15.75" customHeight="1">
      <c r="A320" s="7"/>
      <c r="B320" s="4"/>
      <c r="C320" s="51"/>
      <c r="D320" s="7"/>
      <c r="E320" s="51"/>
      <c r="F320" s="4"/>
      <c r="G320" s="7"/>
      <c r="H320" s="16"/>
      <c r="I320" s="16"/>
      <c r="J320" s="16"/>
      <c r="K320" s="83"/>
      <c r="L320" s="16"/>
      <c r="M320" s="16"/>
      <c r="N320" s="16"/>
      <c r="O320" s="83"/>
      <c r="P320" s="53"/>
      <c r="Q320" s="53"/>
      <c r="R320" s="53"/>
      <c r="S320" s="53"/>
      <c r="T320" s="53"/>
      <c r="U320" s="53"/>
      <c r="V320" s="53"/>
      <c r="W320" s="53"/>
      <c r="X320" s="53"/>
      <c r="Y320" s="53"/>
      <c r="Z320" s="53"/>
      <c r="AA320" s="4"/>
      <c r="AB320" s="4"/>
      <c r="AC320" s="4"/>
    </row>
    <row r="321" spans="1:29" ht="15.75" customHeight="1">
      <c r="A321" s="7"/>
      <c r="B321" s="4"/>
      <c r="C321" s="51"/>
      <c r="D321" s="7"/>
      <c r="E321" s="51"/>
      <c r="F321" s="4"/>
      <c r="G321" s="7"/>
      <c r="H321" s="16"/>
      <c r="I321" s="16"/>
      <c r="J321" s="16"/>
      <c r="K321" s="83"/>
      <c r="L321" s="16"/>
      <c r="M321" s="16"/>
      <c r="N321" s="16"/>
      <c r="O321" s="83"/>
      <c r="P321" s="53"/>
      <c r="Q321" s="53"/>
      <c r="R321" s="53"/>
      <c r="S321" s="53"/>
      <c r="T321" s="53"/>
      <c r="U321" s="53"/>
      <c r="V321" s="53"/>
      <c r="W321" s="53"/>
      <c r="X321" s="53"/>
      <c r="Y321" s="53"/>
      <c r="Z321" s="53"/>
      <c r="AA321" s="4"/>
      <c r="AB321" s="4"/>
      <c r="AC321" s="4"/>
    </row>
    <row r="322" spans="1:29" ht="15.75" customHeight="1">
      <c r="A322" s="7"/>
      <c r="B322" s="4"/>
      <c r="C322" s="51"/>
      <c r="D322" s="7"/>
      <c r="E322" s="51"/>
      <c r="F322" s="4"/>
      <c r="G322" s="7"/>
      <c r="H322" s="16"/>
      <c r="I322" s="16"/>
      <c r="J322" s="16"/>
      <c r="K322" s="83"/>
      <c r="L322" s="16"/>
      <c r="M322" s="16"/>
      <c r="N322" s="16"/>
      <c r="O322" s="83"/>
      <c r="P322" s="53"/>
      <c r="Q322" s="53"/>
      <c r="R322" s="53"/>
      <c r="S322" s="53"/>
      <c r="T322" s="53"/>
      <c r="U322" s="53"/>
      <c r="V322" s="53"/>
      <c r="W322" s="53"/>
      <c r="X322" s="53"/>
      <c r="Y322" s="53"/>
      <c r="Z322" s="53"/>
      <c r="AA322" s="4"/>
      <c r="AB322" s="4"/>
      <c r="AC322" s="4"/>
    </row>
    <row r="323" spans="1:29" ht="15.75" customHeight="1">
      <c r="A323" s="7"/>
      <c r="B323" s="4"/>
      <c r="C323" s="51"/>
      <c r="D323" s="7"/>
      <c r="E323" s="51"/>
      <c r="F323" s="4"/>
      <c r="G323" s="7"/>
      <c r="H323" s="16"/>
      <c r="I323" s="16"/>
      <c r="J323" s="16"/>
      <c r="K323" s="83"/>
      <c r="L323" s="16"/>
      <c r="M323" s="16"/>
      <c r="N323" s="16"/>
      <c r="O323" s="83"/>
      <c r="P323" s="53"/>
      <c r="Q323" s="53"/>
      <c r="R323" s="53"/>
      <c r="S323" s="53"/>
      <c r="T323" s="53"/>
      <c r="U323" s="53"/>
      <c r="V323" s="53"/>
      <c r="W323" s="53"/>
      <c r="X323" s="53"/>
      <c r="Y323" s="53"/>
      <c r="Z323" s="53"/>
      <c r="AA323" s="4"/>
      <c r="AB323" s="4"/>
      <c r="AC323" s="4"/>
    </row>
    <row r="324" spans="1:29" ht="15.75" customHeight="1">
      <c r="A324" s="7"/>
      <c r="B324" s="4"/>
      <c r="C324" s="51"/>
      <c r="D324" s="7"/>
      <c r="E324" s="51"/>
      <c r="F324" s="4"/>
      <c r="G324" s="7"/>
      <c r="H324" s="16"/>
      <c r="I324" s="16"/>
      <c r="J324" s="16"/>
      <c r="K324" s="83"/>
      <c r="L324" s="16"/>
      <c r="M324" s="16"/>
      <c r="N324" s="16"/>
      <c r="O324" s="83"/>
      <c r="P324" s="53"/>
      <c r="Q324" s="53"/>
      <c r="R324" s="53"/>
      <c r="S324" s="53"/>
      <c r="T324" s="53"/>
      <c r="U324" s="53"/>
      <c r="V324" s="53"/>
      <c r="W324" s="53"/>
      <c r="X324" s="53"/>
      <c r="Y324" s="53"/>
      <c r="Z324" s="53"/>
      <c r="AA324" s="4"/>
      <c r="AB324" s="4"/>
      <c r="AC324" s="4"/>
    </row>
    <row r="325" spans="1:29" ht="15.75" customHeight="1">
      <c r="A325" s="7"/>
      <c r="B325" s="4"/>
      <c r="C325" s="51"/>
      <c r="D325" s="7"/>
      <c r="E325" s="51"/>
      <c r="F325" s="4"/>
      <c r="G325" s="7"/>
      <c r="H325" s="16"/>
      <c r="I325" s="16"/>
      <c r="J325" s="16"/>
      <c r="K325" s="83"/>
      <c r="L325" s="16"/>
      <c r="M325" s="16"/>
      <c r="N325" s="16"/>
      <c r="O325" s="83"/>
      <c r="P325" s="53"/>
      <c r="Q325" s="53"/>
      <c r="R325" s="53"/>
      <c r="S325" s="53"/>
      <c r="T325" s="53"/>
      <c r="U325" s="53"/>
      <c r="V325" s="53"/>
      <c r="W325" s="53"/>
      <c r="X325" s="53"/>
      <c r="Y325" s="53"/>
      <c r="Z325" s="53"/>
      <c r="AA325" s="4"/>
      <c r="AB325" s="4"/>
      <c r="AC325" s="4"/>
    </row>
    <row r="326" spans="1:29" ht="15.75" customHeight="1">
      <c r="A326" s="7"/>
      <c r="B326" s="4"/>
      <c r="C326" s="51"/>
      <c r="D326" s="7"/>
      <c r="E326" s="51"/>
      <c r="F326" s="4"/>
      <c r="G326" s="7"/>
      <c r="H326" s="16"/>
      <c r="I326" s="16"/>
      <c r="J326" s="16"/>
      <c r="K326" s="83"/>
      <c r="L326" s="16"/>
      <c r="M326" s="16"/>
      <c r="N326" s="16"/>
      <c r="O326" s="83"/>
      <c r="P326" s="53"/>
      <c r="Q326" s="53"/>
      <c r="R326" s="53"/>
      <c r="S326" s="53"/>
      <c r="T326" s="53"/>
      <c r="U326" s="53"/>
      <c r="V326" s="53"/>
      <c r="W326" s="53"/>
      <c r="X326" s="53"/>
      <c r="Y326" s="53"/>
      <c r="Z326" s="53"/>
      <c r="AA326" s="4"/>
      <c r="AB326" s="4"/>
      <c r="AC326" s="4"/>
    </row>
    <row r="327" spans="1:29" ht="15.75" customHeight="1">
      <c r="A327" s="7"/>
      <c r="B327" s="4"/>
      <c r="C327" s="51"/>
      <c r="D327" s="7"/>
      <c r="E327" s="51"/>
      <c r="F327" s="4"/>
      <c r="G327" s="7"/>
      <c r="H327" s="16"/>
      <c r="I327" s="16"/>
      <c r="J327" s="16"/>
      <c r="K327" s="83"/>
      <c r="L327" s="16"/>
      <c r="M327" s="16"/>
      <c r="N327" s="16"/>
      <c r="O327" s="83"/>
      <c r="P327" s="53"/>
      <c r="Q327" s="53"/>
      <c r="R327" s="53"/>
      <c r="S327" s="53"/>
      <c r="T327" s="53"/>
      <c r="U327" s="53"/>
      <c r="V327" s="53"/>
      <c r="W327" s="53"/>
      <c r="X327" s="53"/>
      <c r="Y327" s="53"/>
      <c r="Z327" s="53"/>
      <c r="AA327" s="4"/>
      <c r="AB327" s="4"/>
      <c r="AC327" s="4"/>
    </row>
    <row r="328" spans="1:29" ht="15.75" customHeight="1">
      <c r="A328" s="7"/>
      <c r="B328" s="4"/>
      <c r="C328" s="51"/>
      <c r="D328" s="7"/>
      <c r="E328" s="51"/>
      <c r="F328" s="4"/>
      <c r="G328" s="7"/>
      <c r="H328" s="16"/>
      <c r="I328" s="16"/>
      <c r="J328" s="16"/>
      <c r="K328" s="83"/>
      <c r="L328" s="16"/>
      <c r="M328" s="16"/>
      <c r="N328" s="16"/>
      <c r="O328" s="83"/>
      <c r="P328" s="53"/>
      <c r="Q328" s="53"/>
      <c r="R328" s="53"/>
      <c r="S328" s="53"/>
      <c r="T328" s="53"/>
      <c r="U328" s="53"/>
      <c r="V328" s="53"/>
      <c r="W328" s="53"/>
      <c r="X328" s="53"/>
      <c r="Y328" s="53"/>
      <c r="Z328" s="53"/>
      <c r="AA328" s="4"/>
      <c r="AB328" s="4"/>
      <c r="AC328" s="4"/>
    </row>
    <row r="329" spans="1:29" ht="15.75" customHeight="1">
      <c r="A329" s="7"/>
      <c r="B329" s="4"/>
      <c r="C329" s="51"/>
      <c r="D329" s="7"/>
      <c r="E329" s="51"/>
      <c r="F329" s="4"/>
      <c r="G329" s="7"/>
      <c r="H329" s="16"/>
      <c r="I329" s="16"/>
      <c r="J329" s="16"/>
      <c r="K329" s="83"/>
      <c r="L329" s="16"/>
      <c r="M329" s="16"/>
      <c r="N329" s="16"/>
      <c r="O329" s="83"/>
      <c r="P329" s="53"/>
      <c r="Q329" s="53"/>
      <c r="R329" s="53"/>
      <c r="S329" s="53"/>
      <c r="T329" s="53"/>
      <c r="U329" s="53"/>
      <c r="V329" s="53"/>
      <c r="W329" s="53"/>
      <c r="X329" s="53"/>
      <c r="Y329" s="53"/>
      <c r="Z329" s="53"/>
      <c r="AA329" s="4"/>
      <c r="AB329" s="4"/>
      <c r="AC329" s="4"/>
    </row>
    <row r="330" spans="1:29" ht="15.75" customHeight="1">
      <c r="A330" s="7"/>
      <c r="B330" s="4"/>
      <c r="C330" s="51"/>
      <c r="D330" s="7"/>
      <c r="E330" s="51"/>
      <c r="F330" s="4"/>
      <c r="G330" s="7"/>
      <c r="H330" s="16"/>
      <c r="I330" s="16"/>
      <c r="J330" s="16"/>
      <c r="K330" s="83"/>
      <c r="L330" s="16"/>
      <c r="M330" s="16"/>
      <c r="N330" s="16"/>
      <c r="O330" s="83"/>
      <c r="P330" s="53"/>
      <c r="Q330" s="53"/>
      <c r="R330" s="53"/>
      <c r="S330" s="53"/>
      <c r="T330" s="53"/>
      <c r="U330" s="53"/>
      <c r="V330" s="53"/>
      <c r="W330" s="53"/>
      <c r="X330" s="53"/>
      <c r="Y330" s="53"/>
      <c r="Z330" s="53"/>
      <c r="AA330" s="4"/>
      <c r="AB330" s="4"/>
      <c r="AC330" s="4"/>
    </row>
    <row r="331" spans="1:29" ht="15.75" customHeight="1">
      <c r="A331" s="7"/>
      <c r="B331" s="4"/>
      <c r="C331" s="51"/>
      <c r="D331" s="7"/>
      <c r="E331" s="51"/>
      <c r="F331" s="4"/>
      <c r="G331" s="7"/>
      <c r="H331" s="16"/>
      <c r="I331" s="16"/>
      <c r="J331" s="16"/>
      <c r="K331" s="83"/>
      <c r="L331" s="16"/>
      <c r="M331" s="16"/>
      <c r="N331" s="16"/>
      <c r="O331" s="83"/>
      <c r="P331" s="53"/>
      <c r="Q331" s="53"/>
      <c r="R331" s="53"/>
      <c r="S331" s="53"/>
      <c r="T331" s="53"/>
      <c r="U331" s="53"/>
      <c r="V331" s="53"/>
      <c r="W331" s="53"/>
      <c r="X331" s="53"/>
      <c r="Y331" s="53"/>
      <c r="Z331" s="53"/>
      <c r="AA331" s="4"/>
      <c r="AB331" s="4"/>
      <c r="AC331" s="4"/>
    </row>
    <row r="332" spans="1:29" ht="15.75" customHeight="1">
      <c r="A332" s="7"/>
      <c r="B332" s="4"/>
      <c r="C332" s="51"/>
      <c r="D332" s="7"/>
      <c r="E332" s="51"/>
      <c r="F332" s="4"/>
      <c r="G332" s="7"/>
      <c r="H332" s="16"/>
      <c r="I332" s="16"/>
      <c r="J332" s="16"/>
      <c r="K332" s="83"/>
      <c r="L332" s="16"/>
      <c r="M332" s="16"/>
      <c r="N332" s="16"/>
      <c r="O332" s="83"/>
      <c r="P332" s="53"/>
      <c r="Q332" s="53"/>
      <c r="R332" s="53"/>
      <c r="S332" s="53"/>
      <c r="T332" s="53"/>
      <c r="U332" s="53"/>
      <c r="V332" s="53"/>
      <c r="W332" s="53"/>
      <c r="X332" s="53"/>
      <c r="Y332" s="53"/>
      <c r="Z332" s="53"/>
      <c r="AA332" s="4"/>
      <c r="AB332" s="4"/>
      <c r="AC332" s="4"/>
    </row>
    <row r="333" spans="1:29" ht="15.75" customHeight="1">
      <c r="A333" s="7"/>
      <c r="B333" s="4"/>
      <c r="C333" s="51"/>
      <c r="D333" s="7"/>
      <c r="E333" s="51"/>
      <c r="F333" s="4"/>
      <c r="G333" s="7"/>
      <c r="H333" s="16"/>
      <c r="I333" s="16"/>
      <c r="J333" s="16"/>
      <c r="K333" s="83"/>
      <c r="L333" s="16"/>
      <c r="M333" s="16"/>
      <c r="N333" s="16"/>
      <c r="O333" s="83"/>
      <c r="P333" s="53"/>
      <c r="Q333" s="53"/>
      <c r="R333" s="53"/>
      <c r="S333" s="53"/>
      <c r="T333" s="53"/>
      <c r="U333" s="53"/>
      <c r="V333" s="53"/>
      <c r="W333" s="53"/>
      <c r="X333" s="53"/>
      <c r="Y333" s="53"/>
      <c r="Z333" s="53"/>
      <c r="AA333" s="4"/>
      <c r="AB333" s="4"/>
      <c r="AC333" s="4"/>
    </row>
    <row r="334" spans="1:29" ht="15.75" customHeight="1">
      <c r="A334" s="7"/>
      <c r="B334" s="4"/>
      <c r="C334" s="51"/>
      <c r="D334" s="7"/>
      <c r="E334" s="51"/>
      <c r="F334" s="4"/>
      <c r="G334" s="7"/>
      <c r="H334" s="16"/>
      <c r="I334" s="16"/>
      <c r="J334" s="16"/>
      <c r="K334" s="83"/>
      <c r="L334" s="16"/>
      <c r="M334" s="16"/>
      <c r="N334" s="16"/>
      <c r="O334" s="83"/>
      <c r="P334" s="53"/>
      <c r="Q334" s="53"/>
      <c r="R334" s="53"/>
      <c r="S334" s="53"/>
      <c r="T334" s="53"/>
      <c r="U334" s="53"/>
      <c r="V334" s="53"/>
      <c r="W334" s="53"/>
      <c r="X334" s="53"/>
      <c r="Y334" s="53"/>
      <c r="Z334" s="53"/>
      <c r="AA334" s="4"/>
      <c r="AB334" s="4"/>
      <c r="AC334" s="4"/>
    </row>
    <row r="335" spans="1:29" ht="15.75" customHeight="1">
      <c r="A335" s="7"/>
      <c r="B335" s="4"/>
      <c r="C335" s="51"/>
      <c r="D335" s="7"/>
      <c r="E335" s="51"/>
      <c r="F335" s="4"/>
      <c r="G335" s="7"/>
      <c r="H335" s="16"/>
      <c r="I335" s="16"/>
      <c r="J335" s="16"/>
      <c r="K335" s="83"/>
      <c r="L335" s="16"/>
      <c r="M335" s="16"/>
      <c r="N335" s="16"/>
      <c r="O335" s="83"/>
      <c r="P335" s="53"/>
      <c r="Q335" s="53"/>
      <c r="R335" s="53"/>
      <c r="S335" s="53"/>
      <c r="T335" s="53"/>
      <c r="U335" s="53"/>
      <c r="V335" s="53"/>
      <c r="W335" s="53"/>
      <c r="X335" s="53"/>
      <c r="Y335" s="53"/>
      <c r="Z335" s="53"/>
      <c r="AA335" s="4"/>
      <c r="AB335" s="4"/>
      <c r="AC335" s="4"/>
    </row>
    <row r="336" spans="1:29" ht="15.75" customHeight="1">
      <c r="A336" s="7"/>
      <c r="B336" s="4"/>
      <c r="C336" s="51"/>
      <c r="D336" s="7"/>
      <c r="E336" s="51"/>
      <c r="F336" s="4"/>
      <c r="G336" s="7"/>
      <c r="H336" s="16"/>
      <c r="I336" s="16"/>
      <c r="J336" s="16"/>
      <c r="K336" s="83"/>
      <c r="L336" s="16"/>
      <c r="M336" s="16"/>
      <c r="N336" s="16"/>
      <c r="O336" s="83"/>
      <c r="P336" s="53"/>
      <c r="Q336" s="53"/>
      <c r="R336" s="53"/>
      <c r="S336" s="53"/>
      <c r="T336" s="53"/>
      <c r="U336" s="53"/>
      <c r="V336" s="53"/>
      <c r="W336" s="53"/>
      <c r="X336" s="53"/>
      <c r="Y336" s="53"/>
      <c r="Z336" s="53"/>
      <c r="AA336" s="4"/>
      <c r="AB336" s="4"/>
      <c r="AC336" s="4"/>
    </row>
    <row r="337" spans="1:29" ht="15.75" customHeight="1">
      <c r="A337" s="7"/>
      <c r="B337" s="4"/>
      <c r="C337" s="51"/>
      <c r="D337" s="7"/>
      <c r="E337" s="51"/>
      <c r="F337" s="4"/>
      <c r="G337" s="7"/>
      <c r="H337" s="16"/>
      <c r="I337" s="16"/>
      <c r="J337" s="16"/>
      <c r="K337" s="83"/>
      <c r="L337" s="16"/>
      <c r="M337" s="16"/>
      <c r="N337" s="16"/>
      <c r="O337" s="83"/>
      <c r="P337" s="53"/>
      <c r="Q337" s="53"/>
      <c r="R337" s="53"/>
      <c r="S337" s="53"/>
      <c r="T337" s="53"/>
      <c r="U337" s="53"/>
      <c r="V337" s="53"/>
      <c r="W337" s="53"/>
      <c r="X337" s="53"/>
      <c r="Y337" s="53"/>
      <c r="Z337" s="53"/>
      <c r="AA337" s="4"/>
      <c r="AB337" s="4"/>
      <c r="AC337" s="4"/>
    </row>
    <row r="338" spans="1:29" ht="15.75" customHeight="1">
      <c r="A338" s="7"/>
      <c r="B338" s="4"/>
      <c r="C338" s="51"/>
      <c r="D338" s="7"/>
      <c r="E338" s="51"/>
      <c r="F338" s="4"/>
      <c r="G338" s="7"/>
      <c r="H338" s="16"/>
      <c r="I338" s="16"/>
      <c r="J338" s="16"/>
      <c r="K338" s="83"/>
      <c r="L338" s="16"/>
      <c r="M338" s="16"/>
      <c r="N338" s="16"/>
      <c r="O338" s="83"/>
      <c r="P338" s="53"/>
      <c r="Q338" s="53"/>
      <c r="R338" s="53"/>
      <c r="S338" s="53"/>
      <c r="T338" s="53"/>
      <c r="U338" s="53"/>
      <c r="V338" s="53"/>
      <c r="W338" s="53"/>
      <c r="X338" s="53"/>
      <c r="Y338" s="53"/>
      <c r="Z338" s="53"/>
      <c r="AA338" s="4"/>
      <c r="AB338" s="4"/>
      <c r="AC338" s="4"/>
    </row>
    <row r="339" spans="1:29" ht="15.75" customHeight="1">
      <c r="A339" s="7"/>
      <c r="B339" s="4"/>
      <c r="C339" s="51"/>
      <c r="D339" s="7"/>
      <c r="E339" s="51"/>
      <c r="F339" s="4"/>
      <c r="G339" s="7"/>
      <c r="H339" s="16"/>
      <c r="I339" s="16"/>
      <c r="J339" s="16"/>
      <c r="K339" s="83"/>
      <c r="L339" s="16"/>
      <c r="M339" s="16"/>
      <c r="N339" s="16"/>
      <c r="O339" s="83"/>
      <c r="P339" s="53"/>
      <c r="Q339" s="53"/>
      <c r="R339" s="53"/>
      <c r="S339" s="53"/>
      <c r="T339" s="53"/>
      <c r="U339" s="53"/>
      <c r="V339" s="53"/>
      <c r="W339" s="53"/>
      <c r="X339" s="53"/>
      <c r="Y339" s="53"/>
      <c r="Z339" s="53"/>
      <c r="AA339" s="4"/>
      <c r="AB339" s="4"/>
      <c r="AC339" s="4"/>
    </row>
    <row r="340" spans="1:29" ht="15.75" customHeight="1">
      <c r="A340" s="7"/>
      <c r="B340" s="4"/>
      <c r="C340" s="51"/>
      <c r="D340" s="7"/>
      <c r="E340" s="51"/>
      <c r="F340" s="4"/>
      <c r="G340" s="7"/>
      <c r="H340" s="16"/>
      <c r="I340" s="16"/>
      <c r="J340" s="16"/>
      <c r="K340" s="83"/>
      <c r="L340" s="16"/>
      <c r="M340" s="16"/>
      <c r="N340" s="16"/>
      <c r="O340" s="83"/>
      <c r="P340" s="53"/>
      <c r="Q340" s="53"/>
      <c r="R340" s="53"/>
      <c r="S340" s="53"/>
      <c r="T340" s="53"/>
      <c r="U340" s="53"/>
      <c r="V340" s="53"/>
      <c r="W340" s="53"/>
      <c r="X340" s="53"/>
      <c r="Y340" s="53"/>
      <c r="Z340" s="53"/>
      <c r="AA340" s="4"/>
      <c r="AB340" s="4"/>
      <c r="AC340" s="4"/>
    </row>
    <row r="341" spans="1:29" ht="15.75" customHeight="1">
      <c r="A341" s="7"/>
      <c r="B341" s="4"/>
      <c r="C341" s="51"/>
      <c r="D341" s="7"/>
      <c r="E341" s="51"/>
      <c r="F341" s="4"/>
      <c r="G341" s="7"/>
      <c r="H341" s="16"/>
      <c r="I341" s="16"/>
      <c r="J341" s="16"/>
      <c r="K341" s="83"/>
      <c r="L341" s="16"/>
      <c r="M341" s="16"/>
      <c r="N341" s="16"/>
      <c r="O341" s="83"/>
      <c r="P341" s="53"/>
      <c r="Q341" s="53"/>
      <c r="R341" s="53"/>
      <c r="S341" s="53"/>
      <c r="T341" s="53"/>
      <c r="U341" s="53"/>
      <c r="V341" s="53"/>
      <c r="W341" s="53"/>
      <c r="X341" s="53"/>
      <c r="Y341" s="53"/>
      <c r="Z341" s="53"/>
      <c r="AA341" s="4"/>
      <c r="AB341" s="4"/>
      <c r="AC341" s="4"/>
    </row>
    <row r="342" spans="1:29" ht="15.75" customHeight="1">
      <c r="A342" s="7"/>
      <c r="B342" s="4"/>
      <c r="C342" s="51"/>
      <c r="D342" s="7"/>
      <c r="E342" s="51"/>
      <c r="F342" s="4"/>
      <c r="G342" s="7"/>
      <c r="H342" s="16"/>
      <c r="I342" s="16"/>
      <c r="J342" s="16"/>
      <c r="K342" s="83"/>
      <c r="L342" s="16"/>
      <c r="M342" s="16"/>
      <c r="N342" s="16"/>
      <c r="O342" s="83"/>
      <c r="P342" s="53"/>
      <c r="Q342" s="53"/>
      <c r="R342" s="53"/>
      <c r="S342" s="53"/>
      <c r="T342" s="53"/>
      <c r="U342" s="53"/>
      <c r="V342" s="53"/>
      <c r="W342" s="53"/>
      <c r="X342" s="53"/>
      <c r="Y342" s="53"/>
      <c r="Z342" s="53"/>
      <c r="AA342" s="4"/>
      <c r="AB342" s="4"/>
      <c r="AC342" s="4"/>
    </row>
    <row r="343" spans="1:29" ht="15.75" customHeight="1">
      <c r="A343" s="7"/>
      <c r="B343" s="4"/>
      <c r="C343" s="51"/>
      <c r="D343" s="7"/>
      <c r="E343" s="51"/>
      <c r="F343" s="4"/>
      <c r="G343" s="7"/>
      <c r="H343" s="16"/>
      <c r="I343" s="16"/>
      <c r="J343" s="16"/>
      <c r="K343" s="83"/>
      <c r="L343" s="16"/>
      <c r="M343" s="16"/>
      <c r="N343" s="16"/>
      <c r="O343" s="83"/>
      <c r="P343" s="53"/>
      <c r="Q343" s="53"/>
      <c r="R343" s="53"/>
      <c r="S343" s="53"/>
      <c r="T343" s="53"/>
      <c r="U343" s="53"/>
      <c r="V343" s="53"/>
      <c r="W343" s="53"/>
      <c r="X343" s="53"/>
      <c r="Y343" s="53"/>
      <c r="Z343" s="53"/>
      <c r="AA343" s="4"/>
      <c r="AB343" s="4"/>
      <c r="AC343" s="4"/>
    </row>
    <row r="344" spans="1:29" ht="15.75" customHeight="1">
      <c r="A344" s="7"/>
      <c r="B344" s="4"/>
      <c r="C344" s="51"/>
      <c r="D344" s="7"/>
      <c r="E344" s="51"/>
      <c r="F344" s="4"/>
      <c r="G344" s="7"/>
      <c r="H344" s="16"/>
      <c r="I344" s="16"/>
      <c r="J344" s="16"/>
      <c r="K344" s="83"/>
      <c r="L344" s="16"/>
      <c r="M344" s="16"/>
      <c r="N344" s="16"/>
      <c r="O344" s="83"/>
      <c r="P344" s="53"/>
      <c r="Q344" s="53"/>
      <c r="R344" s="53"/>
      <c r="S344" s="53"/>
      <c r="T344" s="53"/>
      <c r="U344" s="53"/>
      <c r="V344" s="53"/>
      <c r="W344" s="53"/>
      <c r="X344" s="53"/>
      <c r="Y344" s="53"/>
      <c r="Z344" s="53"/>
      <c r="AA344" s="4"/>
      <c r="AB344" s="4"/>
      <c r="AC344" s="4"/>
    </row>
    <row r="345" spans="1:29" ht="15.75" customHeight="1">
      <c r="A345" s="7"/>
      <c r="B345" s="4"/>
      <c r="C345" s="51"/>
      <c r="D345" s="7"/>
      <c r="E345" s="51"/>
      <c r="F345" s="4"/>
      <c r="G345" s="7"/>
      <c r="H345" s="16"/>
      <c r="I345" s="16"/>
      <c r="J345" s="16"/>
      <c r="K345" s="83"/>
      <c r="L345" s="16"/>
      <c r="M345" s="16"/>
      <c r="N345" s="16"/>
      <c r="O345" s="83"/>
      <c r="P345" s="53"/>
      <c r="Q345" s="53"/>
      <c r="R345" s="53"/>
      <c r="S345" s="53"/>
      <c r="T345" s="53"/>
      <c r="U345" s="53"/>
      <c r="V345" s="53"/>
      <c r="W345" s="53"/>
      <c r="X345" s="53"/>
      <c r="Y345" s="53"/>
      <c r="Z345" s="53"/>
      <c r="AA345" s="4"/>
      <c r="AB345" s="4"/>
      <c r="AC345" s="4"/>
    </row>
    <row r="346" spans="1:29" ht="15.75" customHeight="1">
      <c r="A346" s="7"/>
      <c r="B346" s="4"/>
      <c r="C346" s="51"/>
      <c r="D346" s="7"/>
      <c r="E346" s="51"/>
      <c r="F346" s="4"/>
      <c r="G346" s="7"/>
      <c r="H346" s="16"/>
      <c r="I346" s="16"/>
      <c r="J346" s="16"/>
      <c r="K346" s="83"/>
      <c r="L346" s="16"/>
      <c r="M346" s="16"/>
      <c r="N346" s="16"/>
      <c r="O346" s="83"/>
      <c r="P346" s="53"/>
      <c r="Q346" s="53"/>
      <c r="R346" s="53"/>
      <c r="S346" s="53"/>
      <c r="T346" s="53"/>
      <c r="U346" s="53"/>
      <c r="V346" s="53"/>
      <c r="W346" s="53"/>
      <c r="X346" s="53"/>
      <c r="Y346" s="53"/>
      <c r="Z346" s="53"/>
      <c r="AA346" s="4"/>
      <c r="AB346" s="4"/>
      <c r="AC346" s="4"/>
    </row>
    <row r="347" spans="1:29" ht="15.75" customHeight="1">
      <c r="A347" s="7"/>
      <c r="B347" s="4"/>
      <c r="C347" s="51"/>
      <c r="D347" s="7"/>
      <c r="E347" s="51"/>
      <c r="F347" s="4"/>
      <c r="G347" s="7"/>
      <c r="H347" s="16"/>
      <c r="I347" s="16"/>
      <c r="J347" s="16"/>
      <c r="K347" s="83"/>
      <c r="L347" s="16"/>
      <c r="M347" s="16"/>
      <c r="N347" s="16"/>
      <c r="O347" s="83"/>
      <c r="P347" s="53"/>
      <c r="Q347" s="53"/>
      <c r="R347" s="53"/>
      <c r="S347" s="53"/>
      <c r="T347" s="53"/>
      <c r="U347" s="53"/>
      <c r="V347" s="53"/>
      <c r="W347" s="53"/>
      <c r="X347" s="53"/>
      <c r="Y347" s="53"/>
      <c r="Z347" s="53"/>
      <c r="AA347" s="4"/>
      <c r="AB347" s="4"/>
      <c r="AC347" s="4"/>
    </row>
    <row r="348" spans="1:29" ht="15.75" customHeight="1">
      <c r="A348" s="7"/>
      <c r="B348" s="4"/>
      <c r="C348" s="51"/>
      <c r="D348" s="7"/>
      <c r="E348" s="51"/>
      <c r="F348" s="4"/>
      <c r="G348" s="7"/>
      <c r="H348" s="16"/>
      <c r="I348" s="16"/>
      <c r="J348" s="16"/>
      <c r="K348" s="83"/>
      <c r="L348" s="16"/>
      <c r="M348" s="16"/>
      <c r="N348" s="16"/>
      <c r="O348" s="83"/>
      <c r="P348" s="53"/>
      <c r="Q348" s="53"/>
      <c r="R348" s="53"/>
      <c r="S348" s="53"/>
      <c r="T348" s="53"/>
      <c r="U348" s="53"/>
      <c r="V348" s="53"/>
      <c r="W348" s="53"/>
      <c r="X348" s="53"/>
      <c r="Y348" s="53"/>
      <c r="Z348" s="53"/>
      <c r="AA348" s="4"/>
      <c r="AB348" s="4"/>
      <c r="AC348" s="4"/>
    </row>
    <row r="349" spans="1:29" ht="15.75" customHeight="1">
      <c r="A349" s="7"/>
      <c r="B349" s="4"/>
      <c r="C349" s="51"/>
      <c r="D349" s="7"/>
      <c r="E349" s="51"/>
      <c r="F349" s="4"/>
      <c r="G349" s="7"/>
      <c r="H349" s="16"/>
      <c r="I349" s="16"/>
      <c r="J349" s="16"/>
      <c r="K349" s="83"/>
      <c r="L349" s="16"/>
      <c r="M349" s="16"/>
      <c r="N349" s="16"/>
      <c r="O349" s="83"/>
      <c r="P349" s="53"/>
      <c r="Q349" s="53"/>
      <c r="R349" s="53"/>
      <c r="S349" s="53"/>
      <c r="T349" s="53"/>
      <c r="U349" s="53"/>
      <c r="V349" s="53"/>
      <c r="W349" s="53"/>
      <c r="X349" s="53"/>
      <c r="Y349" s="53"/>
      <c r="Z349" s="53"/>
      <c r="AA349" s="4"/>
      <c r="AB349" s="4"/>
      <c r="AC349" s="4"/>
    </row>
    <row r="350" spans="1:29" ht="15.75" customHeight="1">
      <c r="A350" s="7"/>
      <c r="B350" s="4"/>
      <c r="C350" s="51"/>
      <c r="D350" s="7"/>
      <c r="E350" s="51"/>
      <c r="F350" s="4"/>
      <c r="G350" s="7"/>
      <c r="H350" s="16"/>
      <c r="I350" s="16"/>
      <c r="J350" s="16"/>
      <c r="K350" s="83"/>
      <c r="L350" s="16"/>
      <c r="M350" s="16"/>
      <c r="N350" s="16"/>
      <c r="O350" s="83"/>
      <c r="P350" s="53"/>
      <c r="Q350" s="53"/>
      <c r="R350" s="53"/>
      <c r="S350" s="53"/>
      <c r="T350" s="53"/>
      <c r="U350" s="53"/>
      <c r="V350" s="53"/>
      <c r="W350" s="53"/>
      <c r="X350" s="53"/>
      <c r="Y350" s="53"/>
      <c r="Z350" s="53"/>
      <c r="AA350" s="4"/>
      <c r="AB350" s="4"/>
      <c r="AC350" s="4"/>
    </row>
    <row r="351" spans="1:29" ht="15.75" customHeight="1">
      <c r="A351" s="7"/>
      <c r="B351" s="4"/>
      <c r="C351" s="51"/>
      <c r="D351" s="7"/>
      <c r="E351" s="51"/>
      <c r="F351" s="4"/>
      <c r="G351" s="7"/>
      <c r="H351" s="16"/>
      <c r="I351" s="16"/>
      <c r="J351" s="16"/>
      <c r="K351" s="83"/>
      <c r="L351" s="16"/>
      <c r="M351" s="16"/>
      <c r="N351" s="16"/>
      <c r="O351" s="83"/>
      <c r="P351" s="53"/>
      <c r="Q351" s="53"/>
      <c r="R351" s="53"/>
      <c r="S351" s="53"/>
      <c r="T351" s="53"/>
      <c r="U351" s="53"/>
      <c r="V351" s="53"/>
      <c r="W351" s="53"/>
      <c r="X351" s="53"/>
      <c r="Y351" s="53"/>
      <c r="Z351" s="53"/>
      <c r="AA351" s="4"/>
      <c r="AB351" s="4"/>
      <c r="AC351" s="4"/>
    </row>
    <row r="352" spans="1:29" ht="15.75" customHeight="1">
      <c r="A352" s="7"/>
      <c r="B352" s="4"/>
      <c r="C352" s="51"/>
      <c r="D352" s="7"/>
      <c r="E352" s="51"/>
      <c r="F352" s="4"/>
      <c r="G352" s="7"/>
      <c r="H352" s="16"/>
      <c r="I352" s="16"/>
      <c r="J352" s="16"/>
      <c r="K352" s="83"/>
      <c r="L352" s="16"/>
      <c r="M352" s="16"/>
      <c r="N352" s="16"/>
      <c r="O352" s="83"/>
      <c r="P352" s="53"/>
      <c r="Q352" s="53"/>
      <c r="R352" s="53"/>
      <c r="S352" s="53"/>
      <c r="T352" s="53"/>
      <c r="U352" s="53"/>
      <c r="V352" s="53"/>
      <c r="W352" s="53"/>
      <c r="X352" s="53"/>
      <c r="Y352" s="53"/>
      <c r="Z352" s="53"/>
      <c r="AA352" s="4"/>
      <c r="AB352" s="4"/>
      <c r="AC352" s="4"/>
    </row>
    <row r="353" spans="1:29" ht="15.75" customHeight="1">
      <c r="A353" s="7"/>
      <c r="B353" s="4"/>
      <c r="C353" s="51"/>
      <c r="D353" s="7"/>
      <c r="E353" s="51"/>
      <c r="F353" s="4"/>
      <c r="G353" s="7"/>
      <c r="H353" s="16"/>
      <c r="I353" s="16"/>
      <c r="J353" s="16"/>
      <c r="K353" s="83"/>
      <c r="L353" s="16"/>
      <c r="M353" s="16"/>
      <c r="N353" s="16"/>
      <c r="O353" s="83"/>
      <c r="P353" s="53"/>
      <c r="Q353" s="53"/>
      <c r="R353" s="53"/>
      <c r="S353" s="53"/>
      <c r="T353" s="53"/>
      <c r="U353" s="53"/>
      <c r="V353" s="53"/>
      <c r="W353" s="53"/>
      <c r="X353" s="53"/>
      <c r="Y353" s="53"/>
      <c r="Z353" s="53"/>
      <c r="AA353" s="4"/>
      <c r="AB353" s="4"/>
      <c r="AC353" s="4"/>
    </row>
    <row r="354" spans="1:29" ht="15.75" customHeight="1">
      <c r="A354" s="7"/>
      <c r="B354" s="4"/>
      <c r="C354" s="51"/>
      <c r="D354" s="7"/>
      <c r="E354" s="51"/>
      <c r="F354" s="4"/>
      <c r="G354" s="7"/>
      <c r="H354" s="16"/>
      <c r="I354" s="16"/>
      <c r="J354" s="16"/>
      <c r="K354" s="83"/>
      <c r="L354" s="16"/>
      <c r="M354" s="16"/>
      <c r="N354" s="16"/>
      <c r="O354" s="83"/>
      <c r="P354" s="53"/>
      <c r="Q354" s="53"/>
      <c r="R354" s="53"/>
      <c r="S354" s="53"/>
      <c r="T354" s="53"/>
      <c r="U354" s="53"/>
      <c r="V354" s="53"/>
      <c r="W354" s="53"/>
      <c r="X354" s="53"/>
      <c r="Y354" s="53"/>
      <c r="Z354" s="53"/>
      <c r="AA354" s="4"/>
      <c r="AB354" s="4"/>
      <c r="AC354" s="4"/>
    </row>
    <row r="355" spans="1:29" ht="15.75" customHeight="1">
      <c r="A355" s="7"/>
      <c r="B355" s="4"/>
      <c r="C355" s="51"/>
      <c r="D355" s="7"/>
      <c r="E355" s="51"/>
      <c r="F355" s="4"/>
      <c r="G355" s="7"/>
      <c r="H355" s="16"/>
      <c r="I355" s="16"/>
      <c r="J355" s="16"/>
      <c r="K355" s="83"/>
      <c r="L355" s="16"/>
      <c r="M355" s="16"/>
      <c r="N355" s="16"/>
      <c r="O355" s="83"/>
      <c r="P355" s="53"/>
      <c r="Q355" s="53"/>
      <c r="R355" s="53"/>
      <c r="S355" s="53"/>
      <c r="T355" s="53"/>
      <c r="U355" s="53"/>
      <c r="V355" s="53"/>
      <c r="W355" s="53"/>
      <c r="X355" s="53"/>
      <c r="Y355" s="53"/>
      <c r="Z355" s="53"/>
      <c r="AA355" s="4"/>
      <c r="AB355" s="4"/>
      <c r="AC355" s="4"/>
    </row>
    <row r="356" spans="1:29" ht="15.75" customHeight="1">
      <c r="A356" s="7"/>
      <c r="B356" s="4"/>
      <c r="C356" s="51"/>
      <c r="D356" s="7"/>
      <c r="E356" s="51"/>
      <c r="F356" s="4"/>
      <c r="G356" s="7"/>
      <c r="H356" s="16"/>
      <c r="I356" s="16"/>
      <c r="J356" s="16"/>
      <c r="K356" s="83"/>
      <c r="L356" s="16"/>
      <c r="M356" s="16"/>
      <c r="N356" s="16"/>
      <c r="O356" s="83"/>
      <c r="P356" s="53"/>
      <c r="Q356" s="53"/>
      <c r="R356" s="53"/>
      <c r="S356" s="53"/>
      <c r="T356" s="53"/>
      <c r="U356" s="53"/>
      <c r="V356" s="53"/>
      <c r="W356" s="53"/>
      <c r="X356" s="53"/>
      <c r="Y356" s="53"/>
      <c r="Z356" s="53"/>
      <c r="AA356" s="4"/>
      <c r="AB356" s="4"/>
      <c r="AC356" s="4"/>
    </row>
    <row r="357" spans="1:29" ht="15.75" customHeight="1">
      <c r="A357" s="7"/>
      <c r="B357" s="4"/>
      <c r="C357" s="51"/>
      <c r="D357" s="7"/>
      <c r="E357" s="51"/>
      <c r="F357" s="4"/>
      <c r="G357" s="7"/>
      <c r="H357" s="16"/>
      <c r="I357" s="16"/>
      <c r="J357" s="16"/>
      <c r="K357" s="83"/>
      <c r="L357" s="16"/>
      <c r="M357" s="16"/>
      <c r="N357" s="16"/>
      <c r="O357" s="83"/>
      <c r="P357" s="53"/>
      <c r="Q357" s="53"/>
      <c r="R357" s="53"/>
      <c r="S357" s="53"/>
      <c r="T357" s="53"/>
      <c r="U357" s="53"/>
      <c r="V357" s="53"/>
      <c r="W357" s="53"/>
      <c r="X357" s="53"/>
      <c r="Y357" s="53"/>
      <c r="Z357" s="53"/>
      <c r="AA357" s="4"/>
      <c r="AB357" s="4"/>
      <c r="AC357" s="4"/>
    </row>
    <row r="358" spans="1:29" ht="15.75" customHeight="1">
      <c r="A358" s="7"/>
      <c r="B358" s="4"/>
      <c r="C358" s="51"/>
      <c r="D358" s="7"/>
      <c r="E358" s="51"/>
      <c r="F358" s="4"/>
      <c r="G358" s="7"/>
      <c r="H358" s="16"/>
      <c r="I358" s="16"/>
      <c r="J358" s="16"/>
      <c r="K358" s="83"/>
      <c r="L358" s="16"/>
      <c r="M358" s="16"/>
      <c r="N358" s="16"/>
      <c r="O358" s="83"/>
      <c r="P358" s="53"/>
      <c r="Q358" s="53"/>
      <c r="R358" s="53"/>
      <c r="S358" s="53"/>
      <c r="T358" s="53"/>
      <c r="U358" s="53"/>
      <c r="V358" s="53"/>
      <c r="W358" s="53"/>
      <c r="X358" s="53"/>
      <c r="Y358" s="53"/>
      <c r="Z358" s="53"/>
      <c r="AA358" s="4"/>
      <c r="AB358" s="4"/>
      <c r="AC358" s="4"/>
    </row>
    <row r="359" spans="1:29" ht="15.75" customHeight="1">
      <c r="A359" s="7"/>
      <c r="B359" s="4"/>
      <c r="C359" s="51"/>
      <c r="D359" s="7"/>
      <c r="E359" s="51"/>
      <c r="F359" s="4"/>
      <c r="G359" s="7"/>
      <c r="H359" s="16"/>
      <c r="I359" s="16"/>
      <c r="J359" s="16"/>
      <c r="K359" s="83"/>
      <c r="L359" s="16"/>
      <c r="M359" s="16"/>
      <c r="N359" s="16"/>
      <c r="O359" s="83"/>
      <c r="P359" s="53"/>
      <c r="Q359" s="53"/>
      <c r="R359" s="53"/>
      <c r="S359" s="53"/>
      <c r="T359" s="53"/>
      <c r="U359" s="53"/>
      <c r="V359" s="53"/>
      <c r="W359" s="53"/>
      <c r="X359" s="53"/>
      <c r="Y359" s="53"/>
      <c r="Z359" s="53"/>
      <c r="AA359" s="4"/>
      <c r="AB359" s="4"/>
      <c r="AC359" s="4"/>
    </row>
    <row r="360" spans="1:29" ht="15.75" customHeight="1">
      <c r="A360" s="7"/>
      <c r="B360" s="4"/>
      <c r="C360" s="51"/>
      <c r="D360" s="7"/>
      <c r="E360" s="51"/>
      <c r="F360" s="4"/>
      <c r="G360" s="7"/>
      <c r="H360" s="16"/>
      <c r="I360" s="16"/>
      <c r="J360" s="16"/>
      <c r="K360" s="83"/>
      <c r="L360" s="16"/>
      <c r="M360" s="16"/>
      <c r="N360" s="16"/>
      <c r="O360" s="83"/>
      <c r="P360" s="53"/>
      <c r="Q360" s="53"/>
      <c r="R360" s="53"/>
      <c r="S360" s="53"/>
      <c r="T360" s="53"/>
      <c r="U360" s="53"/>
      <c r="V360" s="53"/>
      <c r="W360" s="53"/>
      <c r="X360" s="53"/>
      <c r="Y360" s="53"/>
      <c r="Z360" s="53"/>
      <c r="AA360" s="4"/>
      <c r="AB360" s="4"/>
      <c r="AC360" s="4"/>
    </row>
    <row r="361" spans="1:29" ht="15.75" customHeight="1">
      <c r="A361" s="7"/>
      <c r="B361" s="4"/>
      <c r="C361" s="51"/>
      <c r="D361" s="7"/>
      <c r="E361" s="51"/>
      <c r="F361" s="4"/>
      <c r="G361" s="7"/>
      <c r="H361" s="16"/>
      <c r="I361" s="16"/>
      <c r="J361" s="16"/>
      <c r="K361" s="83"/>
      <c r="L361" s="16"/>
      <c r="M361" s="16"/>
      <c r="N361" s="16"/>
      <c r="O361" s="83"/>
      <c r="P361" s="53"/>
      <c r="Q361" s="53"/>
      <c r="R361" s="53"/>
      <c r="S361" s="53"/>
      <c r="T361" s="53"/>
      <c r="U361" s="53"/>
      <c r="V361" s="53"/>
      <c r="W361" s="53"/>
      <c r="X361" s="53"/>
      <c r="Y361" s="53"/>
      <c r="Z361" s="53"/>
      <c r="AA361" s="4"/>
      <c r="AB361" s="4"/>
      <c r="AC361" s="4"/>
    </row>
    <row r="362" spans="1:29" ht="15.75" customHeight="1">
      <c r="A362" s="7"/>
      <c r="B362" s="4"/>
      <c r="C362" s="51"/>
      <c r="D362" s="7"/>
      <c r="E362" s="51"/>
      <c r="F362" s="4"/>
      <c r="G362" s="7"/>
      <c r="H362" s="16"/>
      <c r="I362" s="16"/>
      <c r="J362" s="16"/>
      <c r="K362" s="83"/>
      <c r="L362" s="16"/>
      <c r="M362" s="16"/>
      <c r="N362" s="16"/>
      <c r="O362" s="83"/>
      <c r="P362" s="53"/>
      <c r="Q362" s="53"/>
      <c r="R362" s="53"/>
      <c r="S362" s="53"/>
      <c r="T362" s="53"/>
      <c r="U362" s="53"/>
      <c r="V362" s="53"/>
      <c r="W362" s="53"/>
      <c r="X362" s="53"/>
      <c r="Y362" s="53"/>
      <c r="Z362" s="53"/>
      <c r="AA362" s="4"/>
      <c r="AB362" s="4"/>
      <c r="AC362" s="4"/>
    </row>
    <row r="363" spans="1:29" ht="15.75" customHeight="1">
      <c r="A363" s="7"/>
      <c r="B363" s="4"/>
      <c r="C363" s="51"/>
      <c r="D363" s="7"/>
      <c r="E363" s="51"/>
      <c r="F363" s="4"/>
      <c r="G363" s="7"/>
      <c r="H363" s="16"/>
      <c r="I363" s="16"/>
      <c r="J363" s="16"/>
      <c r="K363" s="83"/>
      <c r="L363" s="16"/>
      <c r="M363" s="16"/>
      <c r="N363" s="16"/>
      <c r="O363" s="83"/>
      <c r="P363" s="53"/>
      <c r="Q363" s="53"/>
      <c r="R363" s="53"/>
      <c r="S363" s="53"/>
      <c r="T363" s="53"/>
      <c r="U363" s="53"/>
      <c r="V363" s="53"/>
      <c r="W363" s="53"/>
      <c r="X363" s="53"/>
      <c r="Y363" s="53"/>
      <c r="Z363" s="53"/>
      <c r="AA363" s="4"/>
      <c r="AB363" s="4"/>
      <c r="AC363" s="4"/>
    </row>
    <row r="364" spans="1:29" ht="15.75" customHeight="1">
      <c r="A364" s="7"/>
      <c r="B364" s="4"/>
      <c r="C364" s="51"/>
      <c r="D364" s="7"/>
      <c r="E364" s="51"/>
      <c r="F364" s="4"/>
      <c r="G364" s="7"/>
      <c r="H364" s="16"/>
      <c r="I364" s="16"/>
      <c r="J364" s="16"/>
      <c r="K364" s="83"/>
      <c r="L364" s="16"/>
      <c r="M364" s="16"/>
      <c r="N364" s="16"/>
      <c r="O364" s="83"/>
      <c r="P364" s="53"/>
      <c r="Q364" s="53"/>
      <c r="R364" s="53"/>
      <c r="S364" s="53"/>
      <c r="T364" s="53"/>
      <c r="U364" s="53"/>
      <c r="V364" s="53"/>
      <c r="W364" s="53"/>
      <c r="X364" s="53"/>
      <c r="Y364" s="53"/>
      <c r="Z364" s="53"/>
      <c r="AA364" s="4"/>
      <c r="AB364" s="4"/>
      <c r="AC364" s="4"/>
    </row>
    <row r="365" spans="1:29" ht="15.75" customHeight="1">
      <c r="A365" s="7"/>
      <c r="B365" s="4"/>
      <c r="C365" s="51"/>
      <c r="D365" s="7"/>
      <c r="E365" s="51"/>
      <c r="F365" s="4"/>
      <c r="G365" s="7"/>
      <c r="H365" s="16"/>
      <c r="I365" s="16"/>
      <c r="J365" s="16"/>
      <c r="K365" s="83"/>
      <c r="L365" s="16"/>
      <c r="M365" s="16"/>
      <c r="N365" s="16"/>
      <c r="O365" s="83"/>
      <c r="P365" s="53"/>
      <c r="Q365" s="53"/>
      <c r="R365" s="53"/>
      <c r="S365" s="53"/>
      <c r="T365" s="53"/>
      <c r="U365" s="53"/>
      <c r="V365" s="53"/>
      <c r="W365" s="53"/>
      <c r="X365" s="53"/>
      <c r="Y365" s="53"/>
      <c r="Z365" s="53"/>
      <c r="AA365" s="4"/>
      <c r="AB365" s="4"/>
      <c r="AC365" s="4"/>
    </row>
    <row r="366" spans="1:29" ht="15.75" customHeight="1">
      <c r="A366" s="7"/>
      <c r="B366" s="4"/>
      <c r="C366" s="51"/>
      <c r="D366" s="7"/>
      <c r="E366" s="51"/>
      <c r="F366" s="4"/>
      <c r="G366" s="7"/>
      <c r="H366" s="16"/>
      <c r="I366" s="16"/>
      <c r="J366" s="16"/>
      <c r="K366" s="83"/>
      <c r="L366" s="16"/>
      <c r="M366" s="16"/>
      <c r="N366" s="16"/>
      <c r="O366" s="83"/>
      <c r="P366" s="53"/>
      <c r="Q366" s="53"/>
      <c r="R366" s="53"/>
      <c r="S366" s="53"/>
      <c r="T366" s="53"/>
      <c r="U366" s="53"/>
      <c r="V366" s="53"/>
      <c r="W366" s="53"/>
      <c r="X366" s="53"/>
      <c r="Y366" s="53"/>
      <c r="Z366" s="53"/>
      <c r="AA366" s="4"/>
      <c r="AB366" s="4"/>
      <c r="AC366" s="4"/>
    </row>
    <row r="367" spans="1:29" ht="15.75" customHeight="1">
      <c r="A367" s="7"/>
      <c r="B367" s="4"/>
      <c r="C367" s="51"/>
      <c r="D367" s="7"/>
      <c r="E367" s="51"/>
      <c r="F367" s="4"/>
      <c r="G367" s="7"/>
      <c r="H367" s="16"/>
      <c r="I367" s="16"/>
      <c r="J367" s="16"/>
      <c r="K367" s="83"/>
      <c r="L367" s="16"/>
      <c r="M367" s="16"/>
      <c r="N367" s="16"/>
      <c r="O367" s="83"/>
      <c r="P367" s="53"/>
      <c r="Q367" s="53"/>
      <c r="R367" s="53"/>
      <c r="S367" s="53"/>
      <c r="T367" s="53"/>
      <c r="U367" s="53"/>
      <c r="V367" s="53"/>
      <c r="W367" s="53"/>
      <c r="X367" s="53"/>
      <c r="Y367" s="53"/>
      <c r="Z367" s="53"/>
      <c r="AA367" s="4"/>
      <c r="AB367" s="4"/>
      <c r="AC367" s="4"/>
    </row>
    <row r="368" spans="1:29" ht="15.75" customHeight="1">
      <c r="A368" s="7"/>
      <c r="B368" s="4"/>
      <c r="C368" s="51"/>
      <c r="D368" s="7"/>
      <c r="E368" s="51"/>
      <c r="F368" s="4"/>
      <c r="G368" s="7"/>
      <c r="H368" s="16"/>
      <c r="I368" s="16"/>
      <c r="J368" s="16"/>
      <c r="K368" s="83"/>
      <c r="L368" s="16"/>
      <c r="M368" s="16"/>
      <c r="N368" s="16"/>
      <c r="O368" s="83"/>
      <c r="P368" s="53"/>
      <c r="Q368" s="53"/>
      <c r="R368" s="53"/>
      <c r="S368" s="53"/>
      <c r="T368" s="53"/>
      <c r="U368" s="53"/>
      <c r="V368" s="53"/>
      <c r="W368" s="53"/>
      <c r="X368" s="53"/>
      <c r="Y368" s="53"/>
      <c r="Z368" s="53"/>
      <c r="AA368" s="4"/>
      <c r="AB368" s="4"/>
      <c r="AC368" s="4"/>
    </row>
    <row r="369" spans="1:29" ht="15.75" customHeight="1">
      <c r="A369" s="7"/>
      <c r="B369" s="4"/>
      <c r="C369" s="51"/>
      <c r="D369" s="7"/>
      <c r="E369" s="51"/>
      <c r="F369" s="4"/>
      <c r="G369" s="7"/>
      <c r="H369" s="52"/>
      <c r="I369" s="51"/>
      <c r="J369" s="4"/>
      <c r="K369" s="7"/>
      <c r="L369" s="4"/>
      <c r="M369" s="51"/>
      <c r="N369" s="4"/>
      <c r="O369" s="7"/>
      <c r="P369" s="53"/>
      <c r="Q369" s="53"/>
      <c r="R369" s="53"/>
      <c r="S369" s="53"/>
      <c r="T369" s="53"/>
      <c r="U369" s="53"/>
      <c r="V369" s="53"/>
      <c r="W369" s="53"/>
      <c r="X369" s="53"/>
      <c r="Y369" s="53"/>
      <c r="Z369" s="53"/>
      <c r="AA369" s="4"/>
      <c r="AB369" s="4"/>
      <c r="AC369" s="4"/>
    </row>
    <row r="370" spans="1:29" ht="15.75" customHeight="1">
      <c r="A370" s="7"/>
      <c r="B370" s="4"/>
      <c r="C370" s="51"/>
      <c r="D370" s="7"/>
      <c r="E370" s="51"/>
      <c r="F370" s="4"/>
      <c r="G370" s="7"/>
      <c r="H370" s="52"/>
      <c r="I370" s="51"/>
      <c r="J370" s="4"/>
      <c r="K370" s="7"/>
      <c r="L370" s="4"/>
      <c r="M370" s="51"/>
      <c r="N370" s="4"/>
      <c r="O370" s="7"/>
      <c r="P370" s="53"/>
      <c r="Q370" s="53"/>
      <c r="R370" s="53"/>
      <c r="S370" s="53"/>
      <c r="T370" s="53"/>
      <c r="U370" s="53"/>
      <c r="V370" s="53"/>
      <c r="W370" s="53"/>
      <c r="X370" s="53"/>
      <c r="Y370" s="53"/>
      <c r="Z370" s="53"/>
      <c r="AA370" s="4"/>
      <c r="AB370" s="4"/>
      <c r="AC370" s="4"/>
    </row>
    <row r="371" spans="1:29" ht="15.75" customHeight="1">
      <c r="A371" s="7"/>
      <c r="B371" s="4"/>
      <c r="C371" s="51"/>
      <c r="D371" s="7"/>
      <c r="E371" s="51"/>
      <c r="F371" s="4"/>
      <c r="G371" s="7"/>
      <c r="H371" s="52"/>
      <c r="I371" s="51"/>
      <c r="J371" s="4"/>
      <c r="K371" s="7"/>
      <c r="L371" s="4"/>
      <c r="M371" s="51"/>
      <c r="N371" s="4"/>
      <c r="O371" s="7"/>
      <c r="P371" s="53"/>
      <c r="Q371" s="53"/>
      <c r="R371" s="53"/>
      <c r="S371" s="53"/>
      <c r="T371" s="53"/>
      <c r="U371" s="53"/>
      <c r="V371" s="53"/>
      <c r="W371" s="53"/>
      <c r="X371" s="53"/>
      <c r="Y371" s="53"/>
      <c r="Z371" s="53"/>
      <c r="AA371" s="4"/>
      <c r="AB371" s="4"/>
      <c r="AC371" s="4"/>
    </row>
    <row r="372" spans="1:29" ht="15.75" customHeight="1">
      <c r="A372" s="7"/>
      <c r="B372" s="4"/>
      <c r="C372" s="51"/>
      <c r="D372" s="7"/>
      <c r="E372" s="51"/>
      <c r="F372" s="4"/>
      <c r="G372" s="7"/>
      <c r="H372" s="52"/>
      <c r="I372" s="51"/>
      <c r="J372" s="4"/>
      <c r="K372" s="7"/>
      <c r="L372" s="4"/>
      <c r="M372" s="51"/>
      <c r="N372" s="4"/>
      <c r="O372" s="7"/>
      <c r="P372" s="53"/>
      <c r="Q372" s="53"/>
      <c r="R372" s="53"/>
      <c r="S372" s="53"/>
      <c r="T372" s="53"/>
      <c r="U372" s="53"/>
      <c r="V372" s="53"/>
      <c r="W372" s="53"/>
      <c r="X372" s="53"/>
      <c r="Y372" s="53"/>
      <c r="Z372" s="53"/>
      <c r="AA372" s="4"/>
      <c r="AB372" s="4"/>
      <c r="AC372" s="4"/>
    </row>
    <row r="373" spans="1:29" ht="15.75" customHeight="1">
      <c r="A373" s="7"/>
      <c r="B373" s="4"/>
      <c r="C373" s="51"/>
      <c r="D373" s="7"/>
      <c r="E373" s="51"/>
      <c r="F373" s="4"/>
      <c r="G373" s="7"/>
      <c r="H373" s="52"/>
      <c r="I373" s="51"/>
      <c r="J373" s="4"/>
      <c r="K373" s="7"/>
      <c r="L373" s="4"/>
      <c r="M373" s="51"/>
      <c r="N373" s="4"/>
      <c r="O373" s="7"/>
      <c r="P373" s="53"/>
      <c r="Q373" s="53"/>
      <c r="R373" s="53"/>
      <c r="S373" s="53"/>
      <c r="T373" s="53"/>
      <c r="U373" s="53"/>
      <c r="V373" s="53"/>
      <c r="W373" s="53"/>
      <c r="X373" s="53"/>
      <c r="Y373" s="53"/>
      <c r="Z373" s="53"/>
      <c r="AA373" s="4"/>
      <c r="AB373" s="4"/>
      <c r="AC373" s="4"/>
    </row>
    <row r="374" spans="1:29" ht="15.75" customHeight="1">
      <c r="A374" s="7"/>
      <c r="B374" s="4"/>
      <c r="C374" s="51"/>
      <c r="D374" s="7"/>
      <c r="E374" s="51"/>
      <c r="F374" s="4"/>
      <c r="G374" s="7"/>
      <c r="H374" s="52"/>
      <c r="I374" s="51"/>
      <c r="J374" s="4"/>
      <c r="K374" s="7"/>
      <c r="L374" s="4"/>
      <c r="M374" s="51"/>
      <c r="N374" s="4"/>
      <c r="O374" s="7"/>
      <c r="P374" s="53"/>
      <c r="Q374" s="53"/>
      <c r="R374" s="53"/>
      <c r="S374" s="53"/>
      <c r="T374" s="53"/>
      <c r="U374" s="53"/>
      <c r="V374" s="53"/>
      <c r="W374" s="53"/>
      <c r="X374" s="53"/>
      <c r="Y374" s="53"/>
      <c r="Z374" s="53"/>
      <c r="AA374" s="4"/>
      <c r="AB374" s="4"/>
      <c r="AC374" s="4"/>
    </row>
    <row r="375" spans="1:29" ht="15.75" customHeight="1">
      <c r="A375" s="7"/>
      <c r="B375" s="4"/>
      <c r="C375" s="51"/>
      <c r="D375" s="7"/>
      <c r="E375" s="51"/>
      <c r="F375" s="4"/>
      <c r="G375" s="7"/>
      <c r="H375" s="52"/>
      <c r="I375" s="51"/>
      <c r="J375" s="4"/>
      <c r="K375" s="7"/>
      <c r="L375" s="4"/>
      <c r="M375" s="51"/>
      <c r="N375" s="4"/>
      <c r="O375" s="7"/>
      <c r="P375" s="53"/>
      <c r="Q375" s="53"/>
      <c r="R375" s="53"/>
      <c r="S375" s="53"/>
      <c r="T375" s="53"/>
      <c r="U375" s="53"/>
      <c r="V375" s="53"/>
      <c r="W375" s="53"/>
      <c r="X375" s="53"/>
      <c r="Y375" s="53"/>
      <c r="Z375" s="53"/>
      <c r="AA375" s="4"/>
      <c r="AB375" s="4"/>
      <c r="AC375" s="4"/>
    </row>
    <row r="376" spans="1:29" ht="15.75" customHeight="1">
      <c r="A376" s="7"/>
      <c r="B376" s="4"/>
      <c r="C376" s="51"/>
      <c r="D376" s="7"/>
      <c r="E376" s="51"/>
      <c r="F376" s="4"/>
      <c r="G376" s="7"/>
      <c r="H376" s="52"/>
      <c r="I376" s="51"/>
      <c r="J376" s="4"/>
      <c r="K376" s="7"/>
      <c r="L376" s="4"/>
      <c r="M376" s="51"/>
      <c r="N376" s="4"/>
      <c r="O376" s="7"/>
      <c r="P376" s="53"/>
      <c r="Q376" s="53"/>
      <c r="R376" s="53"/>
      <c r="S376" s="53"/>
      <c r="T376" s="53"/>
      <c r="U376" s="53"/>
      <c r="V376" s="53"/>
      <c r="W376" s="53"/>
      <c r="X376" s="53"/>
      <c r="Y376" s="53"/>
      <c r="Z376" s="53"/>
      <c r="AA376" s="4"/>
      <c r="AB376" s="4"/>
      <c r="AC376" s="4"/>
    </row>
    <row r="377" spans="1:29" ht="15.75" customHeight="1">
      <c r="A377" s="7"/>
      <c r="B377" s="4"/>
      <c r="C377" s="51"/>
      <c r="D377" s="7"/>
      <c r="E377" s="51"/>
      <c r="F377" s="4"/>
      <c r="G377" s="7"/>
      <c r="H377" s="52"/>
      <c r="I377" s="51"/>
      <c r="J377" s="4"/>
      <c r="K377" s="7"/>
      <c r="L377" s="4"/>
      <c r="M377" s="51"/>
      <c r="N377" s="4"/>
      <c r="O377" s="7"/>
      <c r="P377" s="53"/>
      <c r="Q377" s="53"/>
      <c r="R377" s="53"/>
      <c r="S377" s="53"/>
      <c r="T377" s="53"/>
      <c r="U377" s="53"/>
      <c r="V377" s="53"/>
      <c r="W377" s="53"/>
      <c r="X377" s="53"/>
      <c r="Y377" s="53"/>
      <c r="Z377" s="53"/>
      <c r="AA377" s="4"/>
      <c r="AB377" s="4"/>
      <c r="AC377" s="4"/>
    </row>
    <row r="378" spans="1:29" ht="15.75" customHeight="1">
      <c r="A378" s="7"/>
      <c r="B378" s="4"/>
      <c r="C378" s="51"/>
      <c r="D378" s="7"/>
      <c r="E378" s="51"/>
      <c r="F378" s="4"/>
      <c r="G378" s="7"/>
      <c r="H378" s="52"/>
      <c r="I378" s="51"/>
      <c r="J378" s="4"/>
      <c r="K378" s="7"/>
      <c r="L378" s="4"/>
      <c r="M378" s="51"/>
      <c r="N378" s="4"/>
      <c r="O378" s="7"/>
      <c r="P378" s="53"/>
      <c r="Q378" s="53"/>
      <c r="R378" s="53"/>
      <c r="S378" s="53"/>
      <c r="T378" s="53"/>
      <c r="U378" s="53"/>
      <c r="V378" s="53"/>
      <c r="W378" s="53"/>
      <c r="X378" s="53"/>
      <c r="Y378" s="53"/>
      <c r="Z378" s="53"/>
      <c r="AA378" s="4"/>
      <c r="AB378" s="4"/>
      <c r="AC378" s="4"/>
    </row>
    <row r="379" spans="1:29" ht="15.75" customHeight="1">
      <c r="A379" s="7"/>
      <c r="B379" s="4"/>
      <c r="C379" s="51"/>
      <c r="D379" s="7"/>
      <c r="E379" s="51"/>
      <c r="F379" s="4"/>
      <c r="G379" s="7"/>
      <c r="H379" s="52"/>
      <c r="I379" s="51"/>
      <c r="J379" s="4"/>
      <c r="K379" s="7"/>
      <c r="L379" s="4"/>
      <c r="M379" s="51"/>
      <c r="N379" s="4"/>
      <c r="O379" s="7"/>
      <c r="P379" s="53"/>
      <c r="Q379" s="53"/>
      <c r="R379" s="53"/>
      <c r="S379" s="53"/>
      <c r="T379" s="53"/>
      <c r="U379" s="53"/>
      <c r="V379" s="53"/>
      <c r="W379" s="53"/>
      <c r="X379" s="53"/>
      <c r="Y379" s="53"/>
      <c r="Z379" s="53"/>
      <c r="AA379" s="4"/>
      <c r="AB379" s="4"/>
      <c r="AC379" s="4"/>
    </row>
    <row r="380" spans="1:29" ht="15.75" customHeight="1">
      <c r="A380" s="7"/>
      <c r="B380" s="4"/>
      <c r="C380" s="51"/>
      <c r="D380" s="7"/>
      <c r="E380" s="51"/>
      <c r="F380" s="4"/>
      <c r="G380" s="7"/>
      <c r="H380" s="52"/>
      <c r="I380" s="51"/>
      <c r="J380" s="4"/>
      <c r="K380" s="7"/>
      <c r="L380" s="4"/>
      <c r="M380" s="51"/>
      <c r="N380" s="4"/>
      <c r="O380" s="7"/>
      <c r="P380" s="53"/>
      <c r="Q380" s="53"/>
      <c r="R380" s="53"/>
      <c r="S380" s="53"/>
      <c r="T380" s="53"/>
      <c r="U380" s="53"/>
      <c r="V380" s="53"/>
      <c r="W380" s="53"/>
      <c r="X380" s="53"/>
      <c r="Y380" s="53"/>
      <c r="Z380" s="53"/>
      <c r="AA380" s="4"/>
      <c r="AB380" s="4"/>
      <c r="AC380" s="4"/>
    </row>
    <row r="381" spans="1:29" ht="15.75" customHeight="1">
      <c r="A381" s="7"/>
      <c r="B381" s="4"/>
      <c r="C381" s="51"/>
      <c r="D381" s="7"/>
      <c r="E381" s="51"/>
      <c r="F381" s="4"/>
      <c r="G381" s="7"/>
      <c r="H381" s="52"/>
      <c r="I381" s="51"/>
      <c r="J381" s="4"/>
      <c r="K381" s="7"/>
      <c r="L381" s="4"/>
      <c r="M381" s="51"/>
      <c r="N381" s="4"/>
      <c r="O381" s="7"/>
      <c r="P381" s="53"/>
      <c r="Q381" s="53"/>
      <c r="R381" s="53"/>
      <c r="S381" s="53"/>
      <c r="T381" s="53"/>
      <c r="U381" s="53"/>
      <c r="V381" s="53"/>
      <c r="W381" s="53"/>
      <c r="X381" s="53"/>
      <c r="Y381" s="53"/>
      <c r="Z381" s="53"/>
      <c r="AA381" s="4"/>
      <c r="AB381" s="4"/>
      <c r="AC381" s="4"/>
    </row>
    <row r="382" spans="1:29" ht="15.75" customHeight="1">
      <c r="A382" s="7"/>
      <c r="B382" s="4"/>
      <c r="C382" s="51"/>
      <c r="D382" s="7"/>
      <c r="E382" s="51"/>
      <c r="F382" s="4"/>
      <c r="G382" s="7"/>
      <c r="H382" s="52"/>
      <c r="I382" s="51"/>
      <c r="J382" s="4"/>
      <c r="K382" s="7"/>
      <c r="L382" s="4"/>
      <c r="M382" s="51"/>
      <c r="N382" s="4"/>
      <c r="O382" s="7"/>
      <c r="P382" s="53"/>
      <c r="Q382" s="53"/>
      <c r="R382" s="53"/>
      <c r="S382" s="53"/>
      <c r="T382" s="53"/>
      <c r="U382" s="53"/>
      <c r="V382" s="53"/>
      <c r="W382" s="53"/>
      <c r="X382" s="53"/>
      <c r="Y382" s="53"/>
      <c r="Z382" s="53"/>
      <c r="AA382" s="4"/>
      <c r="AB382" s="4"/>
      <c r="AC382" s="4"/>
    </row>
    <row r="383" spans="1:29" ht="15.75" customHeight="1">
      <c r="A383" s="7"/>
      <c r="B383" s="4"/>
      <c r="C383" s="51"/>
      <c r="D383" s="7"/>
      <c r="E383" s="51"/>
      <c r="F383" s="4"/>
      <c r="G383" s="7"/>
      <c r="H383" s="52"/>
      <c r="I383" s="51"/>
      <c r="J383" s="4"/>
      <c r="K383" s="7"/>
      <c r="L383" s="4"/>
      <c r="M383" s="51"/>
      <c r="N383" s="4"/>
      <c r="O383" s="7"/>
      <c r="P383" s="53"/>
      <c r="Q383" s="53"/>
      <c r="R383" s="53"/>
      <c r="S383" s="53"/>
      <c r="T383" s="53"/>
      <c r="U383" s="53"/>
      <c r="V383" s="53"/>
      <c r="W383" s="53"/>
      <c r="X383" s="53"/>
      <c r="Y383" s="53"/>
      <c r="Z383" s="53"/>
      <c r="AA383" s="4"/>
      <c r="AB383" s="4"/>
      <c r="AC383" s="4"/>
    </row>
    <row r="384" spans="1:29" ht="15.75" customHeight="1">
      <c r="A384" s="7"/>
      <c r="B384" s="4"/>
      <c r="C384" s="51"/>
      <c r="D384" s="7"/>
      <c r="E384" s="51"/>
      <c r="F384" s="4"/>
      <c r="G384" s="7"/>
      <c r="H384" s="52"/>
      <c r="I384" s="51"/>
      <c r="J384" s="4"/>
      <c r="K384" s="7"/>
      <c r="L384" s="4"/>
      <c r="M384" s="51"/>
      <c r="N384" s="4"/>
      <c r="O384" s="7"/>
      <c r="P384" s="53"/>
      <c r="Q384" s="53"/>
      <c r="R384" s="53"/>
      <c r="S384" s="53"/>
      <c r="T384" s="53"/>
      <c r="U384" s="53"/>
      <c r="V384" s="53"/>
      <c r="W384" s="53"/>
      <c r="X384" s="53"/>
      <c r="Y384" s="53"/>
      <c r="Z384" s="53"/>
      <c r="AA384" s="4"/>
      <c r="AB384" s="4"/>
      <c r="AC384" s="4"/>
    </row>
    <row r="385" spans="1:29" ht="15.75" customHeight="1">
      <c r="A385" s="7"/>
      <c r="B385" s="4"/>
      <c r="C385" s="51"/>
      <c r="D385" s="7"/>
      <c r="E385" s="51"/>
      <c r="F385" s="4"/>
      <c r="G385" s="7"/>
      <c r="H385" s="52"/>
      <c r="I385" s="51"/>
      <c r="J385" s="4"/>
      <c r="K385" s="7"/>
      <c r="L385" s="4"/>
      <c r="M385" s="51"/>
      <c r="N385" s="4"/>
      <c r="O385" s="7"/>
      <c r="P385" s="53"/>
      <c r="Q385" s="53"/>
      <c r="R385" s="53"/>
      <c r="S385" s="53"/>
      <c r="T385" s="53"/>
      <c r="U385" s="53"/>
      <c r="V385" s="53"/>
      <c r="W385" s="53"/>
      <c r="X385" s="53"/>
      <c r="Y385" s="53"/>
      <c r="Z385" s="53"/>
      <c r="AA385" s="4"/>
      <c r="AB385" s="4"/>
      <c r="AC385" s="4"/>
    </row>
    <row r="386" spans="1:29" ht="15.75" customHeight="1">
      <c r="A386" s="7"/>
      <c r="B386" s="4"/>
      <c r="C386" s="51"/>
      <c r="D386" s="7"/>
      <c r="E386" s="51"/>
      <c r="F386" s="4"/>
      <c r="G386" s="7"/>
      <c r="H386" s="52"/>
      <c r="I386" s="51"/>
      <c r="J386" s="4"/>
      <c r="K386" s="7"/>
      <c r="L386" s="4"/>
      <c r="M386" s="51"/>
      <c r="N386" s="4"/>
      <c r="O386" s="7"/>
      <c r="P386" s="53"/>
      <c r="Q386" s="53"/>
      <c r="R386" s="53"/>
      <c r="S386" s="53"/>
      <c r="T386" s="53"/>
      <c r="U386" s="53"/>
      <c r="V386" s="53"/>
      <c r="W386" s="53"/>
      <c r="X386" s="53"/>
      <c r="Y386" s="53"/>
      <c r="Z386" s="53"/>
      <c r="AA386" s="4"/>
      <c r="AB386" s="4"/>
      <c r="AC386" s="4"/>
    </row>
    <row r="387" spans="1:29" ht="15.75" customHeight="1">
      <c r="A387" s="7"/>
      <c r="B387" s="4"/>
      <c r="C387" s="51"/>
      <c r="D387" s="7"/>
      <c r="E387" s="51"/>
      <c r="F387" s="4"/>
      <c r="G387" s="7"/>
      <c r="H387" s="52"/>
      <c r="I387" s="51"/>
      <c r="J387" s="4"/>
      <c r="K387" s="7"/>
      <c r="L387" s="4"/>
      <c r="M387" s="51"/>
      <c r="N387" s="4"/>
      <c r="O387" s="7"/>
      <c r="P387" s="53"/>
      <c r="Q387" s="53"/>
      <c r="R387" s="53"/>
      <c r="S387" s="53"/>
      <c r="T387" s="53"/>
      <c r="U387" s="53"/>
      <c r="V387" s="53"/>
      <c r="W387" s="53"/>
      <c r="X387" s="53"/>
      <c r="Y387" s="53"/>
      <c r="Z387" s="53"/>
      <c r="AA387" s="4"/>
      <c r="AB387" s="4"/>
      <c r="AC387" s="4"/>
    </row>
    <row r="388" spans="1:29" ht="15.75" customHeight="1">
      <c r="A388" s="7"/>
      <c r="B388" s="4"/>
      <c r="C388" s="51"/>
      <c r="D388" s="7"/>
      <c r="E388" s="51"/>
      <c r="F388" s="4"/>
      <c r="G388" s="7"/>
      <c r="H388" s="52"/>
      <c r="I388" s="51"/>
      <c r="J388" s="4"/>
      <c r="K388" s="7"/>
      <c r="L388" s="4"/>
      <c r="M388" s="51"/>
      <c r="N388" s="4"/>
      <c r="O388" s="7"/>
      <c r="P388" s="53"/>
      <c r="Q388" s="53"/>
      <c r="R388" s="53"/>
      <c r="S388" s="53"/>
      <c r="T388" s="53"/>
      <c r="U388" s="53"/>
      <c r="V388" s="53"/>
      <c r="W388" s="53"/>
      <c r="X388" s="53"/>
      <c r="Y388" s="53"/>
      <c r="Z388" s="53"/>
      <c r="AA388" s="4"/>
      <c r="AB388" s="4"/>
      <c r="AC388" s="4"/>
    </row>
    <row r="389" spans="1:29" ht="15.75" customHeight="1">
      <c r="A389" s="7"/>
      <c r="B389" s="4"/>
      <c r="C389" s="51"/>
      <c r="D389" s="7"/>
      <c r="E389" s="51"/>
      <c r="F389" s="4"/>
      <c r="G389" s="7"/>
      <c r="H389" s="52"/>
      <c r="I389" s="51"/>
      <c r="J389" s="4"/>
      <c r="K389" s="7"/>
      <c r="L389" s="4"/>
      <c r="M389" s="51"/>
      <c r="N389" s="4"/>
      <c r="O389" s="7"/>
      <c r="P389" s="53"/>
      <c r="Q389" s="53"/>
      <c r="R389" s="53"/>
      <c r="S389" s="53"/>
      <c r="T389" s="53"/>
      <c r="U389" s="53"/>
      <c r="V389" s="53"/>
      <c r="W389" s="53"/>
      <c r="X389" s="53"/>
      <c r="Y389" s="53"/>
      <c r="Z389" s="53"/>
      <c r="AA389" s="4"/>
      <c r="AB389" s="4"/>
      <c r="AC389" s="4"/>
    </row>
    <row r="390" spans="1:29" ht="15.75" customHeight="1">
      <c r="A390" s="7"/>
      <c r="B390" s="4"/>
      <c r="C390" s="51"/>
      <c r="D390" s="7"/>
      <c r="E390" s="51"/>
      <c r="F390" s="4"/>
      <c r="G390" s="7"/>
      <c r="H390" s="52"/>
      <c r="I390" s="51"/>
      <c r="J390" s="4"/>
      <c r="K390" s="7"/>
      <c r="L390" s="4"/>
      <c r="M390" s="51"/>
      <c r="N390" s="4"/>
      <c r="O390" s="7"/>
      <c r="P390" s="53"/>
      <c r="Q390" s="53"/>
      <c r="R390" s="53"/>
      <c r="S390" s="53"/>
      <c r="T390" s="53"/>
      <c r="U390" s="53"/>
      <c r="V390" s="53"/>
      <c r="W390" s="53"/>
      <c r="X390" s="53"/>
      <c r="Y390" s="53"/>
      <c r="Z390" s="53"/>
      <c r="AA390" s="4"/>
      <c r="AB390" s="4"/>
      <c r="AC390" s="4"/>
    </row>
    <row r="391" spans="1:29" ht="15.75" customHeight="1">
      <c r="A391" s="7"/>
      <c r="B391" s="4"/>
      <c r="C391" s="51"/>
      <c r="D391" s="7"/>
      <c r="E391" s="51"/>
      <c r="F391" s="4"/>
      <c r="G391" s="7"/>
      <c r="H391" s="52"/>
      <c r="I391" s="51"/>
      <c r="J391" s="4"/>
      <c r="K391" s="7"/>
      <c r="L391" s="4"/>
      <c r="M391" s="51"/>
      <c r="N391" s="4"/>
      <c r="O391" s="7"/>
      <c r="P391" s="53"/>
      <c r="Q391" s="53"/>
      <c r="R391" s="53"/>
      <c r="S391" s="53"/>
      <c r="T391" s="53"/>
      <c r="U391" s="53"/>
      <c r="V391" s="53"/>
      <c r="W391" s="53"/>
      <c r="X391" s="53"/>
      <c r="Y391" s="53"/>
      <c r="Z391" s="53"/>
      <c r="AA391" s="4"/>
      <c r="AB391" s="4"/>
      <c r="AC391" s="4"/>
    </row>
    <row r="392" spans="1:29" ht="15.75" customHeight="1">
      <c r="A392" s="7"/>
      <c r="B392" s="4"/>
      <c r="C392" s="51"/>
      <c r="D392" s="7"/>
      <c r="E392" s="51"/>
      <c r="F392" s="4"/>
      <c r="G392" s="7"/>
      <c r="H392" s="52"/>
      <c r="I392" s="51"/>
      <c r="J392" s="4"/>
      <c r="K392" s="7"/>
      <c r="L392" s="4"/>
      <c r="M392" s="51"/>
      <c r="N392" s="4"/>
      <c r="O392" s="7"/>
      <c r="P392" s="53"/>
      <c r="Q392" s="53"/>
      <c r="R392" s="53"/>
      <c r="S392" s="53"/>
      <c r="T392" s="53"/>
      <c r="U392" s="53"/>
      <c r="V392" s="53"/>
      <c r="W392" s="53"/>
      <c r="X392" s="53"/>
      <c r="Y392" s="53"/>
      <c r="Z392" s="53"/>
      <c r="AA392" s="4"/>
      <c r="AB392" s="4"/>
      <c r="AC392" s="4"/>
    </row>
    <row r="393" spans="1:29" ht="15.75" customHeight="1">
      <c r="A393" s="7"/>
      <c r="B393" s="4"/>
      <c r="C393" s="51"/>
      <c r="D393" s="7"/>
      <c r="E393" s="51"/>
      <c r="F393" s="4"/>
      <c r="G393" s="7"/>
      <c r="H393" s="52"/>
      <c r="I393" s="51"/>
      <c r="J393" s="4"/>
      <c r="K393" s="7"/>
      <c r="L393" s="4"/>
      <c r="M393" s="51"/>
      <c r="N393" s="4"/>
      <c r="O393" s="7"/>
      <c r="P393" s="53"/>
      <c r="Q393" s="53"/>
      <c r="R393" s="53"/>
      <c r="S393" s="53"/>
      <c r="T393" s="53"/>
      <c r="U393" s="53"/>
      <c r="V393" s="53"/>
      <c r="W393" s="53"/>
      <c r="X393" s="53"/>
      <c r="Y393" s="53"/>
      <c r="Z393" s="53"/>
      <c r="AA393" s="4"/>
      <c r="AB393" s="4"/>
      <c r="AC393" s="4"/>
    </row>
    <row r="394" spans="1:29" ht="15.75" customHeight="1">
      <c r="A394" s="7"/>
      <c r="B394" s="4"/>
      <c r="C394" s="51"/>
      <c r="D394" s="7"/>
      <c r="E394" s="51"/>
      <c r="F394" s="4"/>
      <c r="G394" s="7"/>
      <c r="H394" s="52"/>
      <c r="I394" s="51"/>
      <c r="J394" s="4"/>
      <c r="K394" s="7"/>
      <c r="L394" s="4"/>
      <c r="M394" s="51"/>
      <c r="N394" s="4"/>
      <c r="O394" s="7"/>
      <c r="P394" s="53"/>
      <c r="Q394" s="53"/>
      <c r="R394" s="53"/>
      <c r="S394" s="53"/>
      <c r="T394" s="53"/>
      <c r="U394" s="53"/>
      <c r="V394" s="53"/>
      <c r="W394" s="53"/>
      <c r="X394" s="53"/>
      <c r="Y394" s="53"/>
      <c r="Z394" s="53"/>
      <c r="AA394" s="4"/>
      <c r="AB394" s="4"/>
      <c r="AC394" s="4"/>
    </row>
    <row r="395" spans="1:29" ht="15.75" customHeight="1">
      <c r="A395" s="7"/>
      <c r="B395" s="4"/>
      <c r="C395" s="51"/>
      <c r="D395" s="7"/>
      <c r="E395" s="51"/>
      <c r="F395" s="4"/>
      <c r="G395" s="7"/>
      <c r="H395" s="52"/>
      <c r="I395" s="51"/>
      <c r="J395" s="4"/>
      <c r="K395" s="7"/>
      <c r="L395" s="4"/>
      <c r="M395" s="51"/>
      <c r="N395" s="4"/>
      <c r="O395" s="7"/>
      <c r="P395" s="53"/>
      <c r="Q395" s="53"/>
      <c r="R395" s="53"/>
      <c r="S395" s="53"/>
      <c r="T395" s="53"/>
      <c r="U395" s="53"/>
      <c r="V395" s="53"/>
      <c r="W395" s="53"/>
      <c r="X395" s="53"/>
      <c r="Y395" s="53"/>
      <c r="Z395" s="53"/>
      <c r="AA395" s="4"/>
      <c r="AB395" s="4"/>
      <c r="AC395" s="4"/>
    </row>
    <row r="396" spans="1:29" ht="15.75" customHeight="1">
      <c r="A396" s="7"/>
      <c r="B396" s="4"/>
      <c r="C396" s="51"/>
      <c r="D396" s="7"/>
      <c r="E396" s="51"/>
      <c r="F396" s="4"/>
      <c r="G396" s="7"/>
      <c r="H396" s="52"/>
      <c r="I396" s="51"/>
      <c r="J396" s="4"/>
      <c r="K396" s="7"/>
      <c r="L396" s="4"/>
      <c r="M396" s="51"/>
      <c r="N396" s="4"/>
      <c r="O396" s="7"/>
      <c r="P396" s="53"/>
      <c r="Q396" s="53"/>
      <c r="R396" s="53"/>
      <c r="S396" s="53"/>
      <c r="T396" s="53"/>
      <c r="U396" s="53"/>
      <c r="V396" s="53"/>
      <c r="W396" s="53"/>
      <c r="X396" s="53"/>
      <c r="Y396" s="53"/>
      <c r="Z396" s="53"/>
      <c r="AA396" s="4"/>
      <c r="AB396" s="4"/>
      <c r="AC396" s="4"/>
    </row>
    <row r="397" spans="1:29" ht="15.75" customHeight="1">
      <c r="A397" s="7"/>
      <c r="B397" s="4"/>
      <c r="C397" s="51"/>
      <c r="D397" s="7"/>
      <c r="E397" s="51"/>
      <c r="F397" s="4"/>
      <c r="G397" s="7"/>
      <c r="H397" s="52"/>
      <c r="I397" s="51"/>
      <c r="J397" s="4"/>
      <c r="K397" s="7"/>
      <c r="L397" s="4"/>
      <c r="M397" s="51"/>
      <c r="N397" s="4"/>
      <c r="O397" s="7"/>
      <c r="P397" s="53"/>
      <c r="Q397" s="53"/>
      <c r="R397" s="53"/>
      <c r="S397" s="53"/>
      <c r="T397" s="53"/>
      <c r="U397" s="53"/>
      <c r="V397" s="53"/>
      <c r="W397" s="53"/>
      <c r="X397" s="53"/>
      <c r="Y397" s="53"/>
      <c r="Z397" s="53"/>
      <c r="AA397" s="4"/>
      <c r="AB397" s="4"/>
      <c r="AC397" s="4"/>
    </row>
    <row r="398" spans="1:29" ht="15.75" customHeight="1">
      <c r="A398" s="7"/>
      <c r="B398" s="4"/>
      <c r="C398" s="51"/>
      <c r="D398" s="7"/>
      <c r="E398" s="51"/>
      <c r="F398" s="4"/>
      <c r="G398" s="7"/>
      <c r="H398" s="52"/>
      <c r="I398" s="51"/>
      <c r="J398" s="4"/>
      <c r="K398" s="7"/>
      <c r="L398" s="4"/>
      <c r="M398" s="51"/>
      <c r="N398" s="4"/>
      <c r="O398" s="7"/>
      <c r="P398" s="53"/>
      <c r="Q398" s="53"/>
      <c r="R398" s="53"/>
      <c r="S398" s="53"/>
      <c r="T398" s="53"/>
      <c r="U398" s="53"/>
      <c r="V398" s="53"/>
      <c r="W398" s="53"/>
      <c r="X398" s="53"/>
      <c r="Y398" s="53"/>
      <c r="Z398" s="53"/>
      <c r="AA398" s="4"/>
      <c r="AB398" s="4"/>
      <c r="AC398" s="4"/>
    </row>
    <row r="399" spans="1:29" ht="15.75" customHeight="1">
      <c r="A399" s="7"/>
      <c r="B399" s="4"/>
      <c r="C399" s="51"/>
      <c r="D399" s="7"/>
      <c r="E399" s="51"/>
      <c r="F399" s="4"/>
      <c r="G399" s="7"/>
      <c r="H399" s="52"/>
      <c r="I399" s="51"/>
      <c r="J399" s="4"/>
      <c r="K399" s="7"/>
      <c r="L399" s="4"/>
      <c r="M399" s="51"/>
      <c r="N399" s="4"/>
      <c r="O399" s="7"/>
      <c r="P399" s="53"/>
      <c r="Q399" s="53"/>
      <c r="R399" s="53"/>
      <c r="S399" s="53"/>
      <c r="T399" s="53"/>
      <c r="U399" s="53"/>
      <c r="V399" s="53"/>
      <c r="W399" s="53"/>
      <c r="X399" s="53"/>
      <c r="Y399" s="53"/>
      <c r="Z399" s="53"/>
      <c r="AA399" s="4"/>
      <c r="AB399" s="4"/>
      <c r="AC399" s="4"/>
    </row>
    <row r="400" spans="1:29" ht="15.75" customHeight="1">
      <c r="A400" s="7"/>
      <c r="B400" s="4"/>
      <c r="C400" s="51"/>
      <c r="D400" s="7"/>
      <c r="E400" s="51"/>
      <c r="F400" s="4"/>
      <c r="G400" s="7"/>
      <c r="H400" s="52"/>
      <c r="I400" s="51"/>
      <c r="J400" s="4"/>
      <c r="K400" s="7"/>
      <c r="L400" s="4"/>
      <c r="M400" s="51"/>
      <c r="N400" s="4"/>
      <c r="O400" s="7"/>
      <c r="P400" s="53"/>
      <c r="Q400" s="53"/>
      <c r="R400" s="53"/>
      <c r="S400" s="53"/>
      <c r="T400" s="53"/>
      <c r="U400" s="53"/>
      <c r="V400" s="53"/>
      <c r="W400" s="53"/>
      <c r="X400" s="53"/>
      <c r="Y400" s="53"/>
      <c r="Z400" s="53"/>
      <c r="AA400" s="4"/>
      <c r="AB400" s="4"/>
      <c r="AC400" s="4"/>
    </row>
    <row r="401" spans="1:29" ht="15.75" customHeight="1">
      <c r="A401" s="7"/>
      <c r="B401" s="4"/>
      <c r="C401" s="51"/>
      <c r="D401" s="7"/>
      <c r="E401" s="51"/>
      <c r="F401" s="4"/>
      <c r="G401" s="7"/>
      <c r="H401" s="52"/>
      <c r="I401" s="51"/>
      <c r="J401" s="4"/>
      <c r="K401" s="7"/>
      <c r="L401" s="4"/>
      <c r="M401" s="51"/>
      <c r="N401" s="4"/>
      <c r="O401" s="7"/>
      <c r="P401" s="53"/>
      <c r="Q401" s="53"/>
      <c r="R401" s="53"/>
      <c r="S401" s="53"/>
      <c r="T401" s="53"/>
      <c r="U401" s="53"/>
      <c r="V401" s="53"/>
      <c r="W401" s="53"/>
      <c r="X401" s="53"/>
      <c r="Y401" s="53"/>
      <c r="Z401" s="53"/>
      <c r="AA401" s="4"/>
      <c r="AB401" s="4"/>
      <c r="AC401" s="4"/>
    </row>
    <row r="402" spans="1:29" ht="15.75" customHeight="1">
      <c r="A402" s="7"/>
      <c r="B402" s="4"/>
      <c r="C402" s="51"/>
      <c r="D402" s="7"/>
      <c r="E402" s="51"/>
      <c r="F402" s="4"/>
      <c r="G402" s="7"/>
      <c r="H402" s="52"/>
      <c r="I402" s="51"/>
      <c r="J402" s="4"/>
      <c r="K402" s="7"/>
      <c r="L402" s="4"/>
      <c r="M402" s="51"/>
      <c r="N402" s="4"/>
      <c r="O402" s="7"/>
      <c r="P402" s="53"/>
      <c r="Q402" s="53"/>
      <c r="R402" s="53"/>
      <c r="S402" s="53"/>
      <c r="T402" s="53"/>
      <c r="U402" s="53"/>
      <c r="V402" s="53"/>
      <c r="W402" s="53"/>
      <c r="X402" s="53"/>
      <c r="Y402" s="53"/>
      <c r="Z402" s="53"/>
      <c r="AA402" s="4"/>
      <c r="AB402" s="4"/>
      <c r="AC402" s="4"/>
    </row>
    <row r="403" spans="1:29" ht="15.75" customHeight="1">
      <c r="A403" s="7"/>
      <c r="B403" s="4"/>
      <c r="C403" s="51"/>
      <c r="D403" s="7"/>
      <c r="E403" s="51"/>
      <c r="F403" s="4"/>
      <c r="G403" s="7"/>
      <c r="H403" s="52"/>
      <c r="I403" s="51"/>
      <c r="J403" s="4"/>
      <c r="K403" s="7"/>
      <c r="L403" s="4"/>
      <c r="M403" s="51"/>
      <c r="N403" s="4"/>
      <c r="O403" s="7"/>
      <c r="P403" s="53"/>
      <c r="Q403" s="53"/>
      <c r="R403" s="53"/>
      <c r="S403" s="53"/>
      <c r="T403" s="53"/>
      <c r="U403" s="53"/>
      <c r="V403" s="53"/>
      <c r="W403" s="53"/>
      <c r="X403" s="53"/>
      <c r="Y403" s="53"/>
      <c r="Z403" s="53"/>
      <c r="AA403" s="4"/>
      <c r="AB403" s="4"/>
      <c r="AC403" s="4"/>
    </row>
    <row r="404" spans="1:29" ht="15.75" customHeight="1">
      <c r="A404" s="7"/>
      <c r="B404" s="4"/>
      <c r="C404" s="51"/>
      <c r="D404" s="7"/>
      <c r="E404" s="51"/>
      <c r="F404" s="4"/>
      <c r="G404" s="7"/>
      <c r="H404" s="52"/>
      <c r="I404" s="51"/>
      <c r="J404" s="4"/>
      <c r="K404" s="7"/>
      <c r="L404" s="4"/>
      <c r="M404" s="51"/>
      <c r="N404" s="4"/>
      <c r="O404" s="7"/>
      <c r="P404" s="53"/>
      <c r="Q404" s="53"/>
      <c r="R404" s="53"/>
      <c r="S404" s="53"/>
      <c r="T404" s="53"/>
      <c r="U404" s="53"/>
      <c r="V404" s="53"/>
      <c r="W404" s="53"/>
      <c r="X404" s="53"/>
      <c r="Y404" s="53"/>
      <c r="Z404" s="53"/>
      <c r="AA404" s="4"/>
      <c r="AB404" s="4"/>
      <c r="AC404" s="4"/>
    </row>
    <row r="405" spans="1:29" ht="15.75" customHeight="1">
      <c r="A405" s="7"/>
      <c r="B405" s="4"/>
      <c r="C405" s="51"/>
      <c r="D405" s="7"/>
      <c r="E405" s="51"/>
      <c r="F405" s="4"/>
      <c r="G405" s="7"/>
      <c r="H405" s="52"/>
      <c r="I405" s="51"/>
      <c r="J405" s="4"/>
      <c r="K405" s="7"/>
      <c r="L405" s="4"/>
      <c r="M405" s="51"/>
      <c r="N405" s="4"/>
      <c r="O405" s="7"/>
      <c r="P405" s="53"/>
      <c r="Q405" s="53"/>
      <c r="R405" s="53"/>
      <c r="S405" s="53"/>
      <c r="T405" s="53"/>
      <c r="U405" s="53"/>
      <c r="V405" s="53"/>
      <c r="W405" s="53"/>
      <c r="X405" s="53"/>
      <c r="Y405" s="53"/>
      <c r="Z405" s="53"/>
      <c r="AA405" s="4"/>
      <c r="AB405" s="4"/>
      <c r="AC405" s="4"/>
    </row>
    <row r="406" spans="1:29" ht="15.75" customHeight="1">
      <c r="A406" s="7"/>
      <c r="B406" s="4"/>
      <c r="C406" s="51"/>
      <c r="D406" s="7"/>
      <c r="E406" s="51"/>
      <c r="F406" s="4"/>
      <c r="G406" s="7"/>
      <c r="H406" s="52"/>
      <c r="I406" s="51"/>
      <c r="J406" s="4"/>
      <c r="K406" s="7"/>
      <c r="L406" s="4"/>
      <c r="M406" s="51"/>
      <c r="N406" s="4"/>
      <c r="O406" s="7"/>
      <c r="P406" s="53"/>
      <c r="Q406" s="53"/>
      <c r="R406" s="53"/>
      <c r="S406" s="53"/>
      <c r="T406" s="53"/>
      <c r="U406" s="53"/>
      <c r="V406" s="53"/>
      <c r="W406" s="53"/>
      <c r="X406" s="53"/>
      <c r="Y406" s="53"/>
      <c r="Z406" s="53"/>
      <c r="AA406" s="4"/>
      <c r="AB406" s="4"/>
      <c r="AC406" s="4"/>
    </row>
    <row r="407" spans="1:29" ht="15.75" customHeight="1">
      <c r="A407" s="7"/>
      <c r="B407" s="4"/>
      <c r="C407" s="51"/>
      <c r="D407" s="7"/>
      <c r="E407" s="51"/>
      <c r="F407" s="4"/>
      <c r="G407" s="7"/>
      <c r="H407" s="52"/>
      <c r="I407" s="51"/>
      <c r="J407" s="4"/>
      <c r="K407" s="7"/>
      <c r="L407" s="4"/>
      <c r="M407" s="51"/>
      <c r="N407" s="4"/>
      <c r="O407" s="7"/>
      <c r="P407" s="53"/>
      <c r="Q407" s="53"/>
      <c r="R407" s="53"/>
      <c r="S407" s="53"/>
      <c r="T407" s="53"/>
      <c r="U407" s="53"/>
      <c r="V407" s="53"/>
      <c r="W407" s="53"/>
      <c r="X407" s="53"/>
      <c r="Y407" s="53"/>
      <c r="Z407" s="53"/>
      <c r="AA407" s="4"/>
      <c r="AB407" s="4"/>
      <c r="AC407" s="4"/>
    </row>
    <row r="408" spans="1:29" ht="15.75" customHeight="1">
      <c r="A408" s="7"/>
      <c r="B408" s="4"/>
      <c r="C408" s="51"/>
      <c r="D408" s="7"/>
      <c r="E408" s="51"/>
      <c r="F408" s="4"/>
      <c r="G408" s="7"/>
      <c r="H408" s="52"/>
      <c r="I408" s="51"/>
      <c r="J408" s="4"/>
      <c r="K408" s="7"/>
      <c r="L408" s="4"/>
      <c r="M408" s="51"/>
      <c r="N408" s="4"/>
      <c r="O408" s="7"/>
      <c r="P408" s="53"/>
      <c r="Q408" s="53"/>
      <c r="R408" s="53"/>
      <c r="S408" s="53"/>
      <c r="T408" s="53"/>
      <c r="U408" s="53"/>
      <c r="V408" s="53"/>
      <c r="W408" s="53"/>
      <c r="X408" s="53"/>
      <c r="Y408" s="53"/>
      <c r="Z408" s="53"/>
      <c r="AA408" s="4"/>
      <c r="AB408" s="4"/>
      <c r="AC408" s="4"/>
    </row>
    <row r="409" spans="1:29" ht="15.75" customHeight="1">
      <c r="A409" s="7"/>
      <c r="B409" s="4"/>
      <c r="C409" s="51"/>
      <c r="D409" s="7"/>
      <c r="E409" s="51"/>
      <c r="F409" s="4"/>
      <c r="G409" s="7"/>
      <c r="H409" s="52"/>
      <c r="I409" s="51"/>
      <c r="J409" s="4"/>
      <c r="K409" s="7"/>
      <c r="L409" s="4"/>
      <c r="M409" s="51"/>
      <c r="N409" s="4"/>
      <c r="O409" s="7"/>
      <c r="P409" s="53"/>
      <c r="Q409" s="53"/>
      <c r="R409" s="53"/>
      <c r="S409" s="53"/>
      <c r="T409" s="53"/>
      <c r="U409" s="53"/>
      <c r="V409" s="53"/>
      <c r="W409" s="53"/>
      <c r="X409" s="53"/>
      <c r="Y409" s="53"/>
      <c r="Z409" s="53"/>
      <c r="AA409" s="4"/>
      <c r="AB409" s="4"/>
      <c r="AC409" s="4"/>
    </row>
    <row r="410" spans="1:29" ht="15.75" customHeight="1">
      <c r="A410" s="7"/>
      <c r="B410" s="4"/>
      <c r="C410" s="51"/>
      <c r="D410" s="7"/>
      <c r="E410" s="51"/>
      <c r="F410" s="4"/>
      <c r="G410" s="7"/>
      <c r="H410" s="52"/>
      <c r="I410" s="51"/>
      <c r="J410" s="4"/>
      <c r="K410" s="7"/>
      <c r="L410" s="4"/>
      <c r="M410" s="51"/>
      <c r="N410" s="4"/>
      <c r="O410" s="7"/>
      <c r="P410" s="53"/>
      <c r="Q410" s="53"/>
      <c r="R410" s="53"/>
      <c r="S410" s="53"/>
      <c r="T410" s="53"/>
      <c r="U410" s="53"/>
      <c r="V410" s="53"/>
      <c r="W410" s="53"/>
      <c r="X410" s="53"/>
      <c r="Y410" s="53"/>
      <c r="Z410" s="53"/>
      <c r="AA410" s="4"/>
      <c r="AB410" s="4"/>
      <c r="AC410" s="4"/>
    </row>
    <row r="411" spans="1:29" ht="15.75" customHeight="1">
      <c r="A411" s="7"/>
      <c r="B411" s="4"/>
      <c r="C411" s="51"/>
      <c r="D411" s="7"/>
      <c r="E411" s="51"/>
      <c r="F411" s="4"/>
      <c r="G411" s="7"/>
      <c r="H411" s="52"/>
      <c r="I411" s="51"/>
      <c r="J411" s="4"/>
      <c r="K411" s="7"/>
      <c r="L411" s="4"/>
      <c r="M411" s="51"/>
      <c r="N411" s="4"/>
      <c r="O411" s="7"/>
      <c r="P411" s="53"/>
      <c r="Q411" s="53"/>
      <c r="R411" s="53"/>
      <c r="S411" s="53"/>
      <c r="T411" s="53"/>
      <c r="U411" s="53"/>
      <c r="V411" s="53"/>
      <c r="W411" s="53"/>
      <c r="X411" s="53"/>
      <c r="Y411" s="53"/>
      <c r="Z411" s="53"/>
      <c r="AA411" s="4"/>
      <c r="AB411" s="4"/>
      <c r="AC411" s="4"/>
    </row>
    <row r="412" spans="1:29" ht="15.75" customHeight="1">
      <c r="A412" s="7"/>
      <c r="B412" s="4"/>
      <c r="C412" s="51"/>
      <c r="D412" s="7"/>
      <c r="E412" s="51"/>
      <c r="F412" s="4"/>
      <c r="G412" s="7"/>
      <c r="H412" s="52"/>
      <c r="I412" s="51"/>
      <c r="J412" s="4"/>
      <c r="K412" s="7"/>
      <c r="L412" s="4"/>
      <c r="M412" s="51"/>
      <c r="N412" s="4"/>
      <c r="O412" s="7"/>
      <c r="P412" s="53"/>
      <c r="Q412" s="53"/>
      <c r="R412" s="53"/>
      <c r="S412" s="53"/>
      <c r="T412" s="53"/>
      <c r="U412" s="53"/>
      <c r="V412" s="53"/>
      <c r="W412" s="53"/>
      <c r="X412" s="53"/>
      <c r="Y412" s="53"/>
      <c r="Z412" s="53"/>
      <c r="AA412" s="4"/>
      <c r="AB412" s="4"/>
      <c r="AC412" s="4"/>
    </row>
    <row r="413" spans="1:29" ht="15.75" customHeight="1">
      <c r="A413" s="7"/>
      <c r="B413" s="4"/>
      <c r="C413" s="51"/>
      <c r="D413" s="7"/>
      <c r="E413" s="51"/>
      <c r="F413" s="4"/>
      <c r="G413" s="7"/>
      <c r="H413" s="52"/>
      <c r="I413" s="51"/>
      <c r="J413" s="4"/>
      <c r="K413" s="7"/>
      <c r="L413" s="4"/>
      <c r="M413" s="51"/>
      <c r="N413" s="4"/>
      <c r="O413" s="7"/>
      <c r="P413" s="53"/>
      <c r="Q413" s="53"/>
      <c r="R413" s="53"/>
      <c r="S413" s="53"/>
      <c r="T413" s="53"/>
      <c r="U413" s="53"/>
      <c r="V413" s="53"/>
      <c r="W413" s="53"/>
      <c r="X413" s="53"/>
      <c r="Y413" s="53"/>
      <c r="Z413" s="53"/>
      <c r="AA413" s="4"/>
      <c r="AB413" s="4"/>
      <c r="AC413" s="4"/>
    </row>
    <row r="414" spans="1:29" ht="15.75" customHeight="1">
      <c r="A414" s="7"/>
      <c r="B414" s="4"/>
      <c r="C414" s="51"/>
      <c r="D414" s="7"/>
      <c r="E414" s="51"/>
      <c r="F414" s="4"/>
      <c r="G414" s="7"/>
      <c r="H414" s="52"/>
      <c r="I414" s="51"/>
      <c r="J414" s="4"/>
      <c r="K414" s="7"/>
      <c r="L414" s="4"/>
      <c r="M414" s="51"/>
      <c r="N414" s="4"/>
      <c r="O414" s="7"/>
      <c r="P414" s="53"/>
      <c r="Q414" s="53"/>
      <c r="R414" s="53"/>
      <c r="S414" s="53"/>
      <c r="T414" s="53"/>
      <c r="U414" s="53"/>
      <c r="V414" s="53"/>
      <c r="W414" s="53"/>
      <c r="X414" s="53"/>
      <c r="Y414" s="53"/>
      <c r="Z414" s="53"/>
      <c r="AA414" s="4"/>
      <c r="AB414" s="4"/>
      <c r="AC414" s="4"/>
    </row>
    <row r="415" spans="1:29" ht="15.75" customHeight="1">
      <c r="A415" s="7"/>
      <c r="B415" s="4"/>
      <c r="C415" s="51"/>
      <c r="D415" s="7"/>
      <c r="E415" s="51"/>
      <c r="F415" s="4"/>
      <c r="G415" s="7"/>
      <c r="H415" s="52"/>
      <c r="I415" s="51"/>
      <c r="J415" s="4"/>
      <c r="K415" s="7"/>
      <c r="L415" s="4"/>
      <c r="M415" s="51"/>
      <c r="N415" s="4"/>
      <c r="O415" s="7"/>
      <c r="P415" s="53"/>
      <c r="Q415" s="53"/>
      <c r="R415" s="53"/>
      <c r="S415" s="53"/>
      <c r="T415" s="53"/>
      <c r="U415" s="53"/>
      <c r="V415" s="53"/>
      <c r="W415" s="53"/>
      <c r="X415" s="53"/>
      <c r="Y415" s="53"/>
      <c r="Z415" s="53"/>
      <c r="AA415" s="4"/>
      <c r="AB415" s="4"/>
      <c r="AC415" s="4"/>
    </row>
    <row r="416" spans="1:29" ht="15.75" customHeight="1">
      <c r="A416" s="7"/>
      <c r="B416" s="4"/>
      <c r="C416" s="51"/>
      <c r="D416" s="7"/>
      <c r="E416" s="51"/>
      <c r="F416" s="4"/>
      <c r="G416" s="7"/>
      <c r="H416" s="52"/>
      <c r="I416" s="51"/>
      <c r="J416" s="4"/>
      <c r="K416" s="7"/>
      <c r="L416" s="4"/>
      <c r="M416" s="51"/>
      <c r="N416" s="4"/>
      <c r="O416" s="7"/>
      <c r="P416" s="53"/>
      <c r="Q416" s="53"/>
      <c r="R416" s="53"/>
      <c r="S416" s="53"/>
      <c r="T416" s="53"/>
      <c r="U416" s="53"/>
      <c r="V416" s="53"/>
      <c r="W416" s="53"/>
      <c r="X416" s="53"/>
      <c r="Y416" s="53"/>
      <c r="Z416" s="53"/>
      <c r="AA416" s="4"/>
      <c r="AB416" s="4"/>
      <c r="AC416" s="4"/>
    </row>
    <row r="417" spans="1:29" ht="15.75" customHeight="1">
      <c r="A417" s="7"/>
      <c r="B417" s="4"/>
      <c r="C417" s="51"/>
      <c r="D417" s="7"/>
      <c r="E417" s="51"/>
      <c r="F417" s="4"/>
      <c r="G417" s="7"/>
      <c r="H417" s="52"/>
      <c r="I417" s="51"/>
      <c r="J417" s="4"/>
      <c r="K417" s="7"/>
      <c r="L417" s="4"/>
      <c r="M417" s="51"/>
      <c r="N417" s="4"/>
      <c r="O417" s="7"/>
      <c r="P417" s="53"/>
      <c r="Q417" s="53"/>
      <c r="R417" s="53"/>
      <c r="S417" s="53"/>
      <c r="T417" s="53"/>
      <c r="U417" s="53"/>
      <c r="V417" s="53"/>
      <c r="W417" s="53"/>
      <c r="X417" s="53"/>
      <c r="Y417" s="53"/>
      <c r="Z417" s="53"/>
      <c r="AA417" s="4"/>
      <c r="AB417" s="4"/>
      <c r="AC417" s="4"/>
    </row>
    <row r="418" spans="1:29" ht="15.75" customHeight="1">
      <c r="A418" s="7"/>
      <c r="B418" s="4"/>
      <c r="C418" s="51"/>
      <c r="D418" s="7"/>
      <c r="E418" s="51"/>
      <c r="F418" s="4"/>
      <c r="G418" s="7"/>
      <c r="H418" s="52"/>
      <c r="I418" s="51"/>
      <c r="J418" s="4"/>
      <c r="K418" s="7"/>
      <c r="L418" s="4"/>
      <c r="M418" s="51"/>
      <c r="N418" s="4"/>
      <c r="O418" s="7"/>
      <c r="P418" s="53"/>
      <c r="Q418" s="53"/>
      <c r="R418" s="53"/>
      <c r="S418" s="53"/>
      <c r="T418" s="53"/>
      <c r="U418" s="53"/>
      <c r="V418" s="53"/>
      <c r="W418" s="53"/>
      <c r="X418" s="53"/>
      <c r="Y418" s="53"/>
      <c r="Z418" s="53"/>
      <c r="AA418" s="4"/>
      <c r="AB418" s="4"/>
      <c r="AC418" s="4"/>
    </row>
    <row r="419" spans="1:29" ht="15.75" customHeight="1">
      <c r="A419" s="7"/>
      <c r="B419" s="4"/>
      <c r="C419" s="51"/>
      <c r="D419" s="7"/>
      <c r="E419" s="51"/>
      <c r="F419" s="4"/>
      <c r="G419" s="7"/>
      <c r="H419" s="52"/>
      <c r="I419" s="51"/>
      <c r="J419" s="4"/>
      <c r="K419" s="7"/>
      <c r="L419" s="4"/>
      <c r="M419" s="51"/>
      <c r="N419" s="4"/>
      <c r="O419" s="7"/>
      <c r="P419" s="53"/>
      <c r="Q419" s="53"/>
      <c r="R419" s="53"/>
      <c r="S419" s="53"/>
      <c r="T419" s="53"/>
      <c r="U419" s="53"/>
      <c r="V419" s="53"/>
      <c r="W419" s="53"/>
      <c r="X419" s="53"/>
      <c r="Y419" s="53"/>
      <c r="Z419" s="53"/>
      <c r="AA419" s="4"/>
      <c r="AB419" s="4"/>
      <c r="AC419" s="4"/>
    </row>
    <row r="420" spans="1:29" ht="15.75" customHeight="1">
      <c r="A420" s="7"/>
      <c r="B420" s="4"/>
      <c r="C420" s="51"/>
      <c r="D420" s="7"/>
      <c r="E420" s="51"/>
      <c r="F420" s="4"/>
      <c r="G420" s="7"/>
      <c r="H420" s="52"/>
      <c r="I420" s="51"/>
      <c r="J420" s="4"/>
      <c r="K420" s="7"/>
      <c r="L420" s="4"/>
      <c r="M420" s="51"/>
      <c r="N420" s="4"/>
      <c r="O420" s="7"/>
      <c r="P420" s="53"/>
      <c r="Q420" s="53"/>
      <c r="R420" s="53"/>
      <c r="S420" s="53"/>
      <c r="T420" s="53"/>
      <c r="U420" s="53"/>
      <c r="V420" s="53"/>
      <c r="W420" s="53"/>
      <c r="X420" s="53"/>
      <c r="Y420" s="53"/>
      <c r="Z420" s="53"/>
      <c r="AA420" s="4"/>
      <c r="AB420" s="4"/>
      <c r="AC420" s="4"/>
    </row>
    <row r="421" spans="1:29" ht="15.75" customHeight="1">
      <c r="A421" s="7"/>
      <c r="B421" s="4"/>
      <c r="C421" s="51"/>
      <c r="D421" s="7"/>
      <c r="E421" s="51"/>
      <c r="F421" s="4"/>
      <c r="G421" s="7"/>
      <c r="H421" s="52"/>
      <c r="I421" s="51"/>
      <c r="J421" s="4"/>
      <c r="K421" s="7"/>
      <c r="L421" s="4"/>
      <c r="M421" s="51"/>
      <c r="N421" s="4"/>
      <c r="O421" s="7"/>
      <c r="P421" s="53"/>
      <c r="Q421" s="53"/>
      <c r="R421" s="53"/>
      <c r="S421" s="53"/>
      <c r="T421" s="53"/>
      <c r="U421" s="53"/>
      <c r="V421" s="53"/>
      <c r="W421" s="53"/>
      <c r="X421" s="53"/>
      <c r="Y421" s="53"/>
      <c r="Z421" s="53"/>
      <c r="AA421" s="4"/>
      <c r="AB421" s="4"/>
      <c r="AC421" s="4"/>
    </row>
    <row r="422" spans="1:29" ht="15.75" customHeight="1">
      <c r="A422" s="7"/>
      <c r="B422" s="4"/>
      <c r="C422" s="51"/>
      <c r="D422" s="7"/>
      <c r="E422" s="51"/>
      <c r="F422" s="4"/>
      <c r="G422" s="7"/>
      <c r="H422" s="52"/>
      <c r="I422" s="51"/>
      <c r="J422" s="4"/>
      <c r="K422" s="7"/>
      <c r="L422" s="4"/>
      <c r="M422" s="51"/>
      <c r="N422" s="4"/>
      <c r="O422" s="7"/>
      <c r="P422" s="53"/>
      <c r="Q422" s="53"/>
      <c r="R422" s="53"/>
      <c r="S422" s="53"/>
      <c r="T422" s="53"/>
      <c r="U422" s="53"/>
      <c r="V422" s="53"/>
      <c r="W422" s="53"/>
      <c r="X422" s="53"/>
      <c r="Y422" s="53"/>
      <c r="Z422" s="53"/>
      <c r="AA422" s="4"/>
      <c r="AB422" s="4"/>
      <c r="AC422" s="4"/>
    </row>
    <row r="423" spans="1:29" ht="15.75" customHeight="1">
      <c r="A423" s="7"/>
      <c r="B423" s="4"/>
      <c r="C423" s="51"/>
      <c r="D423" s="7"/>
      <c r="E423" s="51"/>
      <c r="F423" s="4"/>
      <c r="G423" s="7"/>
      <c r="H423" s="52"/>
      <c r="I423" s="51"/>
      <c r="J423" s="4"/>
      <c r="K423" s="7"/>
      <c r="L423" s="4"/>
      <c r="M423" s="51"/>
      <c r="N423" s="4"/>
      <c r="O423" s="7"/>
      <c r="P423" s="53"/>
      <c r="Q423" s="53"/>
      <c r="R423" s="53"/>
      <c r="S423" s="53"/>
      <c r="T423" s="53"/>
      <c r="U423" s="53"/>
      <c r="V423" s="53"/>
      <c r="W423" s="53"/>
      <c r="X423" s="53"/>
      <c r="Y423" s="53"/>
      <c r="Z423" s="53"/>
      <c r="AA423" s="4"/>
      <c r="AB423" s="4"/>
      <c r="AC423" s="4"/>
    </row>
    <row r="424" spans="1:29" ht="15.75" customHeight="1">
      <c r="A424" s="7"/>
      <c r="B424" s="4"/>
      <c r="C424" s="51"/>
      <c r="D424" s="7"/>
      <c r="E424" s="51"/>
      <c r="F424" s="4"/>
      <c r="G424" s="7"/>
      <c r="H424" s="52"/>
      <c r="I424" s="51"/>
      <c r="J424" s="4"/>
      <c r="K424" s="7"/>
      <c r="L424" s="4"/>
      <c r="M424" s="51"/>
      <c r="N424" s="4"/>
      <c r="O424" s="7"/>
      <c r="P424" s="53"/>
      <c r="Q424" s="53"/>
      <c r="R424" s="53"/>
      <c r="S424" s="53"/>
      <c r="T424" s="53"/>
      <c r="U424" s="53"/>
      <c r="V424" s="53"/>
      <c r="W424" s="53"/>
      <c r="X424" s="53"/>
      <c r="Y424" s="53"/>
      <c r="Z424" s="53"/>
      <c r="AA424" s="4"/>
      <c r="AB424" s="4"/>
      <c r="AC424" s="4"/>
    </row>
    <row r="425" spans="1:29" ht="15.75" customHeight="1">
      <c r="A425" s="7"/>
      <c r="B425" s="4"/>
      <c r="C425" s="51"/>
      <c r="D425" s="7"/>
      <c r="E425" s="51"/>
      <c r="F425" s="4"/>
      <c r="G425" s="7"/>
      <c r="H425" s="52"/>
      <c r="I425" s="51"/>
      <c r="J425" s="4"/>
      <c r="K425" s="7"/>
      <c r="L425" s="4"/>
      <c r="M425" s="51"/>
      <c r="N425" s="4"/>
      <c r="O425" s="7"/>
      <c r="P425" s="53"/>
      <c r="Q425" s="53"/>
      <c r="R425" s="53"/>
      <c r="S425" s="53"/>
      <c r="T425" s="53"/>
      <c r="U425" s="53"/>
      <c r="V425" s="53"/>
      <c r="W425" s="53"/>
      <c r="X425" s="53"/>
      <c r="Y425" s="53"/>
      <c r="Z425" s="53"/>
      <c r="AA425" s="4"/>
      <c r="AB425" s="4"/>
      <c r="AC425" s="4"/>
    </row>
    <row r="426" spans="1:29" ht="15.75" customHeight="1">
      <c r="A426" s="7"/>
      <c r="B426" s="4"/>
      <c r="C426" s="51"/>
      <c r="D426" s="7"/>
      <c r="E426" s="51"/>
      <c r="F426" s="4"/>
      <c r="G426" s="7"/>
      <c r="H426" s="52"/>
      <c r="I426" s="51"/>
      <c r="J426" s="4"/>
      <c r="K426" s="7"/>
      <c r="L426" s="4"/>
      <c r="M426" s="51"/>
      <c r="N426" s="4"/>
      <c r="O426" s="7"/>
      <c r="P426" s="53"/>
      <c r="Q426" s="53"/>
      <c r="R426" s="53"/>
      <c r="S426" s="53"/>
      <c r="T426" s="53"/>
      <c r="U426" s="53"/>
      <c r="V426" s="53"/>
      <c r="W426" s="53"/>
      <c r="X426" s="53"/>
      <c r="Y426" s="53"/>
      <c r="Z426" s="53"/>
      <c r="AA426" s="4"/>
      <c r="AB426" s="4"/>
      <c r="AC426" s="4"/>
    </row>
    <row r="427" spans="1:29" ht="15.75" customHeight="1">
      <c r="A427" s="7"/>
      <c r="B427" s="4"/>
      <c r="C427" s="51"/>
      <c r="D427" s="7"/>
      <c r="E427" s="51"/>
      <c r="F427" s="4"/>
      <c r="G427" s="7"/>
      <c r="H427" s="52"/>
      <c r="I427" s="51"/>
      <c r="J427" s="4"/>
      <c r="K427" s="7"/>
      <c r="L427" s="4"/>
      <c r="M427" s="51"/>
      <c r="N427" s="4"/>
      <c r="O427" s="7"/>
      <c r="P427" s="53"/>
      <c r="Q427" s="53"/>
      <c r="R427" s="53"/>
      <c r="S427" s="53"/>
      <c r="T427" s="53"/>
      <c r="U427" s="53"/>
      <c r="V427" s="53"/>
      <c r="W427" s="53"/>
      <c r="X427" s="53"/>
      <c r="Y427" s="53"/>
      <c r="Z427" s="53"/>
      <c r="AA427" s="4"/>
      <c r="AB427" s="4"/>
      <c r="AC427" s="4"/>
    </row>
    <row r="428" spans="1:29" ht="15.75" customHeight="1">
      <c r="A428" s="7"/>
      <c r="B428" s="4"/>
      <c r="C428" s="51"/>
      <c r="D428" s="7"/>
      <c r="E428" s="51"/>
      <c r="F428" s="4"/>
      <c r="G428" s="7"/>
      <c r="H428" s="52"/>
      <c r="I428" s="51"/>
      <c r="J428" s="4"/>
      <c r="K428" s="7"/>
      <c r="L428" s="4"/>
      <c r="M428" s="51"/>
      <c r="N428" s="4"/>
      <c r="O428" s="7"/>
      <c r="P428" s="53"/>
      <c r="Q428" s="53"/>
      <c r="R428" s="53"/>
      <c r="S428" s="53"/>
      <c r="T428" s="53"/>
      <c r="U428" s="53"/>
      <c r="V428" s="53"/>
      <c r="W428" s="53"/>
      <c r="X428" s="53"/>
      <c r="Y428" s="53"/>
      <c r="Z428" s="53"/>
      <c r="AA428" s="4"/>
      <c r="AB428" s="4"/>
      <c r="AC428" s="4"/>
    </row>
    <row r="429" spans="1:29" ht="15.75" customHeight="1">
      <c r="A429" s="7"/>
      <c r="B429" s="4"/>
      <c r="C429" s="51"/>
      <c r="D429" s="7"/>
      <c r="E429" s="51"/>
      <c r="F429" s="4"/>
      <c r="G429" s="7"/>
      <c r="H429" s="52"/>
      <c r="I429" s="51"/>
      <c r="J429" s="4"/>
      <c r="K429" s="7"/>
      <c r="L429" s="4"/>
      <c r="M429" s="51"/>
      <c r="N429" s="4"/>
      <c r="O429" s="7"/>
      <c r="P429" s="53"/>
      <c r="Q429" s="53"/>
      <c r="R429" s="53"/>
      <c r="S429" s="53"/>
      <c r="T429" s="53"/>
      <c r="U429" s="53"/>
      <c r="V429" s="53"/>
      <c r="W429" s="53"/>
      <c r="X429" s="53"/>
      <c r="Y429" s="53"/>
      <c r="Z429" s="53"/>
      <c r="AA429" s="4"/>
      <c r="AB429" s="4"/>
      <c r="AC429" s="4"/>
    </row>
    <row r="430" spans="1:29" ht="15.75" customHeight="1">
      <c r="A430" s="7"/>
      <c r="B430" s="4"/>
      <c r="C430" s="51"/>
      <c r="D430" s="7"/>
      <c r="E430" s="51"/>
      <c r="F430" s="4"/>
      <c r="G430" s="7"/>
      <c r="H430" s="52"/>
      <c r="I430" s="51"/>
      <c r="J430" s="4"/>
      <c r="K430" s="7"/>
      <c r="L430" s="4"/>
      <c r="M430" s="51"/>
      <c r="N430" s="4"/>
      <c r="O430" s="7"/>
      <c r="P430" s="53"/>
      <c r="Q430" s="53"/>
      <c r="R430" s="53"/>
      <c r="S430" s="53"/>
      <c r="T430" s="53"/>
      <c r="U430" s="53"/>
      <c r="V430" s="53"/>
      <c r="W430" s="53"/>
      <c r="X430" s="53"/>
      <c r="Y430" s="53"/>
      <c r="Z430" s="53"/>
      <c r="AA430" s="4"/>
      <c r="AB430" s="4"/>
      <c r="AC430" s="4"/>
    </row>
    <row r="431" spans="1:29" ht="15.75" customHeight="1">
      <c r="A431" s="7"/>
      <c r="B431" s="4"/>
      <c r="C431" s="51"/>
      <c r="D431" s="7"/>
      <c r="E431" s="51"/>
      <c r="F431" s="4"/>
      <c r="G431" s="7"/>
      <c r="H431" s="52"/>
      <c r="I431" s="51"/>
      <c r="J431" s="4"/>
      <c r="K431" s="7"/>
      <c r="L431" s="4"/>
      <c r="M431" s="51"/>
      <c r="N431" s="4"/>
      <c r="O431" s="7"/>
      <c r="P431" s="53"/>
      <c r="Q431" s="53"/>
      <c r="R431" s="53"/>
      <c r="S431" s="53"/>
      <c r="T431" s="53"/>
      <c r="U431" s="53"/>
      <c r="V431" s="53"/>
      <c r="W431" s="53"/>
      <c r="X431" s="53"/>
      <c r="Y431" s="53"/>
      <c r="Z431" s="53"/>
      <c r="AA431" s="4"/>
      <c r="AB431" s="4"/>
      <c r="AC431" s="4"/>
    </row>
    <row r="432" spans="1:29" ht="15.75" customHeight="1">
      <c r="A432" s="7"/>
      <c r="B432" s="4"/>
      <c r="C432" s="51"/>
      <c r="D432" s="7"/>
      <c r="E432" s="51"/>
      <c r="F432" s="4"/>
      <c r="G432" s="7"/>
      <c r="H432" s="52"/>
      <c r="I432" s="51"/>
      <c r="J432" s="4"/>
      <c r="K432" s="7"/>
      <c r="L432" s="4"/>
      <c r="M432" s="51"/>
      <c r="N432" s="4"/>
      <c r="O432" s="7"/>
      <c r="P432" s="53"/>
      <c r="Q432" s="53"/>
      <c r="R432" s="53"/>
      <c r="S432" s="53"/>
      <c r="T432" s="53"/>
      <c r="U432" s="53"/>
      <c r="V432" s="53"/>
      <c r="W432" s="53"/>
      <c r="X432" s="53"/>
      <c r="Y432" s="53"/>
      <c r="Z432" s="53"/>
      <c r="AA432" s="4"/>
      <c r="AB432" s="4"/>
      <c r="AC432" s="4"/>
    </row>
    <row r="433" spans="1:29" ht="15.75" customHeight="1">
      <c r="A433" s="7"/>
      <c r="B433" s="4"/>
      <c r="C433" s="51"/>
      <c r="D433" s="7"/>
      <c r="E433" s="51"/>
      <c r="F433" s="4"/>
      <c r="G433" s="7"/>
      <c r="H433" s="52"/>
      <c r="I433" s="51"/>
      <c r="J433" s="4"/>
      <c r="K433" s="7"/>
      <c r="L433" s="4"/>
      <c r="M433" s="51"/>
      <c r="N433" s="4"/>
      <c r="O433" s="7"/>
      <c r="P433" s="53"/>
      <c r="Q433" s="53"/>
      <c r="R433" s="53"/>
      <c r="S433" s="53"/>
      <c r="T433" s="53"/>
      <c r="U433" s="53"/>
      <c r="V433" s="53"/>
      <c r="W433" s="53"/>
      <c r="X433" s="53"/>
      <c r="Y433" s="53"/>
      <c r="Z433" s="53"/>
      <c r="AA433" s="4"/>
      <c r="AB433" s="4"/>
      <c r="AC433" s="4"/>
    </row>
    <row r="434" spans="1:29" ht="15.75" customHeight="1">
      <c r="A434" s="7"/>
      <c r="B434" s="4"/>
      <c r="C434" s="51"/>
      <c r="D434" s="7"/>
      <c r="E434" s="51"/>
      <c r="F434" s="4"/>
      <c r="G434" s="7"/>
      <c r="H434" s="52"/>
      <c r="I434" s="51"/>
      <c r="J434" s="4"/>
      <c r="K434" s="7"/>
      <c r="L434" s="4"/>
      <c r="M434" s="51"/>
      <c r="N434" s="4"/>
      <c r="O434" s="7"/>
      <c r="P434" s="53"/>
      <c r="Q434" s="53"/>
      <c r="R434" s="53"/>
      <c r="S434" s="53"/>
      <c r="T434" s="53"/>
      <c r="U434" s="53"/>
      <c r="V434" s="53"/>
      <c r="W434" s="53"/>
      <c r="X434" s="53"/>
      <c r="Y434" s="53"/>
      <c r="Z434" s="53"/>
      <c r="AA434" s="4"/>
      <c r="AB434" s="4"/>
      <c r="AC434" s="4"/>
    </row>
    <row r="435" spans="1:29" ht="15.75" customHeight="1">
      <c r="A435" s="7"/>
      <c r="B435" s="4"/>
      <c r="C435" s="51"/>
      <c r="D435" s="7"/>
      <c r="E435" s="51"/>
      <c r="F435" s="4"/>
      <c r="G435" s="7"/>
      <c r="H435" s="52"/>
      <c r="I435" s="51"/>
      <c r="J435" s="4"/>
      <c r="K435" s="7"/>
      <c r="L435" s="4"/>
      <c r="M435" s="51"/>
      <c r="N435" s="4"/>
      <c r="O435" s="7"/>
      <c r="P435" s="53"/>
      <c r="Q435" s="53"/>
      <c r="R435" s="53"/>
      <c r="S435" s="53"/>
      <c r="T435" s="53"/>
      <c r="U435" s="53"/>
      <c r="V435" s="53"/>
      <c r="W435" s="53"/>
      <c r="X435" s="53"/>
      <c r="Y435" s="53"/>
      <c r="Z435" s="53"/>
      <c r="AA435" s="4"/>
      <c r="AB435" s="4"/>
      <c r="AC435" s="4"/>
    </row>
    <row r="436" spans="1:29" ht="15.75" customHeight="1">
      <c r="A436" s="7"/>
      <c r="B436" s="4"/>
      <c r="C436" s="51"/>
      <c r="D436" s="7"/>
      <c r="E436" s="51"/>
      <c r="F436" s="4"/>
      <c r="G436" s="7"/>
      <c r="H436" s="52"/>
      <c r="I436" s="51"/>
      <c r="J436" s="4"/>
      <c r="K436" s="7"/>
      <c r="L436" s="4"/>
      <c r="M436" s="51"/>
      <c r="N436" s="4"/>
      <c r="O436" s="7"/>
      <c r="P436" s="53"/>
      <c r="Q436" s="53"/>
      <c r="R436" s="53"/>
      <c r="S436" s="53"/>
      <c r="T436" s="53"/>
      <c r="U436" s="53"/>
      <c r="V436" s="53"/>
      <c r="W436" s="53"/>
      <c r="X436" s="53"/>
      <c r="Y436" s="53"/>
      <c r="Z436" s="53"/>
      <c r="AA436" s="4"/>
      <c r="AB436" s="4"/>
      <c r="AC436" s="4"/>
    </row>
    <row r="437" spans="1:29" ht="15.75" customHeight="1">
      <c r="A437" s="7"/>
      <c r="B437" s="4"/>
      <c r="C437" s="51"/>
      <c r="D437" s="7"/>
      <c r="E437" s="51"/>
      <c r="F437" s="4"/>
      <c r="G437" s="7"/>
      <c r="H437" s="52"/>
      <c r="I437" s="51"/>
      <c r="J437" s="4"/>
      <c r="K437" s="7"/>
      <c r="L437" s="4"/>
      <c r="M437" s="51"/>
      <c r="N437" s="4"/>
      <c r="O437" s="7"/>
      <c r="P437" s="53"/>
      <c r="Q437" s="53"/>
      <c r="R437" s="53"/>
      <c r="S437" s="53"/>
      <c r="T437" s="53"/>
      <c r="U437" s="53"/>
      <c r="V437" s="53"/>
      <c r="W437" s="53"/>
      <c r="X437" s="53"/>
      <c r="Y437" s="53"/>
      <c r="Z437" s="53"/>
      <c r="AA437" s="4"/>
      <c r="AB437" s="4"/>
      <c r="AC437" s="4"/>
    </row>
    <row r="438" spans="1:29" ht="15.75" customHeight="1">
      <c r="A438" s="7"/>
      <c r="B438" s="4"/>
      <c r="C438" s="51"/>
      <c r="D438" s="7"/>
      <c r="E438" s="51"/>
      <c r="F438" s="4"/>
      <c r="G438" s="7"/>
      <c r="H438" s="52"/>
      <c r="I438" s="51"/>
      <c r="J438" s="4"/>
      <c r="K438" s="7"/>
      <c r="L438" s="4"/>
      <c r="M438" s="51"/>
      <c r="N438" s="4"/>
      <c r="O438" s="7"/>
      <c r="P438" s="53"/>
      <c r="Q438" s="53"/>
      <c r="R438" s="53"/>
      <c r="S438" s="53"/>
      <c r="T438" s="53"/>
      <c r="U438" s="53"/>
      <c r="V438" s="53"/>
      <c r="W438" s="53"/>
      <c r="X438" s="53"/>
      <c r="Y438" s="53"/>
      <c r="Z438" s="53"/>
      <c r="AA438" s="4"/>
      <c r="AB438" s="4"/>
      <c r="AC438" s="4"/>
    </row>
    <row r="439" spans="1:29" ht="15.75" customHeight="1">
      <c r="A439" s="7"/>
      <c r="B439" s="4"/>
      <c r="C439" s="51"/>
      <c r="D439" s="7"/>
      <c r="E439" s="51"/>
      <c r="F439" s="4"/>
      <c r="G439" s="7"/>
      <c r="H439" s="52"/>
      <c r="I439" s="51"/>
      <c r="J439" s="4"/>
      <c r="K439" s="7"/>
      <c r="L439" s="4"/>
      <c r="M439" s="51"/>
      <c r="N439" s="4"/>
      <c r="O439" s="7"/>
      <c r="P439" s="53"/>
      <c r="Q439" s="53"/>
      <c r="R439" s="53"/>
      <c r="S439" s="53"/>
      <c r="T439" s="53"/>
      <c r="U439" s="53"/>
      <c r="V439" s="53"/>
      <c r="W439" s="53"/>
      <c r="X439" s="53"/>
      <c r="Y439" s="53"/>
      <c r="Z439" s="53"/>
      <c r="AA439" s="4"/>
      <c r="AB439" s="4"/>
      <c r="AC439" s="4"/>
    </row>
    <row r="440" spans="1:29" ht="15.75" customHeight="1">
      <c r="A440" s="7"/>
      <c r="B440" s="4"/>
      <c r="C440" s="51"/>
      <c r="D440" s="7"/>
      <c r="E440" s="51"/>
      <c r="F440" s="4"/>
      <c r="G440" s="7"/>
      <c r="H440" s="52"/>
      <c r="I440" s="51"/>
      <c r="J440" s="4"/>
      <c r="K440" s="7"/>
      <c r="L440" s="4"/>
      <c r="M440" s="51"/>
      <c r="N440" s="4"/>
      <c r="O440" s="7"/>
      <c r="P440" s="53"/>
      <c r="Q440" s="53"/>
      <c r="R440" s="53"/>
      <c r="S440" s="53"/>
      <c r="T440" s="53"/>
      <c r="U440" s="53"/>
      <c r="V440" s="53"/>
      <c r="W440" s="53"/>
      <c r="X440" s="53"/>
      <c r="Y440" s="53"/>
      <c r="Z440" s="53"/>
      <c r="AA440" s="4"/>
      <c r="AB440" s="4"/>
      <c r="AC440" s="4"/>
    </row>
    <row r="441" spans="1:29" ht="15.75" customHeight="1">
      <c r="A441" s="7"/>
      <c r="B441" s="4"/>
      <c r="C441" s="51"/>
      <c r="D441" s="7"/>
      <c r="E441" s="51"/>
      <c r="F441" s="4"/>
      <c r="G441" s="7"/>
      <c r="H441" s="52"/>
      <c r="I441" s="51"/>
      <c r="J441" s="4"/>
      <c r="K441" s="7"/>
      <c r="L441" s="4"/>
      <c r="M441" s="51"/>
      <c r="N441" s="4"/>
      <c r="O441" s="7"/>
      <c r="P441" s="53"/>
      <c r="Q441" s="53"/>
      <c r="R441" s="53"/>
      <c r="S441" s="53"/>
      <c r="T441" s="53"/>
      <c r="U441" s="53"/>
      <c r="V441" s="53"/>
      <c r="W441" s="53"/>
      <c r="X441" s="53"/>
      <c r="Y441" s="53"/>
      <c r="Z441" s="53"/>
      <c r="AA441" s="4"/>
      <c r="AB441" s="4"/>
      <c r="AC441" s="4"/>
    </row>
    <row r="442" spans="1:29" ht="15.75" customHeight="1">
      <c r="A442" s="7"/>
      <c r="B442" s="4"/>
      <c r="C442" s="51"/>
      <c r="D442" s="7"/>
      <c r="E442" s="51"/>
      <c r="F442" s="4"/>
      <c r="G442" s="7"/>
      <c r="H442" s="52"/>
      <c r="I442" s="51"/>
      <c r="J442" s="4"/>
      <c r="K442" s="7"/>
      <c r="L442" s="4"/>
      <c r="M442" s="51"/>
      <c r="N442" s="4"/>
      <c r="O442" s="7"/>
      <c r="P442" s="53"/>
      <c r="Q442" s="53"/>
      <c r="R442" s="53"/>
      <c r="S442" s="53"/>
      <c r="T442" s="53"/>
      <c r="U442" s="53"/>
      <c r="V442" s="53"/>
      <c r="W442" s="53"/>
      <c r="X442" s="53"/>
      <c r="Y442" s="53"/>
      <c r="Z442" s="53"/>
      <c r="AA442" s="4"/>
      <c r="AB442" s="4"/>
      <c r="AC442" s="4"/>
    </row>
    <row r="443" spans="1:29" ht="15.75" customHeight="1">
      <c r="A443" s="7"/>
      <c r="B443" s="4"/>
      <c r="C443" s="51"/>
      <c r="D443" s="7"/>
      <c r="E443" s="51"/>
      <c r="F443" s="4"/>
      <c r="G443" s="7"/>
      <c r="H443" s="52"/>
      <c r="I443" s="51"/>
      <c r="J443" s="4"/>
      <c r="K443" s="7"/>
      <c r="L443" s="4"/>
      <c r="M443" s="51"/>
      <c r="N443" s="4"/>
      <c r="O443" s="7"/>
      <c r="P443" s="53"/>
      <c r="Q443" s="53"/>
      <c r="R443" s="53"/>
      <c r="S443" s="53"/>
      <c r="T443" s="53"/>
      <c r="U443" s="53"/>
      <c r="V443" s="53"/>
      <c r="W443" s="53"/>
      <c r="X443" s="53"/>
      <c r="Y443" s="53"/>
      <c r="Z443" s="53"/>
      <c r="AA443" s="4"/>
      <c r="AB443" s="4"/>
      <c r="AC443" s="4"/>
    </row>
    <row r="444" spans="1:29" ht="15.75" customHeight="1">
      <c r="A444" s="7"/>
      <c r="B444" s="4"/>
      <c r="C444" s="51"/>
      <c r="D444" s="7"/>
      <c r="E444" s="51"/>
      <c r="F444" s="4"/>
      <c r="G444" s="7"/>
      <c r="H444" s="52"/>
      <c r="I444" s="51"/>
      <c r="J444" s="4"/>
      <c r="K444" s="7"/>
      <c r="L444" s="4"/>
      <c r="M444" s="51"/>
      <c r="N444" s="4"/>
      <c r="O444" s="7"/>
      <c r="P444" s="53"/>
      <c r="Q444" s="53"/>
      <c r="R444" s="53"/>
      <c r="S444" s="53"/>
      <c r="T444" s="53"/>
      <c r="U444" s="53"/>
      <c r="V444" s="53"/>
      <c r="W444" s="53"/>
      <c r="X444" s="53"/>
      <c r="Y444" s="53"/>
      <c r="Z444" s="53"/>
      <c r="AA444" s="4"/>
      <c r="AB444" s="4"/>
      <c r="AC444" s="4"/>
    </row>
    <row r="445" spans="1:29" ht="15.75" customHeight="1">
      <c r="A445" s="7"/>
      <c r="B445" s="4"/>
      <c r="C445" s="51"/>
      <c r="D445" s="7"/>
      <c r="E445" s="51"/>
      <c r="F445" s="4"/>
      <c r="G445" s="7"/>
      <c r="H445" s="52"/>
      <c r="I445" s="51"/>
      <c r="J445" s="4"/>
      <c r="K445" s="7"/>
      <c r="L445" s="4"/>
      <c r="M445" s="51"/>
      <c r="N445" s="4"/>
      <c r="O445" s="7"/>
      <c r="P445" s="53"/>
      <c r="Q445" s="53"/>
      <c r="R445" s="53"/>
      <c r="S445" s="53"/>
      <c r="T445" s="53"/>
      <c r="U445" s="53"/>
      <c r="V445" s="53"/>
      <c r="W445" s="53"/>
      <c r="X445" s="53"/>
      <c r="Y445" s="53"/>
      <c r="Z445" s="53"/>
      <c r="AA445" s="4"/>
      <c r="AB445" s="4"/>
      <c r="AC445" s="4"/>
    </row>
    <row r="446" spans="1:29" ht="15.75" customHeight="1">
      <c r="A446" s="7"/>
      <c r="B446" s="4"/>
      <c r="C446" s="51"/>
      <c r="D446" s="7"/>
      <c r="E446" s="51"/>
      <c r="F446" s="4"/>
      <c r="G446" s="7"/>
      <c r="H446" s="52"/>
      <c r="I446" s="51"/>
      <c r="J446" s="4"/>
      <c r="K446" s="7"/>
      <c r="L446" s="4"/>
      <c r="M446" s="51"/>
      <c r="N446" s="4"/>
      <c r="O446" s="7"/>
      <c r="P446" s="53"/>
      <c r="Q446" s="53"/>
      <c r="R446" s="53"/>
      <c r="S446" s="53"/>
      <c r="T446" s="53"/>
      <c r="U446" s="53"/>
      <c r="V446" s="53"/>
      <c r="W446" s="53"/>
      <c r="X446" s="53"/>
      <c r="Y446" s="53"/>
      <c r="Z446" s="53"/>
      <c r="AA446" s="4"/>
      <c r="AB446" s="4"/>
      <c r="AC446" s="4"/>
    </row>
    <row r="447" spans="1:29" ht="15.75" customHeight="1">
      <c r="A447" s="7"/>
      <c r="B447" s="4"/>
      <c r="C447" s="51"/>
      <c r="D447" s="7"/>
      <c r="E447" s="51"/>
      <c r="F447" s="4"/>
      <c r="G447" s="7"/>
      <c r="H447" s="52"/>
      <c r="I447" s="51"/>
      <c r="J447" s="4"/>
      <c r="K447" s="7"/>
      <c r="L447" s="4"/>
      <c r="M447" s="51"/>
      <c r="N447" s="4"/>
      <c r="O447" s="7"/>
      <c r="P447" s="53"/>
      <c r="Q447" s="53"/>
      <c r="R447" s="53"/>
      <c r="S447" s="53"/>
      <c r="T447" s="53"/>
      <c r="U447" s="53"/>
      <c r="V447" s="53"/>
      <c r="W447" s="53"/>
      <c r="X447" s="53"/>
      <c r="Y447" s="53"/>
      <c r="Z447" s="53"/>
      <c r="AA447" s="4"/>
      <c r="AB447" s="4"/>
      <c r="AC447" s="4"/>
    </row>
    <row r="448" spans="1:29" ht="15.75" customHeight="1">
      <c r="A448" s="7"/>
      <c r="B448" s="4"/>
      <c r="C448" s="51"/>
      <c r="D448" s="7"/>
      <c r="E448" s="51"/>
      <c r="F448" s="4"/>
      <c r="G448" s="7"/>
      <c r="H448" s="52"/>
      <c r="I448" s="51"/>
      <c r="J448" s="4"/>
      <c r="K448" s="7"/>
      <c r="L448" s="4"/>
      <c r="M448" s="51"/>
      <c r="N448" s="4"/>
      <c r="O448" s="7"/>
      <c r="P448" s="53"/>
      <c r="Q448" s="53"/>
      <c r="R448" s="53"/>
      <c r="S448" s="53"/>
      <c r="T448" s="53"/>
      <c r="U448" s="53"/>
      <c r="V448" s="53"/>
      <c r="W448" s="53"/>
      <c r="X448" s="53"/>
      <c r="Y448" s="53"/>
      <c r="Z448" s="53"/>
      <c r="AA448" s="4"/>
      <c r="AB448" s="4"/>
      <c r="AC448" s="4"/>
    </row>
    <row r="449" spans="1:29" ht="15.75" customHeight="1">
      <c r="A449" s="7"/>
      <c r="B449" s="4"/>
      <c r="C449" s="51"/>
      <c r="D449" s="7"/>
      <c r="E449" s="51"/>
      <c r="F449" s="4"/>
      <c r="G449" s="7"/>
      <c r="H449" s="52"/>
      <c r="I449" s="51"/>
      <c r="J449" s="4"/>
      <c r="K449" s="7"/>
      <c r="L449" s="4"/>
      <c r="M449" s="51"/>
      <c r="N449" s="4"/>
      <c r="O449" s="7"/>
      <c r="P449" s="53"/>
      <c r="Q449" s="53"/>
      <c r="R449" s="53"/>
      <c r="S449" s="53"/>
      <c r="T449" s="53"/>
      <c r="U449" s="53"/>
      <c r="V449" s="53"/>
      <c r="W449" s="53"/>
      <c r="X449" s="53"/>
      <c r="Y449" s="53"/>
      <c r="Z449" s="53"/>
      <c r="AA449" s="4"/>
      <c r="AB449" s="4"/>
      <c r="AC449" s="4"/>
    </row>
    <row r="450" spans="1:29" ht="15.75" customHeight="1">
      <c r="A450" s="7"/>
      <c r="B450" s="4"/>
      <c r="C450" s="51"/>
      <c r="D450" s="7"/>
      <c r="E450" s="51"/>
      <c r="F450" s="4"/>
      <c r="G450" s="7"/>
      <c r="H450" s="52"/>
      <c r="I450" s="51"/>
      <c r="J450" s="4"/>
      <c r="K450" s="7"/>
      <c r="L450" s="4"/>
      <c r="M450" s="51"/>
      <c r="N450" s="4"/>
      <c r="O450" s="7"/>
      <c r="P450" s="53"/>
      <c r="Q450" s="53"/>
      <c r="R450" s="53"/>
      <c r="S450" s="53"/>
      <c r="T450" s="53"/>
      <c r="U450" s="53"/>
      <c r="V450" s="53"/>
      <c r="W450" s="53"/>
      <c r="X450" s="53"/>
      <c r="Y450" s="53"/>
      <c r="Z450" s="53"/>
      <c r="AA450" s="4"/>
      <c r="AB450" s="4"/>
      <c r="AC450" s="4"/>
    </row>
    <row r="451" spans="1:29" ht="15.75" customHeight="1">
      <c r="A451" s="7"/>
      <c r="B451" s="4"/>
      <c r="C451" s="51"/>
      <c r="D451" s="7"/>
      <c r="E451" s="51"/>
      <c r="F451" s="4"/>
      <c r="G451" s="7"/>
      <c r="H451" s="52"/>
      <c r="I451" s="51"/>
      <c r="J451" s="4"/>
      <c r="K451" s="7"/>
      <c r="L451" s="4"/>
      <c r="M451" s="51"/>
      <c r="N451" s="4"/>
      <c r="O451" s="7"/>
      <c r="P451" s="53"/>
      <c r="Q451" s="53"/>
      <c r="R451" s="53"/>
      <c r="S451" s="53"/>
      <c r="T451" s="53"/>
      <c r="U451" s="53"/>
      <c r="V451" s="53"/>
      <c r="W451" s="53"/>
      <c r="X451" s="53"/>
      <c r="Y451" s="53"/>
      <c r="Z451" s="53"/>
      <c r="AA451" s="4"/>
      <c r="AB451" s="4"/>
      <c r="AC451" s="4"/>
    </row>
    <row r="452" spans="1:29" ht="15.75" customHeight="1">
      <c r="A452" s="7"/>
      <c r="B452" s="4"/>
      <c r="C452" s="51"/>
      <c r="D452" s="7"/>
      <c r="E452" s="51"/>
      <c r="F452" s="4"/>
      <c r="G452" s="7"/>
      <c r="H452" s="52"/>
      <c r="I452" s="51"/>
      <c r="J452" s="4"/>
      <c r="K452" s="7"/>
      <c r="L452" s="4"/>
      <c r="M452" s="51"/>
      <c r="N452" s="4"/>
      <c r="O452" s="7"/>
      <c r="P452" s="53"/>
      <c r="Q452" s="53"/>
      <c r="R452" s="53"/>
      <c r="S452" s="53"/>
      <c r="T452" s="53"/>
      <c r="U452" s="53"/>
      <c r="V452" s="53"/>
      <c r="W452" s="53"/>
      <c r="X452" s="53"/>
      <c r="Y452" s="53"/>
      <c r="Z452" s="53"/>
      <c r="AA452" s="4"/>
      <c r="AB452" s="4"/>
      <c r="AC452" s="4"/>
    </row>
    <row r="453" spans="1:29" ht="15.75" customHeight="1">
      <c r="A453" s="7"/>
      <c r="B453" s="4"/>
      <c r="C453" s="51"/>
      <c r="D453" s="7"/>
      <c r="E453" s="51"/>
      <c r="F453" s="4"/>
      <c r="G453" s="7"/>
      <c r="H453" s="52"/>
      <c r="I453" s="51"/>
      <c r="J453" s="4"/>
      <c r="K453" s="7"/>
      <c r="L453" s="4"/>
      <c r="M453" s="51"/>
      <c r="N453" s="4"/>
      <c r="O453" s="7"/>
      <c r="P453" s="53"/>
      <c r="Q453" s="53"/>
      <c r="R453" s="53"/>
      <c r="S453" s="53"/>
      <c r="T453" s="53"/>
      <c r="U453" s="53"/>
      <c r="V453" s="53"/>
      <c r="W453" s="53"/>
      <c r="X453" s="53"/>
      <c r="Y453" s="53"/>
      <c r="Z453" s="53"/>
      <c r="AA453" s="4"/>
      <c r="AB453" s="4"/>
      <c r="AC453" s="4"/>
    </row>
    <row r="454" spans="1:29" ht="15.75" customHeight="1">
      <c r="A454" s="7"/>
      <c r="B454" s="4"/>
      <c r="C454" s="51"/>
      <c r="D454" s="7"/>
      <c r="E454" s="51"/>
      <c r="F454" s="4"/>
      <c r="G454" s="7"/>
      <c r="H454" s="52"/>
      <c r="I454" s="51"/>
      <c r="J454" s="4"/>
      <c r="K454" s="7"/>
      <c r="L454" s="4"/>
      <c r="M454" s="51"/>
      <c r="N454" s="4"/>
      <c r="O454" s="7"/>
      <c r="P454" s="53"/>
      <c r="Q454" s="53"/>
      <c r="R454" s="53"/>
      <c r="S454" s="53"/>
      <c r="T454" s="53"/>
      <c r="U454" s="53"/>
      <c r="V454" s="53"/>
      <c r="W454" s="53"/>
      <c r="X454" s="53"/>
      <c r="Y454" s="53"/>
      <c r="Z454" s="53"/>
      <c r="AA454" s="4"/>
      <c r="AB454" s="4"/>
      <c r="AC454" s="4"/>
    </row>
    <row r="455" spans="1:29" ht="15.75" customHeight="1">
      <c r="A455" s="7"/>
      <c r="B455" s="4"/>
      <c r="C455" s="51"/>
      <c r="D455" s="7"/>
      <c r="E455" s="51"/>
      <c r="F455" s="4"/>
      <c r="G455" s="7"/>
      <c r="H455" s="52"/>
      <c r="I455" s="51"/>
      <c r="J455" s="4"/>
      <c r="K455" s="7"/>
      <c r="L455" s="4"/>
      <c r="M455" s="51"/>
      <c r="N455" s="4"/>
      <c r="O455" s="7"/>
      <c r="P455" s="53"/>
      <c r="Q455" s="53"/>
      <c r="R455" s="53"/>
      <c r="S455" s="53"/>
      <c r="T455" s="53"/>
      <c r="U455" s="53"/>
      <c r="V455" s="53"/>
      <c r="W455" s="53"/>
      <c r="X455" s="53"/>
      <c r="Y455" s="53"/>
      <c r="Z455" s="53"/>
      <c r="AA455" s="4"/>
      <c r="AB455" s="4"/>
      <c r="AC455" s="4"/>
    </row>
    <row r="456" spans="1:29" ht="15.75" customHeight="1">
      <c r="A456" s="7"/>
      <c r="B456" s="4"/>
      <c r="C456" s="51"/>
      <c r="D456" s="7"/>
      <c r="E456" s="51"/>
      <c r="F456" s="4"/>
      <c r="G456" s="7"/>
      <c r="H456" s="52"/>
      <c r="I456" s="51"/>
      <c r="J456" s="4"/>
      <c r="K456" s="7"/>
      <c r="L456" s="4"/>
      <c r="M456" s="51"/>
      <c r="N456" s="4"/>
      <c r="O456" s="7"/>
      <c r="P456" s="53"/>
      <c r="Q456" s="53"/>
      <c r="R456" s="53"/>
      <c r="S456" s="53"/>
      <c r="T456" s="53"/>
      <c r="U456" s="53"/>
      <c r="V456" s="53"/>
      <c r="W456" s="53"/>
      <c r="X456" s="53"/>
      <c r="Y456" s="53"/>
      <c r="Z456" s="53"/>
      <c r="AA456" s="4"/>
      <c r="AB456" s="4"/>
      <c r="AC456" s="4"/>
    </row>
    <row r="457" spans="1:29" ht="15.75" customHeight="1">
      <c r="A457" s="7"/>
      <c r="B457" s="4"/>
      <c r="C457" s="51"/>
      <c r="D457" s="7"/>
      <c r="E457" s="51"/>
      <c r="F457" s="4"/>
      <c r="G457" s="7"/>
      <c r="H457" s="52"/>
      <c r="I457" s="51"/>
      <c r="J457" s="4"/>
      <c r="K457" s="7"/>
      <c r="L457" s="4"/>
      <c r="M457" s="51"/>
      <c r="N457" s="4"/>
      <c r="O457" s="7"/>
      <c r="P457" s="53"/>
      <c r="Q457" s="53"/>
      <c r="R457" s="53"/>
      <c r="S457" s="53"/>
      <c r="T457" s="53"/>
      <c r="U457" s="53"/>
      <c r="V457" s="53"/>
      <c r="W457" s="53"/>
      <c r="X457" s="53"/>
      <c r="Y457" s="53"/>
      <c r="Z457" s="53"/>
      <c r="AA457" s="4"/>
      <c r="AB457" s="4"/>
      <c r="AC457" s="4"/>
    </row>
    <row r="458" spans="1:29" ht="15.75" customHeight="1">
      <c r="A458" s="7"/>
      <c r="B458" s="4"/>
      <c r="C458" s="51"/>
      <c r="D458" s="7"/>
      <c r="E458" s="51"/>
      <c r="F458" s="4"/>
      <c r="G458" s="7"/>
      <c r="H458" s="52"/>
      <c r="I458" s="51"/>
      <c r="J458" s="4"/>
      <c r="K458" s="7"/>
      <c r="L458" s="4"/>
      <c r="M458" s="51"/>
      <c r="N458" s="4"/>
      <c r="O458" s="7"/>
      <c r="P458" s="53"/>
      <c r="Q458" s="53"/>
      <c r="R458" s="53"/>
      <c r="S458" s="53"/>
      <c r="T458" s="53"/>
      <c r="U458" s="53"/>
      <c r="V458" s="53"/>
      <c r="W458" s="53"/>
      <c r="X458" s="53"/>
      <c r="Y458" s="53"/>
      <c r="Z458" s="53"/>
      <c r="AA458" s="4"/>
      <c r="AB458" s="4"/>
      <c r="AC458" s="4"/>
    </row>
    <row r="459" spans="1:29" ht="15.75" customHeight="1">
      <c r="A459" s="7"/>
      <c r="B459" s="4"/>
      <c r="C459" s="51"/>
      <c r="D459" s="7"/>
      <c r="E459" s="51"/>
      <c r="F459" s="4"/>
      <c r="G459" s="7"/>
      <c r="H459" s="52"/>
      <c r="I459" s="51"/>
      <c r="J459" s="4"/>
      <c r="K459" s="7"/>
      <c r="L459" s="4"/>
      <c r="M459" s="51"/>
      <c r="N459" s="4"/>
      <c r="O459" s="7"/>
      <c r="P459" s="53"/>
      <c r="Q459" s="53"/>
      <c r="R459" s="53"/>
      <c r="S459" s="53"/>
      <c r="T459" s="53"/>
      <c r="U459" s="53"/>
      <c r="V459" s="53"/>
      <c r="W459" s="53"/>
      <c r="X459" s="53"/>
      <c r="Y459" s="53"/>
      <c r="Z459" s="53"/>
      <c r="AA459" s="4"/>
      <c r="AB459" s="4"/>
      <c r="AC459" s="4"/>
    </row>
    <row r="460" spans="1:29" ht="15.75" customHeight="1">
      <c r="A460" s="7"/>
      <c r="B460" s="4"/>
      <c r="C460" s="51"/>
      <c r="D460" s="7"/>
      <c r="E460" s="51"/>
      <c r="F460" s="4"/>
      <c r="G460" s="7"/>
      <c r="H460" s="52"/>
      <c r="I460" s="51"/>
      <c r="J460" s="4"/>
      <c r="K460" s="7"/>
      <c r="L460" s="4"/>
      <c r="M460" s="51"/>
      <c r="N460" s="4"/>
      <c r="O460" s="7"/>
      <c r="P460" s="53"/>
      <c r="Q460" s="53"/>
      <c r="R460" s="53"/>
      <c r="S460" s="53"/>
      <c r="T460" s="53"/>
      <c r="U460" s="53"/>
      <c r="V460" s="53"/>
      <c r="W460" s="53"/>
      <c r="X460" s="53"/>
      <c r="Y460" s="53"/>
      <c r="Z460" s="53"/>
      <c r="AA460" s="4"/>
      <c r="AB460" s="4"/>
      <c r="AC460" s="4"/>
    </row>
    <row r="461" spans="1:29" ht="15.75" customHeight="1">
      <c r="A461" s="7"/>
      <c r="B461" s="4"/>
      <c r="C461" s="51"/>
      <c r="D461" s="7"/>
      <c r="E461" s="51"/>
      <c r="F461" s="4"/>
      <c r="G461" s="7"/>
      <c r="H461" s="52"/>
      <c r="I461" s="51"/>
      <c r="J461" s="4"/>
      <c r="K461" s="7"/>
      <c r="L461" s="4"/>
      <c r="M461" s="51"/>
      <c r="N461" s="4"/>
      <c r="O461" s="7"/>
      <c r="P461" s="53"/>
      <c r="Q461" s="53"/>
      <c r="R461" s="53"/>
      <c r="S461" s="53"/>
      <c r="T461" s="53"/>
      <c r="U461" s="53"/>
      <c r="V461" s="53"/>
      <c r="W461" s="53"/>
      <c r="X461" s="53"/>
      <c r="Y461" s="53"/>
      <c r="Z461" s="53"/>
      <c r="AA461" s="4"/>
      <c r="AB461" s="4"/>
      <c r="AC461" s="4"/>
    </row>
    <row r="462" spans="1:29" ht="15.75" customHeight="1">
      <c r="A462" s="7"/>
      <c r="B462" s="4"/>
      <c r="C462" s="51"/>
      <c r="D462" s="7"/>
      <c r="E462" s="51"/>
      <c r="F462" s="4"/>
      <c r="G462" s="7"/>
      <c r="H462" s="52"/>
      <c r="I462" s="51"/>
      <c r="J462" s="4"/>
      <c r="K462" s="7"/>
      <c r="L462" s="4"/>
      <c r="M462" s="51"/>
      <c r="N462" s="4"/>
      <c r="O462" s="7"/>
      <c r="P462" s="53"/>
      <c r="Q462" s="53"/>
      <c r="R462" s="53"/>
      <c r="S462" s="53"/>
      <c r="T462" s="53"/>
      <c r="U462" s="53"/>
      <c r="V462" s="53"/>
      <c r="W462" s="53"/>
      <c r="X462" s="53"/>
      <c r="Y462" s="53"/>
      <c r="Z462" s="53"/>
      <c r="AA462" s="4"/>
      <c r="AB462" s="4"/>
      <c r="AC462" s="4"/>
    </row>
    <row r="463" spans="1:29" ht="15.75" customHeight="1">
      <c r="A463" s="7"/>
      <c r="B463" s="4"/>
      <c r="C463" s="51"/>
      <c r="D463" s="7"/>
      <c r="E463" s="51"/>
      <c r="F463" s="4"/>
      <c r="G463" s="7"/>
      <c r="H463" s="52"/>
      <c r="I463" s="51"/>
      <c r="J463" s="4"/>
      <c r="K463" s="7"/>
      <c r="L463" s="4"/>
      <c r="M463" s="51"/>
      <c r="N463" s="4"/>
      <c r="O463" s="7"/>
      <c r="P463" s="53"/>
      <c r="Q463" s="53"/>
      <c r="R463" s="53"/>
      <c r="S463" s="53"/>
      <c r="T463" s="53"/>
      <c r="U463" s="53"/>
      <c r="V463" s="53"/>
      <c r="W463" s="53"/>
      <c r="X463" s="53"/>
      <c r="Y463" s="53"/>
      <c r="Z463" s="53"/>
      <c r="AA463" s="4"/>
      <c r="AB463" s="4"/>
      <c r="AC463" s="4"/>
    </row>
    <row r="464" spans="1:29" ht="15.75" customHeight="1">
      <c r="A464" s="7"/>
      <c r="B464" s="4"/>
      <c r="C464" s="51"/>
      <c r="D464" s="7"/>
      <c r="E464" s="51"/>
      <c r="F464" s="4"/>
      <c r="G464" s="7"/>
      <c r="H464" s="52"/>
      <c r="I464" s="51"/>
      <c r="J464" s="4"/>
      <c r="K464" s="7"/>
      <c r="L464" s="4"/>
      <c r="M464" s="51"/>
      <c r="N464" s="4"/>
      <c r="O464" s="7"/>
      <c r="P464" s="53"/>
      <c r="Q464" s="53"/>
      <c r="R464" s="53"/>
      <c r="S464" s="53"/>
      <c r="T464" s="53"/>
      <c r="U464" s="53"/>
      <c r="V464" s="53"/>
      <c r="W464" s="53"/>
      <c r="X464" s="53"/>
      <c r="Y464" s="53"/>
      <c r="Z464" s="53"/>
      <c r="AA464" s="4"/>
      <c r="AB464" s="4"/>
      <c r="AC464" s="4"/>
    </row>
    <row r="465" spans="1:29" ht="15.75" customHeight="1">
      <c r="A465" s="7"/>
      <c r="B465" s="4"/>
      <c r="C465" s="51"/>
      <c r="D465" s="7"/>
      <c r="E465" s="51"/>
      <c r="F465" s="4"/>
      <c r="G465" s="7"/>
      <c r="H465" s="52"/>
      <c r="I465" s="51"/>
      <c r="J465" s="4"/>
      <c r="K465" s="7"/>
      <c r="L465" s="4"/>
      <c r="M465" s="51"/>
      <c r="N465" s="4"/>
      <c r="O465" s="7"/>
      <c r="P465" s="53"/>
      <c r="Q465" s="53"/>
      <c r="R465" s="53"/>
      <c r="S465" s="53"/>
      <c r="T465" s="53"/>
      <c r="U465" s="53"/>
      <c r="V465" s="53"/>
      <c r="W465" s="53"/>
      <c r="X465" s="53"/>
      <c r="Y465" s="53"/>
      <c r="Z465" s="53"/>
      <c r="AA465" s="4"/>
      <c r="AB465" s="4"/>
      <c r="AC465" s="4"/>
    </row>
    <row r="466" spans="1:29" ht="15.75" customHeight="1">
      <c r="A466" s="7"/>
      <c r="B466" s="4"/>
      <c r="C466" s="51"/>
      <c r="D466" s="7"/>
      <c r="E466" s="51"/>
      <c r="F466" s="4"/>
      <c r="G466" s="7"/>
      <c r="H466" s="52"/>
      <c r="I466" s="51"/>
      <c r="J466" s="4"/>
      <c r="K466" s="7"/>
      <c r="L466" s="4"/>
      <c r="M466" s="51"/>
      <c r="N466" s="4"/>
      <c r="O466" s="7"/>
      <c r="P466" s="53"/>
      <c r="Q466" s="53"/>
      <c r="R466" s="53"/>
      <c r="S466" s="53"/>
      <c r="T466" s="53"/>
      <c r="U466" s="53"/>
      <c r="V466" s="53"/>
      <c r="W466" s="53"/>
      <c r="X466" s="53"/>
      <c r="Y466" s="53"/>
      <c r="Z466" s="53"/>
      <c r="AA466" s="4"/>
      <c r="AB466" s="4"/>
      <c r="AC466" s="4"/>
    </row>
    <row r="467" spans="1:29" ht="15.75" customHeight="1">
      <c r="A467" s="7"/>
      <c r="B467" s="4"/>
      <c r="C467" s="51"/>
      <c r="D467" s="7"/>
      <c r="E467" s="51"/>
      <c r="F467" s="4"/>
      <c r="G467" s="7"/>
      <c r="H467" s="52"/>
      <c r="I467" s="51"/>
      <c r="J467" s="4"/>
      <c r="K467" s="7"/>
      <c r="L467" s="4"/>
      <c r="M467" s="51"/>
      <c r="N467" s="4"/>
      <c r="O467" s="7"/>
      <c r="P467" s="53"/>
      <c r="Q467" s="53"/>
      <c r="R467" s="53"/>
      <c r="S467" s="53"/>
      <c r="T467" s="53"/>
      <c r="U467" s="53"/>
      <c r="V467" s="53"/>
      <c r="W467" s="53"/>
      <c r="X467" s="53"/>
      <c r="Y467" s="53"/>
      <c r="Z467" s="53"/>
      <c r="AA467" s="4"/>
      <c r="AB467" s="4"/>
      <c r="AC467" s="4"/>
    </row>
    <row r="468" spans="1:29" ht="15.75" customHeight="1">
      <c r="A468" s="7"/>
      <c r="B468" s="4"/>
      <c r="C468" s="51"/>
      <c r="D468" s="7"/>
      <c r="E468" s="51"/>
      <c r="F468" s="4"/>
      <c r="G468" s="7"/>
      <c r="H468" s="52"/>
      <c r="I468" s="51"/>
      <c r="J468" s="4"/>
      <c r="K468" s="7"/>
      <c r="L468" s="4"/>
      <c r="M468" s="51"/>
      <c r="N468" s="4"/>
      <c r="O468" s="7"/>
      <c r="P468" s="53"/>
      <c r="Q468" s="53"/>
      <c r="R468" s="53"/>
      <c r="S468" s="53"/>
      <c r="T468" s="53"/>
      <c r="U468" s="53"/>
      <c r="V468" s="53"/>
      <c r="W468" s="53"/>
      <c r="X468" s="53"/>
      <c r="Y468" s="53"/>
      <c r="Z468" s="53"/>
      <c r="AA468" s="4"/>
      <c r="AB468" s="4"/>
      <c r="AC468" s="4"/>
    </row>
    <row r="469" spans="1:29" ht="15.75" customHeight="1">
      <c r="A469" s="7"/>
      <c r="B469" s="4"/>
      <c r="C469" s="51"/>
      <c r="D469" s="7"/>
      <c r="E469" s="51"/>
      <c r="F469" s="4"/>
      <c r="G469" s="7"/>
      <c r="H469" s="52"/>
      <c r="I469" s="51"/>
      <c r="J469" s="4"/>
      <c r="K469" s="7"/>
      <c r="L469" s="4"/>
      <c r="M469" s="51"/>
      <c r="N469" s="4"/>
      <c r="O469" s="7"/>
      <c r="P469" s="53"/>
      <c r="Q469" s="53"/>
      <c r="R469" s="53"/>
      <c r="S469" s="53"/>
      <c r="T469" s="53"/>
      <c r="U469" s="53"/>
      <c r="V469" s="53"/>
      <c r="W469" s="53"/>
      <c r="X469" s="53"/>
      <c r="Y469" s="53"/>
      <c r="Z469" s="53"/>
      <c r="AA469" s="4"/>
      <c r="AB469" s="4"/>
      <c r="AC469" s="4"/>
    </row>
    <row r="470" spans="1:29" ht="15.75" customHeight="1">
      <c r="A470" s="7"/>
      <c r="B470" s="4"/>
      <c r="C470" s="51"/>
      <c r="D470" s="7"/>
      <c r="E470" s="51"/>
      <c r="F470" s="4"/>
      <c r="G470" s="7"/>
      <c r="H470" s="52"/>
      <c r="I470" s="51"/>
      <c r="J470" s="4"/>
      <c r="K470" s="7"/>
      <c r="L470" s="4"/>
      <c r="M470" s="51"/>
      <c r="N470" s="4"/>
      <c r="O470" s="7"/>
      <c r="P470" s="53"/>
      <c r="Q470" s="53"/>
      <c r="R470" s="53"/>
      <c r="S470" s="53"/>
      <c r="T470" s="53"/>
      <c r="U470" s="53"/>
      <c r="V470" s="53"/>
      <c r="W470" s="53"/>
      <c r="X470" s="53"/>
      <c r="Y470" s="53"/>
      <c r="Z470" s="53"/>
      <c r="AA470" s="4"/>
      <c r="AB470" s="4"/>
      <c r="AC470" s="4"/>
    </row>
    <row r="471" spans="1:29" ht="15.75" customHeight="1">
      <c r="A471" s="7"/>
      <c r="B471" s="4"/>
      <c r="C471" s="51"/>
      <c r="D471" s="7"/>
      <c r="E471" s="51"/>
      <c r="F471" s="4"/>
      <c r="G471" s="7"/>
      <c r="H471" s="52"/>
      <c r="I471" s="51"/>
      <c r="J471" s="4"/>
      <c r="K471" s="7"/>
      <c r="L471" s="4"/>
      <c r="M471" s="51"/>
      <c r="N471" s="4"/>
      <c r="O471" s="7"/>
      <c r="P471" s="53"/>
      <c r="Q471" s="53"/>
      <c r="R471" s="53"/>
      <c r="S471" s="53"/>
      <c r="T471" s="53"/>
      <c r="U471" s="53"/>
      <c r="V471" s="53"/>
      <c r="W471" s="53"/>
      <c r="X471" s="53"/>
      <c r="Y471" s="53"/>
      <c r="Z471" s="53"/>
      <c r="AA471" s="4"/>
      <c r="AB471" s="4"/>
      <c r="AC471" s="4"/>
    </row>
    <row r="472" spans="1:29" ht="15.75" customHeight="1">
      <c r="A472" s="7"/>
      <c r="B472" s="4"/>
      <c r="C472" s="51"/>
      <c r="D472" s="7"/>
      <c r="E472" s="51"/>
      <c r="F472" s="4"/>
      <c r="G472" s="7"/>
      <c r="H472" s="52"/>
      <c r="I472" s="51"/>
      <c r="J472" s="4"/>
      <c r="K472" s="7"/>
      <c r="L472" s="4"/>
      <c r="M472" s="51"/>
      <c r="N472" s="4"/>
      <c r="O472" s="7"/>
      <c r="P472" s="53"/>
      <c r="Q472" s="53"/>
      <c r="R472" s="53"/>
      <c r="S472" s="53"/>
      <c r="T472" s="53"/>
      <c r="U472" s="53"/>
      <c r="V472" s="53"/>
      <c r="W472" s="53"/>
      <c r="X472" s="53"/>
      <c r="Y472" s="53"/>
      <c r="Z472" s="53"/>
      <c r="AA472" s="4"/>
      <c r="AB472" s="4"/>
      <c r="AC472" s="4"/>
    </row>
    <row r="473" spans="1:29" ht="15.75" customHeight="1">
      <c r="A473" s="7"/>
      <c r="B473" s="4"/>
      <c r="C473" s="51"/>
      <c r="D473" s="7"/>
      <c r="E473" s="51"/>
      <c r="F473" s="4"/>
      <c r="G473" s="7"/>
      <c r="H473" s="52"/>
      <c r="I473" s="51"/>
      <c r="J473" s="4"/>
      <c r="K473" s="7"/>
      <c r="L473" s="4"/>
      <c r="M473" s="51"/>
      <c r="N473" s="4"/>
      <c r="O473" s="7"/>
      <c r="P473" s="53"/>
      <c r="Q473" s="53"/>
      <c r="R473" s="53"/>
      <c r="S473" s="53"/>
      <c r="T473" s="53"/>
      <c r="U473" s="53"/>
      <c r="V473" s="53"/>
      <c r="W473" s="53"/>
      <c r="X473" s="53"/>
      <c r="Y473" s="53"/>
      <c r="Z473" s="53"/>
      <c r="AA473" s="4"/>
      <c r="AB473" s="4"/>
      <c r="AC473" s="4"/>
    </row>
    <row r="474" spans="1:29" ht="15.75" customHeight="1">
      <c r="A474" s="7"/>
      <c r="B474" s="4"/>
      <c r="C474" s="51"/>
      <c r="D474" s="7"/>
      <c r="E474" s="51"/>
      <c r="F474" s="4"/>
      <c r="G474" s="7"/>
      <c r="H474" s="52"/>
      <c r="I474" s="51"/>
      <c r="J474" s="4"/>
      <c r="K474" s="7"/>
      <c r="L474" s="4"/>
      <c r="M474" s="51"/>
      <c r="N474" s="4"/>
      <c r="O474" s="7"/>
      <c r="P474" s="53"/>
      <c r="Q474" s="53"/>
      <c r="R474" s="53"/>
      <c r="S474" s="53"/>
      <c r="T474" s="53"/>
      <c r="U474" s="53"/>
      <c r="V474" s="53"/>
      <c r="W474" s="53"/>
      <c r="X474" s="53"/>
      <c r="Y474" s="53"/>
      <c r="Z474" s="53"/>
      <c r="AA474" s="4"/>
      <c r="AB474" s="4"/>
      <c r="AC474" s="4"/>
    </row>
    <row r="475" spans="1:29" ht="15.75" customHeight="1">
      <c r="A475" s="7"/>
      <c r="B475" s="4"/>
      <c r="C475" s="51"/>
      <c r="D475" s="7"/>
      <c r="E475" s="51"/>
      <c r="F475" s="4"/>
      <c r="G475" s="7"/>
      <c r="H475" s="52"/>
      <c r="I475" s="51"/>
      <c r="J475" s="4"/>
      <c r="K475" s="7"/>
      <c r="L475" s="4"/>
      <c r="M475" s="51"/>
      <c r="N475" s="4"/>
      <c r="O475" s="7"/>
      <c r="P475" s="53"/>
      <c r="Q475" s="53"/>
      <c r="R475" s="53"/>
      <c r="S475" s="53"/>
      <c r="T475" s="53"/>
      <c r="U475" s="53"/>
      <c r="V475" s="53"/>
      <c r="W475" s="53"/>
      <c r="X475" s="53"/>
      <c r="Y475" s="53"/>
      <c r="Z475" s="53"/>
      <c r="AA475" s="4"/>
      <c r="AB475" s="4"/>
      <c r="AC475" s="4"/>
    </row>
    <row r="476" spans="1:29" ht="15.75" customHeight="1">
      <c r="A476" s="7"/>
      <c r="B476" s="4"/>
      <c r="C476" s="51"/>
      <c r="D476" s="7"/>
      <c r="E476" s="51"/>
      <c r="F476" s="4"/>
      <c r="G476" s="7"/>
      <c r="H476" s="52"/>
      <c r="I476" s="51"/>
      <c r="J476" s="4"/>
      <c r="K476" s="7"/>
      <c r="L476" s="4"/>
      <c r="M476" s="51"/>
      <c r="N476" s="4"/>
      <c r="O476" s="7"/>
      <c r="P476" s="53"/>
      <c r="Q476" s="53"/>
      <c r="R476" s="53"/>
      <c r="S476" s="53"/>
      <c r="T476" s="53"/>
      <c r="U476" s="53"/>
      <c r="V476" s="53"/>
      <c r="W476" s="53"/>
      <c r="X476" s="53"/>
      <c r="Y476" s="53"/>
      <c r="Z476" s="53"/>
      <c r="AA476" s="4"/>
      <c r="AB476" s="4"/>
      <c r="AC476" s="4"/>
    </row>
    <row r="477" spans="1:29" ht="15.75" customHeight="1">
      <c r="A477" s="7"/>
      <c r="B477" s="4"/>
      <c r="C477" s="51"/>
      <c r="D477" s="7"/>
      <c r="E477" s="51"/>
      <c r="F477" s="4"/>
      <c r="G477" s="7"/>
      <c r="H477" s="52"/>
      <c r="I477" s="51"/>
      <c r="J477" s="4"/>
      <c r="K477" s="7"/>
      <c r="L477" s="4"/>
      <c r="M477" s="51"/>
      <c r="N477" s="4"/>
      <c r="O477" s="7"/>
      <c r="P477" s="53"/>
      <c r="Q477" s="53"/>
      <c r="R477" s="53"/>
      <c r="S477" s="53"/>
      <c r="T477" s="53"/>
      <c r="U477" s="53"/>
      <c r="V477" s="53"/>
      <c r="W477" s="53"/>
      <c r="X477" s="53"/>
      <c r="Y477" s="53"/>
      <c r="Z477" s="53"/>
      <c r="AA477" s="4"/>
      <c r="AB477" s="4"/>
      <c r="AC477" s="4"/>
    </row>
    <row r="478" spans="1:29" ht="15.75" customHeight="1">
      <c r="A478" s="7"/>
      <c r="B478" s="4"/>
      <c r="C478" s="51"/>
      <c r="D478" s="7"/>
      <c r="E478" s="51"/>
      <c r="F478" s="4"/>
      <c r="G478" s="7"/>
      <c r="H478" s="52"/>
      <c r="I478" s="51"/>
      <c r="J478" s="4"/>
      <c r="K478" s="7"/>
      <c r="L478" s="4"/>
      <c r="M478" s="51"/>
      <c r="N478" s="4"/>
      <c r="O478" s="7"/>
      <c r="P478" s="53"/>
      <c r="Q478" s="53"/>
      <c r="R478" s="53"/>
      <c r="S478" s="53"/>
      <c r="T478" s="53"/>
      <c r="U478" s="53"/>
      <c r="V478" s="53"/>
      <c r="W478" s="53"/>
      <c r="X478" s="53"/>
      <c r="Y478" s="53"/>
      <c r="Z478" s="53"/>
      <c r="AA478" s="4"/>
      <c r="AB478" s="4"/>
      <c r="AC478" s="4"/>
    </row>
    <row r="479" spans="1:29" ht="15.75" customHeight="1">
      <c r="A479" s="7"/>
      <c r="B479" s="4"/>
      <c r="C479" s="51"/>
      <c r="D479" s="7"/>
      <c r="E479" s="51"/>
      <c r="F479" s="4"/>
      <c r="G479" s="7"/>
      <c r="H479" s="52"/>
      <c r="I479" s="51"/>
      <c r="J479" s="4"/>
      <c r="K479" s="7"/>
      <c r="L479" s="4"/>
      <c r="M479" s="51"/>
      <c r="N479" s="4"/>
      <c r="O479" s="7"/>
      <c r="P479" s="53"/>
      <c r="Q479" s="53"/>
      <c r="R479" s="53"/>
      <c r="S479" s="53"/>
      <c r="T479" s="53"/>
      <c r="U479" s="53"/>
      <c r="V479" s="53"/>
      <c r="W479" s="53"/>
      <c r="X479" s="53"/>
      <c r="Y479" s="53"/>
      <c r="Z479" s="53"/>
      <c r="AA479" s="4"/>
      <c r="AB479" s="4"/>
      <c r="AC479" s="4"/>
    </row>
    <row r="480" spans="1:29" ht="15.75" customHeight="1">
      <c r="A480" s="7"/>
      <c r="B480" s="4"/>
      <c r="C480" s="51"/>
      <c r="D480" s="7"/>
      <c r="E480" s="51"/>
      <c r="F480" s="4"/>
      <c r="G480" s="7"/>
      <c r="H480" s="52"/>
      <c r="I480" s="51"/>
      <c r="J480" s="4"/>
      <c r="K480" s="7"/>
      <c r="L480" s="4"/>
      <c r="M480" s="51"/>
      <c r="N480" s="4"/>
      <c r="O480" s="7"/>
      <c r="P480" s="53"/>
      <c r="Q480" s="53"/>
      <c r="R480" s="53"/>
      <c r="S480" s="53"/>
      <c r="T480" s="53"/>
      <c r="U480" s="53"/>
      <c r="V480" s="53"/>
      <c r="W480" s="53"/>
      <c r="X480" s="53"/>
      <c r="Y480" s="53"/>
      <c r="Z480" s="53"/>
      <c r="AA480" s="4"/>
      <c r="AB480" s="4"/>
      <c r="AC480" s="4"/>
    </row>
    <row r="481" spans="1:29" ht="15.75" customHeight="1">
      <c r="A481" s="7"/>
      <c r="B481" s="4"/>
      <c r="C481" s="51"/>
      <c r="D481" s="7"/>
      <c r="E481" s="51"/>
      <c r="F481" s="4"/>
      <c r="G481" s="7"/>
      <c r="H481" s="52"/>
      <c r="I481" s="51"/>
      <c r="J481" s="4"/>
      <c r="K481" s="7"/>
      <c r="L481" s="4"/>
      <c r="M481" s="51"/>
      <c r="N481" s="4"/>
      <c r="O481" s="7"/>
      <c r="P481" s="53"/>
      <c r="Q481" s="53"/>
      <c r="R481" s="53"/>
      <c r="S481" s="53"/>
      <c r="T481" s="53"/>
      <c r="U481" s="53"/>
      <c r="V481" s="53"/>
      <c r="W481" s="53"/>
      <c r="X481" s="53"/>
      <c r="Y481" s="53"/>
      <c r="Z481" s="53"/>
      <c r="AA481" s="4"/>
      <c r="AB481" s="4"/>
      <c r="AC481" s="4"/>
    </row>
    <row r="482" spans="1:29" ht="15.75" customHeight="1">
      <c r="A482" s="7"/>
      <c r="B482" s="4"/>
      <c r="C482" s="51"/>
      <c r="D482" s="7"/>
      <c r="E482" s="51"/>
      <c r="F482" s="4"/>
      <c r="G482" s="7"/>
      <c r="H482" s="52"/>
      <c r="I482" s="51"/>
      <c r="J482" s="4"/>
      <c r="K482" s="7"/>
      <c r="L482" s="4"/>
      <c r="M482" s="51"/>
      <c r="N482" s="4"/>
      <c r="O482" s="7"/>
      <c r="P482" s="53"/>
      <c r="Q482" s="53"/>
      <c r="R482" s="53"/>
      <c r="S482" s="53"/>
      <c r="T482" s="53"/>
      <c r="U482" s="53"/>
      <c r="V482" s="53"/>
      <c r="W482" s="53"/>
      <c r="X482" s="53"/>
      <c r="Y482" s="53"/>
      <c r="Z482" s="53"/>
      <c r="AA482" s="4"/>
      <c r="AB482" s="4"/>
      <c r="AC482" s="4"/>
    </row>
    <row r="483" spans="1:29" ht="15.75" customHeight="1">
      <c r="A483" s="7"/>
      <c r="B483" s="4"/>
      <c r="C483" s="51"/>
      <c r="D483" s="7"/>
      <c r="E483" s="51"/>
      <c r="F483" s="4"/>
      <c r="G483" s="7"/>
      <c r="H483" s="52"/>
      <c r="I483" s="51"/>
      <c r="J483" s="4"/>
      <c r="K483" s="7"/>
      <c r="L483" s="4"/>
      <c r="M483" s="51"/>
      <c r="N483" s="4"/>
      <c r="O483" s="7"/>
      <c r="P483" s="53"/>
      <c r="Q483" s="53"/>
      <c r="R483" s="53"/>
      <c r="S483" s="53"/>
      <c r="T483" s="53"/>
      <c r="U483" s="53"/>
      <c r="V483" s="53"/>
      <c r="W483" s="53"/>
      <c r="X483" s="53"/>
      <c r="Y483" s="53"/>
      <c r="Z483" s="53"/>
      <c r="AA483" s="4"/>
      <c r="AB483" s="4"/>
      <c r="AC483" s="4"/>
    </row>
    <row r="484" spans="1:29" ht="15.75" customHeight="1">
      <c r="A484" s="7"/>
      <c r="B484" s="4"/>
      <c r="C484" s="51"/>
      <c r="D484" s="7"/>
      <c r="E484" s="51"/>
      <c r="F484" s="4"/>
      <c r="G484" s="7"/>
      <c r="H484" s="52"/>
      <c r="I484" s="51"/>
      <c r="J484" s="4"/>
      <c r="K484" s="7"/>
      <c r="L484" s="4"/>
      <c r="M484" s="51"/>
      <c r="N484" s="4"/>
      <c r="O484" s="7"/>
      <c r="P484" s="53"/>
      <c r="Q484" s="53"/>
      <c r="R484" s="53"/>
      <c r="S484" s="53"/>
      <c r="T484" s="53"/>
      <c r="U484" s="53"/>
      <c r="V484" s="53"/>
      <c r="W484" s="53"/>
      <c r="X484" s="53"/>
      <c r="Y484" s="53"/>
      <c r="Z484" s="53"/>
      <c r="AA484" s="4"/>
      <c r="AB484" s="4"/>
      <c r="AC484" s="4"/>
    </row>
    <row r="485" spans="1:29" ht="15.75" customHeight="1">
      <c r="A485" s="7"/>
      <c r="B485" s="4"/>
      <c r="C485" s="51"/>
      <c r="D485" s="7"/>
      <c r="E485" s="51"/>
      <c r="F485" s="4"/>
      <c r="G485" s="7"/>
      <c r="H485" s="52"/>
      <c r="I485" s="51"/>
      <c r="J485" s="4"/>
      <c r="K485" s="7"/>
      <c r="L485" s="4"/>
      <c r="M485" s="51"/>
      <c r="N485" s="4"/>
      <c r="O485" s="7"/>
      <c r="P485" s="53"/>
      <c r="Q485" s="53"/>
      <c r="R485" s="53"/>
      <c r="S485" s="53"/>
      <c r="T485" s="53"/>
      <c r="U485" s="53"/>
      <c r="V485" s="53"/>
      <c r="W485" s="53"/>
      <c r="X485" s="53"/>
      <c r="Y485" s="53"/>
      <c r="Z485" s="53"/>
      <c r="AA485" s="4"/>
      <c r="AB485" s="4"/>
      <c r="AC485" s="4"/>
    </row>
    <row r="486" spans="1:29" ht="15.75" customHeight="1">
      <c r="A486" s="7"/>
      <c r="B486" s="4"/>
      <c r="C486" s="51"/>
      <c r="D486" s="7"/>
      <c r="E486" s="51"/>
      <c r="F486" s="4"/>
      <c r="G486" s="7"/>
      <c r="H486" s="52"/>
      <c r="I486" s="51"/>
      <c r="J486" s="4"/>
      <c r="K486" s="7"/>
      <c r="L486" s="4"/>
      <c r="M486" s="51"/>
      <c r="N486" s="4"/>
      <c r="O486" s="7"/>
      <c r="P486" s="53"/>
      <c r="Q486" s="53"/>
      <c r="R486" s="53"/>
      <c r="S486" s="53"/>
      <c r="T486" s="53"/>
      <c r="U486" s="53"/>
      <c r="V486" s="53"/>
      <c r="W486" s="53"/>
      <c r="X486" s="53"/>
      <c r="Y486" s="53"/>
      <c r="Z486" s="53"/>
      <c r="AA486" s="4"/>
      <c r="AB486" s="4"/>
      <c r="AC486" s="4"/>
    </row>
    <row r="487" spans="1:29" ht="15.75" customHeight="1">
      <c r="A487" s="7"/>
      <c r="B487" s="4"/>
      <c r="C487" s="51"/>
      <c r="D487" s="7"/>
      <c r="E487" s="51"/>
      <c r="F487" s="4"/>
      <c r="G487" s="7"/>
      <c r="H487" s="52"/>
      <c r="I487" s="51"/>
      <c r="J487" s="4"/>
      <c r="K487" s="7"/>
      <c r="L487" s="4"/>
      <c r="M487" s="51"/>
      <c r="N487" s="4"/>
      <c r="O487" s="7"/>
      <c r="P487" s="53"/>
      <c r="Q487" s="53"/>
      <c r="R487" s="53"/>
      <c r="S487" s="53"/>
      <c r="T487" s="53"/>
      <c r="U487" s="53"/>
      <c r="V487" s="53"/>
      <c r="W487" s="53"/>
      <c r="X487" s="53"/>
      <c r="Y487" s="53"/>
      <c r="Z487" s="53"/>
      <c r="AA487" s="4"/>
      <c r="AB487" s="4"/>
      <c r="AC487" s="4"/>
    </row>
    <row r="488" spans="1:29" ht="15.75" customHeight="1">
      <c r="A488" s="7"/>
      <c r="B488" s="4"/>
      <c r="C488" s="51"/>
      <c r="D488" s="7"/>
      <c r="E488" s="51"/>
      <c r="F488" s="4"/>
      <c r="G488" s="7"/>
      <c r="H488" s="52"/>
      <c r="I488" s="51"/>
      <c r="J488" s="4"/>
      <c r="K488" s="7"/>
      <c r="L488" s="4"/>
      <c r="M488" s="51"/>
      <c r="N488" s="4"/>
      <c r="O488" s="7"/>
      <c r="P488" s="53"/>
      <c r="Q488" s="53"/>
      <c r="R488" s="53"/>
      <c r="S488" s="53"/>
      <c r="T488" s="53"/>
      <c r="U488" s="53"/>
      <c r="V488" s="53"/>
      <c r="W488" s="53"/>
      <c r="X488" s="53"/>
      <c r="Y488" s="53"/>
      <c r="Z488" s="53"/>
      <c r="AA488" s="4"/>
      <c r="AB488" s="4"/>
      <c r="AC488" s="4"/>
    </row>
    <row r="489" spans="1:29" ht="15.75" customHeight="1">
      <c r="A489" s="7"/>
      <c r="B489" s="4"/>
      <c r="C489" s="51"/>
      <c r="D489" s="7"/>
      <c r="E489" s="51"/>
      <c r="F489" s="4"/>
      <c r="G489" s="7"/>
      <c r="H489" s="52"/>
      <c r="I489" s="51"/>
      <c r="J489" s="4"/>
      <c r="K489" s="7"/>
      <c r="L489" s="4"/>
      <c r="M489" s="51"/>
      <c r="N489" s="4"/>
      <c r="O489" s="7"/>
      <c r="P489" s="53"/>
      <c r="Q489" s="53"/>
      <c r="R489" s="53"/>
      <c r="S489" s="53"/>
      <c r="T489" s="53"/>
      <c r="U489" s="53"/>
      <c r="V489" s="53"/>
      <c r="W489" s="53"/>
      <c r="X489" s="53"/>
      <c r="Y489" s="53"/>
      <c r="Z489" s="53"/>
      <c r="AA489" s="4"/>
      <c r="AB489" s="4"/>
      <c r="AC489" s="4"/>
    </row>
    <row r="490" spans="1:29" ht="15.75" customHeight="1">
      <c r="A490" s="7"/>
      <c r="B490" s="4"/>
      <c r="C490" s="51"/>
      <c r="D490" s="7"/>
      <c r="E490" s="51"/>
      <c r="F490" s="4"/>
      <c r="G490" s="7"/>
      <c r="H490" s="52"/>
      <c r="I490" s="51"/>
      <c r="J490" s="4"/>
      <c r="K490" s="7"/>
      <c r="L490" s="4"/>
      <c r="M490" s="51"/>
      <c r="N490" s="4"/>
      <c r="O490" s="7"/>
      <c r="P490" s="53"/>
      <c r="Q490" s="53"/>
      <c r="R490" s="53"/>
      <c r="S490" s="53"/>
      <c r="T490" s="53"/>
      <c r="U490" s="53"/>
      <c r="V490" s="53"/>
      <c r="W490" s="53"/>
      <c r="X490" s="53"/>
      <c r="Y490" s="53"/>
      <c r="Z490" s="53"/>
      <c r="AA490" s="4"/>
      <c r="AB490" s="4"/>
      <c r="AC490" s="4"/>
    </row>
    <row r="491" spans="1:29" ht="15.75" customHeight="1">
      <c r="A491" s="7"/>
      <c r="B491" s="4"/>
      <c r="C491" s="51"/>
      <c r="D491" s="7"/>
      <c r="E491" s="51"/>
      <c r="F491" s="4"/>
      <c r="G491" s="7"/>
      <c r="H491" s="52"/>
      <c r="I491" s="51"/>
      <c r="J491" s="4"/>
      <c r="K491" s="7"/>
      <c r="L491" s="4"/>
      <c r="M491" s="51"/>
      <c r="N491" s="4"/>
      <c r="O491" s="7"/>
      <c r="P491" s="53"/>
      <c r="Q491" s="53"/>
      <c r="R491" s="53"/>
      <c r="S491" s="53"/>
      <c r="T491" s="53"/>
      <c r="U491" s="53"/>
      <c r="V491" s="53"/>
      <c r="W491" s="53"/>
      <c r="X491" s="53"/>
      <c r="Y491" s="53"/>
      <c r="Z491" s="53"/>
      <c r="AA491" s="4"/>
      <c r="AB491" s="4"/>
      <c r="AC491" s="4"/>
    </row>
    <row r="492" spans="1:29" ht="15.75" customHeight="1">
      <c r="A492" s="7"/>
      <c r="B492" s="4"/>
      <c r="C492" s="51"/>
      <c r="D492" s="7"/>
      <c r="E492" s="51"/>
      <c r="F492" s="4"/>
      <c r="G492" s="7"/>
      <c r="H492" s="52"/>
      <c r="I492" s="51"/>
      <c r="J492" s="4"/>
      <c r="K492" s="7"/>
      <c r="L492" s="4"/>
      <c r="M492" s="51"/>
      <c r="N492" s="4"/>
      <c r="O492" s="7"/>
      <c r="P492" s="53"/>
      <c r="Q492" s="53"/>
      <c r="R492" s="53"/>
      <c r="S492" s="53"/>
      <c r="T492" s="53"/>
      <c r="U492" s="53"/>
      <c r="V492" s="53"/>
      <c r="W492" s="53"/>
      <c r="X492" s="53"/>
      <c r="Y492" s="53"/>
      <c r="Z492" s="53"/>
      <c r="AA492" s="4"/>
      <c r="AB492" s="4"/>
      <c r="AC492" s="4"/>
    </row>
    <row r="493" spans="1:29" ht="15.75" customHeight="1">
      <c r="A493" s="7"/>
      <c r="B493" s="4"/>
      <c r="C493" s="51"/>
      <c r="D493" s="7"/>
      <c r="E493" s="51"/>
      <c r="F493" s="4"/>
      <c r="G493" s="7"/>
      <c r="H493" s="52"/>
      <c r="I493" s="51"/>
      <c r="J493" s="4"/>
      <c r="K493" s="7"/>
      <c r="L493" s="4"/>
      <c r="M493" s="51"/>
      <c r="N493" s="4"/>
      <c r="O493" s="7"/>
      <c r="P493" s="53"/>
      <c r="Q493" s="53"/>
      <c r="R493" s="53"/>
      <c r="S493" s="53"/>
      <c r="T493" s="53"/>
      <c r="U493" s="53"/>
      <c r="V493" s="53"/>
      <c r="W493" s="53"/>
      <c r="X493" s="53"/>
      <c r="Y493" s="53"/>
      <c r="Z493" s="53"/>
      <c r="AA493" s="4"/>
      <c r="AB493" s="4"/>
      <c r="AC493" s="4"/>
    </row>
    <row r="494" spans="1:29" ht="15.75" customHeight="1">
      <c r="A494" s="7"/>
      <c r="B494" s="4"/>
      <c r="C494" s="51"/>
      <c r="D494" s="7"/>
      <c r="E494" s="51"/>
      <c r="F494" s="4"/>
      <c r="G494" s="7"/>
      <c r="H494" s="52"/>
      <c r="I494" s="51"/>
      <c r="J494" s="4"/>
      <c r="K494" s="7"/>
      <c r="L494" s="4"/>
      <c r="M494" s="51"/>
      <c r="N494" s="4"/>
      <c r="O494" s="7"/>
      <c r="P494" s="53"/>
      <c r="Q494" s="53"/>
      <c r="R494" s="53"/>
      <c r="S494" s="53"/>
      <c r="T494" s="53"/>
      <c r="U494" s="53"/>
      <c r="V494" s="53"/>
      <c r="W494" s="53"/>
      <c r="X494" s="53"/>
      <c r="Y494" s="53"/>
      <c r="Z494" s="53"/>
      <c r="AA494" s="4"/>
      <c r="AB494" s="4"/>
      <c r="AC494" s="4"/>
    </row>
    <row r="495" spans="1:29" ht="15.75" customHeight="1">
      <c r="A495" s="7"/>
      <c r="B495" s="4"/>
      <c r="C495" s="51"/>
      <c r="D495" s="7"/>
      <c r="E495" s="51"/>
      <c r="F495" s="4"/>
      <c r="G495" s="7"/>
      <c r="H495" s="52"/>
      <c r="I495" s="51"/>
      <c r="J495" s="4"/>
      <c r="K495" s="7"/>
      <c r="L495" s="4"/>
      <c r="M495" s="51"/>
      <c r="N495" s="4"/>
      <c r="O495" s="7"/>
      <c r="P495" s="53"/>
      <c r="Q495" s="53"/>
      <c r="R495" s="53"/>
      <c r="S495" s="53"/>
      <c r="T495" s="53"/>
      <c r="U495" s="53"/>
      <c r="V495" s="53"/>
      <c r="W495" s="53"/>
      <c r="X495" s="53"/>
      <c r="Y495" s="53"/>
      <c r="Z495" s="53"/>
      <c r="AA495" s="4"/>
      <c r="AB495" s="4"/>
      <c r="AC495" s="4"/>
    </row>
    <row r="496" spans="1:29" ht="15.75" customHeight="1">
      <c r="A496" s="7"/>
      <c r="B496" s="4"/>
      <c r="C496" s="51"/>
      <c r="D496" s="7"/>
      <c r="E496" s="51"/>
      <c r="F496" s="4"/>
      <c r="G496" s="7"/>
      <c r="H496" s="52"/>
      <c r="I496" s="51"/>
      <c r="J496" s="4"/>
      <c r="K496" s="7"/>
      <c r="L496" s="4"/>
      <c r="M496" s="51"/>
      <c r="N496" s="4"/>
      <c r="O496" s="7"/>
      <c r="P496" s="53"/>
      <c r="Q496" s="53"/>
      <c r="R496" s="53"/>
      <c r="S496" s="53"/>
      <c r="T496" s="53"/>
      <c r="U496" s="53"/>
      <c r="V496" s="53"/>
      <c r="W496" s="53"/>
      <c r="X496" s="53"/>
      <c r="Y496" s="53"/>
      <c r="Z496" s="53"/>
      <c r="AA496" s="4"/>
      <c r="AB496" s="4"/>
      <c r="AC496" s="4"/>
    </row>
    <row r="497" spans="1:29" ht="15.75" customHeight="1">
      <c r="A497" s="7"/>
      <c r="B497" s="4"/>
      <c r="C497" s="51"/>
      <c r="D497" s="7"/>
      <c r="E497" s="51"/>
      <c r="F497" s="4"/>
      <c r="G497" s="7"/>
      <c r="H497" s="52"/>
      <c r="I497" s="51"/>
      <c r="J497" s="4"/>
      <c r="K497" s="7"/>
      <c r="L497" s="4"/>
      <c r="M497" s="51"/>
      <c r="N497" s="4"/>
      <c r="O497" s="7"/>
      <c r="P497" s="53"/>
      <c r="Q497" s="53"/>
      <c r="R497" s="53"/>
      <c r="S497" s="53"/>
      <c r="T497" s="53"/>
      <c r="U497" s="53"/>
      <c r="V497" s="53"/>
      <c r="W497" s="53"/>
      <c r="X497" s="53"/>
      <c r="Y497" s="53"/>
      <c r="Z497" s="53"/>
      <c r="AA497" s="4"/>
      <c r="AB497" s="4"/>
      <c r="AC497" s="4"/>
    </row>
    <row r="498" spans="1:29" ht="15.75" customHeight="1">
      <c r="A498" s="7"/>
      <c r="B498" s="4"/>
      <c r="C498" s="51"/>
      <c r="D498" s="7"/>
      <c r="E498" s="51"/>
      <c r="F498" s="4"/>
      <c r="G498" s="7"/>
      <c r="H498" s="52"/>
      <c r="I498" s="51"/>
      <c r="J498" s="4"/>
      <c r="K498" s="7"/>
      <c r="L498" s="4"/>
      <c r="M498" s="51"/>
      <c r="N498" s="4"/>
      <c r="O498" s="7"/>
      <c r="P498" s="53"/>
      <c r="Q498" s="53"/>
      <c r="R498" s="53"/>
      <c r="S498" s="53"/>
      <c r="T498" s="53"/>
      <c r="U498" s="53"/>
      <c r="V498" s="53"/>
      <c r="W498" s="53"/>
      <c r="X498" s="53"/>
      <c r="Y498" s="53"/>
      <c r="Z498" s="53"/>
      <c r="AA498" s="4"/>
      <c r="AB498" s="4"/>
      <c r="AC498" s="4"/>
    </row>
    <row r="499" spans="1:29" ht="15.75" customHeight="1">
      <c r="A499" s="7"/>
      <c r="B499" s="4"/>
      <c r="C499" s="51"/>
      <c r="D499" s="7"/>
      <c r="E499" s="51"/>
      <c r="F499" s="4"/>
      <c r="G499" s="7"/>
      <c r="H499" s="52"/>
      <c r="I499" s="51"/>
      <c r="J499" s="4"/>
      <c r="K499" s="7"/>
      <c r="L499" s="4"/>
      <c r="M499" s="51"/>
      <c r="N499" s="4"/>
      <c r="O499" s="7"/>
      <c r="P499" s="53"/>
      <c r="Q499" s="53"/>
      <c r="R499" s="53"/>
      <c r="S499" s="53"/>
      <c r="T499" s="53"/>
      <c r="U499" s="53"/>
      <c r="V499" s="53"/>
      <c r="W499" s="53"/>
      <c r="X499" s="53"/>
      <c r="Y499" s="53"/>
      <c r="Z499" s="53"/>
      <c r="AA499" s="4"/>
      <c r="AB499" s="4"/>
      <c r="AC499" s="4"/>
    </row>
    <row r="500" spans="1:29" ht="15.75" customHeight="1">
      <c r="A500" s="7"/>
      <c r="B500" s="4"/>
      <c r="C500" s="51"/>
      <c r="D500" s="7"/>
      <c r="E500" s="51"/>
      <c r="F500" s="4"/>
      <c r="G500" s="7"/>
      <c r="H500" s="52"/>
      <c r="I500" s="51"/>
      <c r="J500" s="4"/>
      <c r="K500" s="7"/>
      <c r="L500" s="4"/>
      <c r="M500" s="51"/>
      <c r="N500" s="4"/>
      <c r="O500" s="7"/>
      <c r="P500" s="53"/>
      <c r="Q500" s="53"/>
      <c r="R500" s="53"/>
      <c r="S500" s="53"/>
      <c r="T500" s="53"/>
      <c r="U500" s="53"/>
      <c r="V500" s="53"/>
      <c r="W500" s="53"/>
      <c r="X500" s="53"/>
      <c r="Y500" s="53"/>
      <c r="Z500" s="53"/>
      <c r="AA500" s="4"/>
      <c r="AB500" s="4"/>
      <c r="AC500" s="4"/>
    </row>
    <row r="501" spans="1:29" ht="15.75" customHeight="1">
      <c r="A501" s="7"/>
      <c r="B501" s="4"/>
      <c r="C501" s="51"/>
      <c r="D501" s="7"/>
      <c r="E501" s="51"/>
      <c r="F501" s="4"/>
      <c r="G501" s="7"/>
      <c r="H501" s="52"/>
      <c r="I501" s="51"/>
      <c r="J501" s="4"/>
      <c r="K501" s="7"/>
      <c r="L501" s="4"/>
      <c r="M501" s="51"/>
      <c r="N501" s="4"/>
      <c r="O501" s="7"/>
      <c r="P501" s="53"/>
      <c r="Q501" s="53"/>
      <c r="R501" s="53"/>
      <c r="S501" s="53"/>
      <c r="T501" s="53"/>
      <c r="U501" s="53"/>
      <c r="V501" s="53"/>
      <c r="W501" s="53"/>
      <c r="X501" s="53"/>
      <c r="Y501" s="53"/>
      <c r="Z501" s="53"/>
      <c r="AA501" s="4"/>
      <c r="AB501" s="4"/>
      <c r="AC501" s="4"/>
    </row>
    <row r="502" spans="1:29" ht="15.75" customHeight="1">
      <c r="A502" s="7"/>
      <c r="B502" s="4"/>
      <c r="C502" s="51"/>
      <c r="D502" s="7"/>
      <c r="E502" s="51"/>
      <c r="F502" s="4"/>
      <c r="G502" s="7"/>
      <c r="H502" s="52"/>
      <c r="I502" s="51"/>
      <c r="J502" s="4"/>
      <c r="K502" s="7"/>
      <c r="L502" s="4"/>
      <c r="M502" s="51"/>
      <c r="N502" s="4"/>
      <c r="O502" s="7"/>
      <c r="P502" s="53"/>
      <c r="Q502" s="53"/>
      <c r="R502" s="53"/>
      <c r="S502" s="53"/>
      <c r="T502" s="53"/>
      <c r="U502" s="53"/>
      <c r="V502" s="53"/>
      <c r="W502" s="53"/>
      <c r="X502" s="53"/>
      <c r="Y502" s="53"/>
      <c r="Z502" s="53"/>
      <c r="AA502" s="4"/>
      <c r="AB502" s="4"/>
      <c r="AC502" s="4"/>
    </row>
    <row r="503" spans="1:29" ht="15.75" customHeight="1">
      <c r="A503" s="7"/>
      <c r="B503" s="4"/>
      <c r="C503" s="51"/>
      <c r="D503" s="7"/>
      <c r="E503" s="51"/>
      <c r="F503" s="4"/>
      <c r="G503" s="7"/>
      <c r="H503" s="52"/>
      <c r="I503" s="51"/>
      <c r="J503" s="4"/>
      <c r="K503" s="7"/>
      <c r="L503" s="4"/>
      <c r="M503" s="51"/>
      <c r="N503" s="4"/>
      <c r="O503" s="7"/>
      <c r="P503" s="53"/>
      <c r="Q503" s="53"/>
      <c r="R503" s="53"/>
      <c r="S503" s="53"/>
      <c r="T503" s="53"/>
      <c r="U503" s="53"/>
      <c r="V503" s="53"/>
      <c r="W503" s="53"/>
      <c r="X503" s="53"/>
      <c r="Y503" s="53"/>
      <c r="Z503" s="53"/>
      <c r="AA503" s="4"/>
      <c r="AB503" s="4"/>
      <c r="AC503" s="4"/>
    </row>
    <row r="504" spans="1:29" ht="15.75" customHeight="1">
      <c r="A504" s="7"/>
      <c r="B504" s="4"/>
      <c r="C504" s="51"/>
      <c r="D504" s="7"/>
      <c r="E504" s="51"/>
      <c r="F504" s="4"/>
      <c r="G504" s="7"/>
      <c r="H504" s="52"/>
      <c r="I504" s="51"/>
      <c r="J504" s="4"/>
      <c r="K504" s="7"/>
      <c r="L504" s="4"/>
      <c r="M504" s="51"/>
      <c r="N504" s="4"/>
      <c r="O504" s="7"/>
      <c r="P504" s="53"/>
      <c r="Q504" s="53"/>
      <c r="R504" s="53"/>
      <c r="S504" s="53"/>
      <c r="T504" s="53"/>
      <c r="U504" s="53"/>
      <c r="V504" s="53"/>
      <c r="W504" s="53"/>
      <c r="X504" s="53"/>
      <c r="Y504" s="53"/>
      <c r="Z504" s="53"/>
      <c r="AA504" s="4"/>
      <c r="AB504" s="4"/>
      <c r="AC504" s="4"/>
    </row>
    <row r="505" spans="1:29" ht="15.75" customHeight="1">
      <c r="A505" s="7"/>
      <c r="B505" s="4"/>
      <c r="C505" s="51"/>
      <c r="D505" s="7"/>
      <c r="E505" s="51"/>
      <c r="F505" s="4"/>
      <c r="G505" s="7"/>
      <c r="H505" s="52"/>
      <c r="I505" s="51"/>
      <c r="J505" s="4"/>
      <c r="K505" s="7"/>
      <c r="L505" s="4"/>
      <c r="M505" s="51"/>
      <c r="N505" s="4"/>
      <c r="O505" s="7"/>
      <c r="P505" s="53"/>
      <c r="Q505" s="53"/>
      <c r="R505" s="53"/>
      <c r="S505" s="53"/>
      <c r="T505" s="53"/>
      <c r="U505" s="53"/>
      <c r="V505" s="53"/>
      <c r="W505" s="53"/>
      <c r="X505" s="53"/>
      <c r="Y505" s="53"/>
      <c r="Z505" s="53"/>
      <c r="AA505" s="4"/>
      <c r="AB505" s="4"/>
      <c r="AC505" s="4"/>
    </row>
    <row r="506" spans="1:29" ht="15.75" customHeight="1">
      <c r="A506" s="7"/>
      <c r="B506" s="4"/>
      <c r="C506" s="51"/>
      <c r="D506" s="7"/>
      <c r="E506" s="51"/>
      <c r="F506" s="4"/>
      <c r="G506" s="7"/>
      <c r="H506" s="52"/>
      <c r="I506" s="51"/>
      <c r="J506" s="4"/>
      <c r="K506" s="7"/>
      <c r="L506" s="4"/>
      <c r="M506" s="51"/>
      <c r="N506" s="4"/>
      <c r="O506" s="7"/>
      <c r="P506" s="53"/>
      <c r="Q506" s="53"/>
      <c r="R506" s="53"/>
      <c r="S506" s="53"/>
      <c r="T506" s="53"/>
      <c r="U506" s="53"/>
      <c r="V506" s="53"/>
      <c r="W506" s="53"/>
      <c r="X506" s="53"/>
      <c r="Y506" s="53"/>
      <c r="Z506" s="53"/>
      <c r="AA506" s="4"/>
      <c r="AB506" s="4"/>
      <c r="AC506" s="4"/>
    </row>
    <row r="507" spans="1:29" ht="15.75" customHeight="1">
      <c r="A507" s="7"/>
      <c r="B507" s="4"/>
      <c r="C507" s="51"/>
      <c r="D507" s="7"/>
      <c r="E507" s="51"/>
      <c r="F507" s="4"/>
      <c r="G507" s="7"/>
      <c r="H507" s="52"/>
      <c r="I507" s="51"/>
      <c r="J507" s="4"/>
      <c r="K507" s="7"/>
      <c r="L507" s="4"/>
      <c r="M507" s="51"/>
      <c r="N507" s="4"/>
      <c r="O507" s="7"/>
      <c r="P507" s="53"/>
      <c r="Q507" s="53"/>
      <c r="R507" s="53"/>
      <c r="S507" s="53"/>
      <c r="T507" s="53"/>
      <c r="U507" s="53"/>
      <c r="V507" s="53"/>
      <c r="W507" s="53"/>
      <c r="X507" s="53"/>
      <c r="Y507" s="53"/>
      <c r="Z507" s="53"/>
      <c r="AA507" s="4"/>
      <c r="AB507" s="4"/>
      <c r="AC507" s="4"/>
    </row>
    <row r="508" spans="1:29" ht="15.75" customHeight="1">
      <c r="A508" s="7"/>
      <c r="B508" s="4"/>
      <c r="C508" s="51"/>
      <c r="D508" s="7"/>
      <c r="E508" s="51"/>
      <c r="F508" s="4"/>
      <c r="G508" s="7"/>
      <c r="H508" s="52"/>
      <c r="I508" s="51"/>
      <c r="J508" s="4"/>
      <c r="K508" s="7"/>
      <c r="L508" s="4"/>
      <c r="M508" s="51"/>
      <c r="N508" s="4"/>
      <c r="O508" s="7"/>
      <c r="P508" s="53"/>
      <c r="Q508" s="53"/>
      <c r="R508" s="53"/>
      <c r="S508" s="53"/>
      <c r="T508" s="53"/>
      <c r="U508" s="53"/>
      <c r="V508" s="53"/>
      <c r="W508" s="53"/>
      <c r="X508" s="53"/>
      <c r="Y508" s="53"/>
      <c r="Z508" s="53"/>
      <c r="AA508" s="4"/>
      <c r="AB508" s="4"/>
      <c r="AC508" s="4"/>
    </row>
    <row r="509" spans="1:29" ht="15.75" customHeight="1">
      <c r="A509" s="7"/>
      <c r="B509" s="4"/>
      <c r="C509" s="51"/>
      <c r="D509" s="7"/>
      <c r="E509" s="51"/>
      <c r="F509" s="4"/>
      <c r="G509" s="7"/>
      <c r="H509" s="52"/>
      <c r="I509" s="51"/>
      <c r="J509" s="4"/>
      <c r="K509" s="7"/>
      <c r="L509" s="4"/>
      <c r="M509" s="51"/>
      <c r="N509" s="4"/>
      <c r="O509" s="7"/>
      <c r="P509" s="53"/>
      <c r="Q509" s="53"/>
      <c r="R509" s="53"/>
      <c r="S509" s="53"/>
      <c r="T509" s="53"/>
      <c r="U509" s="53"/>
      <c r="V509" s="53"/>
      <c r="W509" s="53"/>
      <c r="X509" s="53"/>
      <c r="Y509" s="53"/>
      <c r="Z509" s="53"/>
      <c r="AA509" s="4"/>
      <c r="AB509" s="4"/>
      <c r="AC509" s="4"/>
    </row>
    <row r="510" spans="1:29" ht="15.75" customHeight="1">
      <c r="A510" s="7"/>
      <c r="B510" s="4"/>
      <c r="C510" s="51"/>
      <c r="D510" s="7"/>
      <c r="E510" s="51"/>
      <c r="F510" s="4"/>
      <c r="G510" s="7"/>
      <c r="H510" s="52"/>
      <c r="I510" s="51"/>
      <c r="J510" s="4"/>
      <c r="K510" s="7"/>
      <c r="L510" s="4"/>
      <c r="M510" s="51"/>
      <c r="N510" s="4"/>
      <c r="O510" s="7"/>
      <c r="P510" s="53"/>
      <c r="Q510" s="53"/>
      <c r="R510" s="53"/>
      <c r="S510" s="53"/>
      <c r="T510" s="53"/>
      <c r="U510" s="53"/>
      <c r="V510" s="53"/>
      <c r="W510" s="53"/>
      <c r="X510" s="53"/>
      <c r="Y510" s="53"/>
      <c r="Z510" s="53"/>
      <c r="AA510" s="4"/>
      <c r="AB510" s="4"/>
      <c r="AC510" s="4"/>
    </row>
    <row r="511" spans="1:29" ht="15.75" customHeight="1">
      <c r="A511" s="7"/>
      <c r="B511" s="4"/>
      <c r="C511" s="51"/>
      <c r="D511" s="7"/>
      <c r="E511" s="51"/>
      <c r="F511" s="4"/>
      <c r="G511" s="7"/>
      <c r="H511" s="52"/>
      <c r="I511" s="51"/>
      <c r="J511" s="4"/>
      <c r="K511" s="7"/>
      <c r="L511" s="4"/>
      <c r="M511" s="51"/>
      <c r="N511" s="4"/>
      <c r="O511" s="7"/>
      <c r="P511" s="53"/>
      <c r="Q511" s="53"/>
      <c r="R511" s="53"/>
      <c r="S511" s="53"/>
      <c r="T511" s="53"/>
      <c r="U511" s="53"/>
      <c r="V511" s="53"/>
      <c r="W511" s="53"/>
      <c r="X511" s="53"/>
      <c r="Y511" s="53"/>
      <c r="Z511" s="53"/>
      <c r="AA511" s="4"/>
      <c r="AB511" s="4"/>
      <c r="AC511" s="4"/>
    </row>
    <row r="512" spans="1:29" ht="15.75" customHeight="1">
      <c r="A512" s="7"/>
      <c r="B512" s="4"/>
      <c r="C512" s="51"/>
      <c r="D512" s="7"/>
      <c r="E512" s="51"/>
      <c r="F512" s="4"/>
      <c r="G512" s="7"/>
      <c r="H512" s="52"/>
      <c r="I512" s="51"/>
      <c r="J512" s="4"/>
      <c r="K512" s="7"/>
      <c r="L512" s="4"/>
      <c r="M512" s="51"/>
      <c r="N512" s="4"/>
      <c r="O512" s="7"/>
      <c r="P512" s="53"/>
      <c r="Q512" s="53"/>
      <c r="R512" s="53"/>
      <c r="S512" s="53"/>
      <c r="T512" s="53"/>
      <c r="U512" s="53"/>
      <c r="V512" s="53"/>
      <c r="W512" s="53"/>
      <c r="X512" s="53"/>
      <c r="Y512" s="53"/>
      <c r="Z512" s="53"/>
      <c r="AA512" s="4"/>
      <c r="AB512" s="4"/>
      <c r="AC512" s="4"/>
    </row>
    <row r="513" spans="1:29" ht="15.75" customHeight="1">
      <c r="A513" s="7"/>
      <c r="B513" s="4"/>
      <c r="C513" s="51"/>
      <c r="D513" s="7"/>
      <c r="E513" s="51"/>
      <c r="F513" s="4"/>
      <c r="G513" s="7"/>
      <c r="H513" s="52"/>
      <c r="I513" s="51"/>
      <c r="J513" s="4"/>
      <c r="K513" s="7"/>
      <c r="L513" s="4"/>
      <c r="M513" s="51"/>
      <c r="N513" s="4"/>
      <c r="O513" s="7"/>
      <c r="P513" s="53"/>
      <c r="Q513" s="53"/>
      <c r="R513" s="53"/>
      <c r="S513" s="53"/>
      <c r="T513" s="53"/>
      <c r="U513" s="53"/>
      <c r="V513" s="53"/>
      <c r="W513" s="53"/>
      <c r="X513" s="53"/>
      <c r="Y513" s="53"/>
      <c r="Z513" s="53"/>
      <c r="AA513" s="4"/>
      <c r="AB513" s="4"/>
      <c r="AC513" s="4"/>
    </row>
    <row r="514" spans="1:29" ht="15.75" customHeight="1">
      <c r="A514" s="7"/>
      <c r="B514" s="4"/>
      <c r="C514" s="51"/>
      <c r="D514" s="7"/>
      <c r="E514" s="51"/>
      <c r="F514" s="4"/>
      <c r="G514" s="7"/>
      <c r="H514" s="52"/>
      <c r="I514" s="51"/>
      <c r="J514" s="4"/>
      <c r="K514" s="7"/>
      <c r="L514" s="4"/>
      <c r="M514" s="51"/>
      <c r="N514" s="4"/>
      <c r="O514" s="7"/>
      <c r="P514" s="53"/>
      <c r="Q514" s="53"/>
      <c r="R514" s="53"/>
      <c r="S514" s="53"/>
      <c r="T514" s="53"/>
      <c r="U514" s="53"/>
      <c r="V514" s="53"/>
      <c r="W514" s="53"/>
      <c r="X514" s="53"/>
      <c r="Y514" s="53"/>
      <c r="Z514" s="53"/>
      <c r="AA514" s="4"/>
      <c r="AB514" s="4"/>
      <c r="AC514" s="4"/>
    </row>
    <row r="515" spans="1:29" ht="15.75" customHeight="1">
      <c r="A515" s="7"/>
      <c r="B515" s="4"/>
      <c r="C515" s="51"/>
      <c r="D515" s="7"/>
      <c r="E515" s="51"/>
      <c r="F515" s="4"/>
      <c r="G515" s="7"/>
      <c r="H515" s="52"/>
      <c r="I515" s="51"/>
      <c r="J515" s="4"/>
      <c r="K515" s="7"/>
      <c r="L515" s="4"/>
      <c r="M515" s="51"/>
      <c r="N515" s="4"/>
      <c r="O515" s="7"/>
      <c r="P515" s="53"/>
      <c r="Q515" s="53"/>
      <c r="R515" s="53"/>
      <c r="S515" s="53"/>
      <c r="T515" s="53"/>
      <c r="U515" s="53"/>
      <c r="V515" s="53"/>
      <c r="W515" s="53"/>
      <c r="X515" s="53"/>
      <c r="Y515" s="53"/>
      <c r="Z515" s="53"/>
      <c r="AA515" s="4"/>
      <c r="AB515" s="4"/>
      <c r="AC515" s="4"/>
    </row>
    <row r="516" spans="1:29" ht="15.75" customHeight="1">
      <c r="A516" s="7"/>
      <c r="B516" s="4"/>
      <c r="C516" s="51"/>
      <c r="D516" s="7"/>
      <c r="E516" s="51"/>
      <c r="F516" s="4"/>
      <c r="G516" s="7"/>
      <c r="H516" s="52"/>
      <c r="I516" s="51"/>
      <c r="J516" s="4"/>
      <c r="K516" s="7"/>
      <c r="L516" s="4"/>
      <c r="M516" s="51"/>
      <c r="N516" s="4"/>
      <c r="O516" s="7"/>
      <c r="P516" s="53"/>
      <c r="Q516" s="53"/>
      <c r="R516" s="53"/>
      <c r="S516" s="53"/>
      <c r="T516" s="53"/>
      <c r="U516" s="53"/>
      <c r="V516" s="53"/>
      <c r="W516" s="53"/>
      <c r="X516" s="53"/>
      <c r="Y516" s="53"/>
      <c r="Z516" s="53"/>
      <c r="AA516" s="4"/>
      <c r="AB516" s="4"/>
      <c r="AC516" s="4"/>
    </row>
    <row r="517" spans="1:29" ht="15.75" customHeight="1">
      <c r="A517" s="7"/>
      <c r="B517" s="4"/>
      <c r="C517" s="51"/>
      <c r="D517" s="7"/>
      <c r="E517" s="51"/>
      <c r="F517" s="4"/>
      <c r="G517" s="7"/>
      <c r="H517" s="52"/>
      <c r="I517" s="51"/>
      <c r="J517" s="4"/>
      <c r="K517" s="7"/>
      <c r="L517" s="4"/>
      <c r="M517" s="51"/>
      <c r="N517" s="4"/>
      <c r="O517" s="7"/>
      <c r="P517" s="53"/>
      <c r="Q517" s="53"/>
      <c r="R517" s="53"/>
      <c r="S517" s="53"/>
      <c r="T517" s="53"/>
      <c r="U517" s="53"/>
      <c r="V517" s="53"/>
      <c r="W517" s="53"/>
      <c r="X517" s="53"/>
      <c r="Y517" s="53"/>
      <c r="Z517" s="53"/>
      <c r="AA517" s="4"/>
      <c r="AB517" s="4"/>
      <c r="AC517" s="4"/>
    </row>
    <row r="518" spans="1:29" ht="15.75" customHeight="1">
      <c r="A518" s="7"/>
      <c r="B518" s="4"/>
      <c r="C518" s="51"/>
      <c r="D518" s="7"/>
      <c r="E518" s="51"/>
      <c r="F518" s="4"/>
      <c r="G518" s="7"/>
      <c r="H518" s="52"/>
      <c r="I518" s="51"/>
      <c r="J518" s="4"/>
      <c r="K518" s="7"/>
      <c r="L518" s="4"/>
      <c r="M518" s="51"/>
      <c r="N518" s="4"/>
      <c r="O518" s="7"/>
      <c r="P518" s="53"/>
      <c r="Q518" s="53"/>
      <c r="R518" s="53"/>
      <c r="S518" s="53"/>
      <c r="T518" s="53"/>
      <c r="U518" s="53"/>
      <c r="V518" s="53"/>
      <c r="W518" s="53"/>
      <c r="X518" s="53"/>
      <c r="Y518" s="53"/>
      <c r="Z518" s="53"/>
      <c r="AA518" s="4"/>
      <c r="AB518" s="4"/>
      <c r="AC518" s="4"/>
    </row>
    <row r="519" spans="1:29" ht="15.75" customHeight="1">
      <c r="A519" s="7"/>
      <c r="B519" s="4"/>
      <c r="C519" s="51"/>
      <c r="D519" s="7"/>
      <c r="E519" s="51"/>
      <c r="F519" s="4"/>
      <c r="G519" s="7"/>
      <c r="H519" s="52"/>
      <c r="I519" s="51"/>
      <c r="J519" s="4"/>
      <c r="K519" s="7"/>
      <c r="L519" s="4"/>
      <c r="M519" s="51"/>
      <c r="N519" s="4"/>
      <c r="O519" s="7"/>
      <c r="P519" s="53"/>
      <c r="Q519" s="53"/>
      <c r="R519" s="53"/>
      <c r="S519" s="53"/>
      <c r="T519" s="53"/>
      <c r="U519" s="53"/>
      <c r="V519" s="53"/>
      <c r="W519" s="53"/>
      <c r="X519" s="53"/>
      <c r="Y519" s="53"/>
      <c r="Z519" s="53"/>
      <c r="AA519" s="4"/>
      <c r="AB519" s="4"/>
      <c r="AC519" s="4"/>
    </row>
    <row r="520" spans="1:29" ht="15.75" customHeight="1">
      <c r="A520" s="7"/>
      <c r="B520" s="4"/>
      <c r="C520" s="51"/>
      <c r="D520" s="7"/>
      <c r="E520" s="51"/>
      <c r="F520" s="4"/>
      <c r="G520" s="7"/>
      <c r="H520" s="52"/>
      <c r="I520" s="51"/>
      <c r="J520" s="4"/>
      <c r="K520" s="7"/>
      <c r="L520" s="4"/>
      <c r="M520" s="51"/>
      <c r="N520" s="4"/>
      <c r="O520" s="7"/>
      <c r="P520" s="53"/>
      <c r="Q520" s="53"/>
      <c r="R520" s="53"/>
      <c r="S520" s="53"/>
      <c r="T520" s="53"/>
      <c r="U520" s="53"/>
      <c r="V520" s="53"/>
      <c r="W520" s="53"/>
      <c r="X520" s="53"/>
      <c r="Y520" s="53"/>
      <c r="Z520" s="53"/>
      <c r="AA520" s="4"/>
      <c r="AB520" s="4"/>
      <c r="AC520" s="4"/>
    </row>
    <row r="521" spans="1:29" ht="15.75" customHeight="1">
      <c r="A521" s="7"/>
      <c r="B521" s="4"/>
      <c r="C521" s="51"/>
      <c r="D521" s="7"/>
      <c r="E521" s="51"/>
      <c r="F521" s="4"/>
      <c r="G521" s="7"/>
      <c r="H521" s="52"/>
      <c r="I521" s="51"/>
      <c r="J521" s="4"/>
      <c r="K521" s="7"/>
      <c r="L521" s="4"/>
      <c r="M521" s="51"/>
      <c r="N521" s="4"/>
      <c r="O521" s="7"/>
      <c r="P521" s="53"/>
      <c r="Q521" s="53"/>
      <c r="R521" s="53"/>
      <c r="S521" s="53"/>
      <c r="T521" s="53"/>
      <c r="U521" s="53"/>
      <c r="V521" s="53"/>
      <c r="W521" s="53"/>
      <c r="X521" s="53"/>
      <c r="Y521" s="53"/>
      <c r="Z521" s="53"/>
      <c r="AA521" s="4"/>
      <c r="AB521" s="4"/>
      <c r="AC521" s="4"/>
    </row>
    <row r="522" spans="1:29" ht="15.75" customHeight="1">
      <c r="A522" s="7"/>
      <c r="B522" s="4"/>
      <c r="C522" s="51"/>
      <c r="D522" s="7"/>
      <c r="E522" s="51"/>
      <c r="F522" s="4"/>
      <c r="G522" s="7"/>
      <c r="H522" s="52"/>
      <c r="I522" s="51"/>
      <c r="J522" s="4"/>
      <c r="K522" s="7"/>
      <c r="L522" s="4"/>
      <c r="M522" s="51"/>
      <c r="N522" s="4"/>
      <c r="O522" s="7"/>
      <c r="P522" s="53"/>
      <c r="Q522" s="53"/>
      <c r="R522" s="53"/>
      <c r="S522" s="53"/>
      <c r="T522" s="53"/>
      <c r="U522" s="53"/>
      <c r="V522" s="53"/>
      <c r="W522" s="53"/>
      <c r="X522" s="53"/>
      <c r="Y522" s="53"/>
      <c r="Z522" s="53"/>
      <c r="AA522" s="4"/>
      <c r="AB522" s="4"/>
      <c r="AC522" s="4"/>
    </row>
    <row r="523" spans="1:29" ht="15.75" customHeight="1">
      <c r="A523" s="7"/>
      <c r="B523" s="4"/>
      <c r="C523" s="51"/>
      <c r="D523" s="7"/>
      <c r="E523" s="51"/>
      <c r="F523" s="4"/>
      <c r="G523" s="7"/>
      <c r="H523" s="52"/>
      <c r="I523" s="51"/>
      <c r="J523" s="4"/>
      <c r="K523" s="7"/>
      <c r="L523" s="4"/>
      <c r="M523" s="51"/>
      <c r="N523" s="4"/>
      <c r="O523" s="7"/>
      <c r="P523" s="53"/>
      <c r="Q523" s="53"/>
      <c r="R523" s="53"/>
      <c r="S523" s="53"/>
      <c r="T523" s="53"/>
      <c r="U523" s="53"/>
      <c r="V523" s="53"/>
      <c r="W523" s="53"/>
      <c r="X523" s="53"/>
      <c r="Y523" s="53"/>
      <c r="Z523" s="53"/>
      <c r="AA523" s="4"/>
      <c r="AB523" s="4"/>
      <c r="AC523" s="4"/>
    </row>
    <row r="524" spans="1:29" ht="15.75" customHeight="1">
      <c r="A524" s="7"/>
      <c r="B524" s="4"/>
      <c r="C524" s="51"/>
      <c r="D524" s="7"/>
      <c r="E524" s="51"/>
      <c r="F524" s="4"/>
      <c r="G524" s="7"/>
      <c r="H524" s="52"/>
      <c r="I524" s="51"/>
      <c r="J524" s="4"/>
      <c r="K524" s="7"/>
      <c r="L524" s="4"/>
      <c r="M524" s="51"/>
      <c r="N524" s="4"/>
      <c r="O524" s="7"/>
      <c r="P524" s="53"/>
      <c r="Q524" s="53"/>
      <c r="R524" s="53"/>
      <c r="S524" s="53"/>
      <c r="T524" s="53"/>
      <c r="U524" s="53"/>
      <c r="V524" s="53"/>
      <c r="W524" s="53"/>
      <c r="X524" s="53"/>
      <c r="Y524" s="53"/>
      <c r="Z524" s="53"/>
      <c r="AA524" s="4"/>
      <c r="AB524" s="4"/>
      <c r="AC524" s="4"/>
    </row>
    <row r="525" spans="1:29" ht="15.75" customHeight="1">
      <c r="A525" s="7"/>
      <c r="B525" s="4"/>
      <c r="C525" s="51"/>
      <c r="D525" s="7"/>
      <c r="E525" s="51"/>
      <c r="F525" s="4"/>
      <c r="G525" s="7"/>
      <c r="H525" s="52"/>
      <c r="I525" s="51"/>
      <c r="J525" s="4"/>
      <c r="K525" s="7"/>
      <c r="L525" s="4"/>
      <c r="M525" s="51"/>
      <c r="N525" s="4"/>
      <c r="O525" s="7"/>
      <c r="P525" s="53"/>
      <c r="Q525" s="53"/>
      <c r="R525" s="53"/>
      <c r="S525" s="53"/>
      <c r="T525" s="53"/>
      <c r="U525" s="53"/>
      <c r="V525" s="53"/>
      <c r="W525" s="53"/>
      <c r="X525" s="53"/>
      <c r="Y525" s="53"/>
      <c r="Z525" s="53"/>
      <c r="AA525" s="4"/>
      <c r="AB525" s="4"/>
      <c r="AC525" s="4"/>
    </row>
    <row r="526" spans="1:29" ht="15.75" customHeight="1">
      <c r="A526" s="7"/>
      <c r="B526" s="4"/>
      <c r="C526" s="51"/>
      <c r="D526" s="7"/>
      <c r="E526" s="51"/>
      <c r="F526" s="4"/>
      <c r="G526" s="7"/>
      <c r="H526" s="52"/>
      <c r="I526" s="51"/>
      <c r="J526" s="4"/>
      <c r="K526" s="7"/>
      <c r="L526" s="4"/>
      <c r="M526" s="51"/>
      <c r="N526" s="4"/>
      <c r="O526" s="7"/>
      <c r="P526" s="53"/>
      <c r="Q526" s="53"/>
      <c r="R526" s="53"/>
      <c r="S526" s="53"/>
      <c r="T526" s="53"/>
      <c r="U526" s="53"/>
      <c r="V526" s="53"/>
      <c r="W526" s="53"/>
      <c r="X526" s="53"/>
      <c r="Y526" s="53"/>
      <c r="Z526" s="53"/>
      <c r="AA526" s="4"/>
      <c r="AB526" s="4"/>
      <c r="AC526" s="4"/>
    </row>
    <row r="527" spans="1:29" ht="15.75" customHeight="1">
      <c r="A527" s="7"/>
      <c r="B527" s="4"/>
      <c r="C527" s="51"/>
      <c r="D527" s="7"/>
      <c r="E527" s="51"/>
      <c r="F527" s="4"/>
      <c r="G527" s="7"/>
      <c r="H527" s="52"/>
      <c r="I527" s="51"/>
      <c r="J527" s="4"/>
      <c r="K527" s="7"/>
      <c r="L527" s="4"/>
      <c r="M527" s="51"/>
      <c r="N527" s="4"/>
      <c r="O527" s="7"/>
      <c r="P527" s="53"/>
      <c r="Q527" s="53"/>
      <c r="R527" s="53"/>
      <c r="S527" s="53"/>
      <c r="T527" s="53"/>
      <c r="U527" s="53"/>
      <c r="V527" s="53"/>
      <c r="W527" s="53"/>
      <c r="X527" s="53"/>
      <c r="Y527" s="53"/>
      <c r="Z527" s="53"/>
      <c r="AA527" s="4"/>
      <c r="AB527" s="4"/>
      <c r="AC527" s="4"/>
    </row>
    <row r="528" spans="1:29" ht="15.75" customHeight="1">
      <c r="A528" s="7"/>
      <c r="B528" s="4"/>
      <c r="C528" s="51"/>
      <c r="D528" s="7"/>
      <c r="E528" s="51"/>
      <c r="F528" s="4"/>
      <c r="G528" s="7"/>
      <c r="H528" s="52"/>
      <c r="I528" s="51"/>
      <c r="J528" s="4"/>
      <c r="K528" s="7"/>
      <c r="L528" s="4"/>
      <c r="M528" s="51"/>
      <c r="N528" s="4"/>
      <c r="O528" s="7"/>
      <c r="P528" s="53"/>
      <c r="Q528" s="53"/>
      <c r="R528" s="53"/>
      <c r="S528" s="53"/>
      <c r="T528" s="53"/>
      <c r="U528" s="53"/>
      <c r="V528" s="53"/>
      <c r="W528" s="53"/>
      <c r="X528" s="53"/>
      <c r="Y528" s="53"/>
      <c r="Z528" s="53"/>
      <c r="AA528" s="4"/>
      <c r="AB528" s="4"/>
      <c r="AC528" s="4"/>
    </row>
    <row r="529" spans="1:29" ht="15.75" customHeight="1">
      <c r="A529" s="7"/>
      <c r="B529" s="4"/>
      <c r="C529" s="51"/>
      <c r="D529" s="7"/>
      <c r="E529" s="51"/>
      <c r="F529" s="4"/>
      <c r="G529" s="7"/>
      <c r="H529" s="52"/>
      <c r="I529" s="51"/>
      <c r="J529" s="4"/>
      <c r="K529" s="7"/>
      <c r="L529" s="4"/>
      <c r="M529" s="51"/>
      <c r="N529" s="4"/>
      <c r="O529" s="7"/>
      <c r="P529" s="53"/>
      <c r="Q529" s="53"/>
      <c r="R529" s="53"/>
      <c r="S529" s="53"/>
      <c r="T529" s="53"/>
      <c r="U529" s="53"/>
      <c r="V529" s="53"/>
      <c r="W529" s="53"/>
      <c r="X529" s="53"/>
      <c r="Y529" s="53"/>
      <c r="Z529" s="53"/>
      <c r="AA529" s="4"/>
      <c r="AB529" s="4"/>
      <c r="AC529" s="4"/>
    </row>
    <row r="530" spans="1:29" ht="15.75" customHeight="1">
      <c r="A530" s="7"/>
      <c r="B530" s="4"/>
      <c r="C530" s="51"/>
      <c r="D530" s="7"/>
      <c r="E530" s="51"/>
      <c r="F530" s="4"/>
      <c r="G530" s="7"/>
      <c r="H530" s="52"/>
      <c r="I530" s="51"/>
      <c r="J530" s="4"/>
      <c r="K530" s="7"/>
      <c r="L530" s="4"/>
      <c r="M530" s="51"/>
      <c r="N530" s="4"/>
      <c r="O530" s="7"/>
      <c r="P530" s="53"/>
      <c r="Q530" s="53"/>
      <c r="R530" s="53"/>
      <c r="S530" s="53"/>
      <c r="T530" s="53"/>
      <c r="U530" s="53"/>
      <c r="V530" s="53"/>
      <c r="W530" s="53"/>
      <c r="X530" s="53"/>
      <c r="Y530" s="53"/>
      <c r="Z530" s="53"/>
      <c r="AA530" s="4"/>
      <c r="AB530" s="4"/>
      <c r="AC530" s="4"/>
    </row>
    <row r="531" spans="1:29" ht="15.75" customHeight="1">
      <c r="A531" s="7"/>
      <c r="B531" s="4"/>
      <c r="C531" s="51"/>
      <c r="D531" s="7"/>
      <c r="E531" s="51"/>
      <c r="F531" s="4"/>
      <c r="G531" s="7"/>
      <c r="H531" s="52"/>
      <c r="I531" s="51"/>
      <c r="J531" s="4"/>
      <c r="K531" s="7"/>
      <c r="L531" s="4"/>
      <c r="M531" s="51"/>
      <c r="N531" s="4"/>
      <c r="O531" s="7"/>
      <c r="P531" s="53"/>
      <c r="Q531" s="53"/>
      <c r="R531" s="53"/>
      <c r="S531" s="53"/>
      <c r="T531" s="53"/>
      <c r="U531" s="53"/>
      <c r="V531" s="53"/>
      <c r="W531" s="53"/>
      <c r="X531" s="53"/>
      <c r="Y531" s="53"/>
      <c r="Z531" s="53"/>
      <c r="AA531" s="4"/>
      <c r="AB531" s="4"/>
      <c r="AC531" s="4"/>
    </row>
    <row r="532" spans="1:29" ht="15.75" customHeight="1">
      <c r="A532" s="7"/>
      <c r="B532" s="4"/>
      <c r="C532" s="51"/>
      <c r="D532" s="7"/>
      <c r="E532" s="51"/>
      <c r="F532" s="4"/>
      <c r="G532" s="7"/>
      <c r="H532" s="52"/>
      <c r="I532" s="51"/>
      <c r="J532" s="4"/>
      <c r="K532" s="7"/>
      <c r="L532" s="4"/>
      <c r="M532" s="51"/>
      <c r="N532" s="4"/>
      <c r="O532" s="7"/>
      <c r="P532" s="53"/>
      <c r="Q532" s="53"/>
      <c r="R532" s="53"/>
      <c r="S532" s="53"/>
      <c r="T532" s="53"/>
      <c r="U532" s="53"/>
      <c r="V532" s="53"/>
      <c r="W532" s="53"/>
      <c r="X532" s="53"/>
      <c r="Y532" s="53"/>
      <c r="Z532" s="53"/>
      <c r="AA532" s="4"/>
      <c r="AB532" s="4"/>
      <c r="AC532" s="4"/>
    </row>
    <row r="533" spans="1:29" ht="15.75" customHeight="1">
      <c r="A533" s="7"/>
      <c r="B533" s="4"/>
      <c r="C533" s="51"/>
      <c r="D533" s="7"/>
      <c r="E533" s="51"/>
      <c r="F533" s="4"/>
      <c r="G533" s="7"/>
      <c r="H533" s="52"/>
      <c r="I533" s="51"/>
      <c r="J533" s="4"/>
      <c r="K533" s="7"/>
      <c r="L533" s="4"/>
      <c r="M533" s="51"/>
      <c r="N533" s="4"/>
      <c r="O533" s="7"/>
      <c r="P533" s="53"/>
      <c r="Q533" s="53"/>
      <c r="R533" s="53"/>
      <c r="S533" s="53"/>
      <c r="T533" s="53"/>
      <c r="U533" s="53"/>
      <c r="V533" s="53"/>
      <c r="W533" s="53"/>
      <c r="X533" s="53"/>
      <c r="Y533" s="53"/>
      <c r="Z533" s="53"/>
      <c r="AA533" s="4"/>
      <c r="AB533" s="4"/>
      <c r="AC533" s="4"/>
    </row>
    <row r="534" spans="1:29" ht="15.75" customHeight="1">
      <c r="A534" s="7"/>
      <c r="B534" s="4"/>
      <c r="C534" s="51"/>
      <c r="D534" s="7"/>
      <c r="E534" s="51"/>
      <c r="F534" s="4"/>
      <c r="G534" s="7"/>
      <c r="H534" s="52"/>
      <c r="I534" s="51"/>
      <c r="J534" s="4"/>
      <c r="K534" s="7"/>
      <c r="L534" s="4"/>
      <c r="M534" s="51"/>
      <c r="N534" s="4"/>
      <c r="O534" s="7"/>
      <c r="P534" s="53"/>
      <c r="Q534" s="53"/>
      <c r="R534" s="53"/>
      <c r="S534" s="53"/>
      <c r="T534" s="53"/>
      <c r="U534" s="53"/>
      <c r="V534" s="53"/>
      <c r="W534" s="53"/>
      <c r="X534" s="53"/>
      <c r="Y534" s="53"/>
      <c r="Z534" s="53"/>
      <c r="AA534" s="4"/>
      <c r="AB534" s="4"/>
      <c r="AC534" s="4"/>
    </row>
    <row r="535" spans="1:29" ht="15.75" customHeight="1">
      <c r="A535" s="7"/>
      <c r="B535" s="4"/>
      <c r="C535" s="51"/>
      <c r="D535" s="7"/>
      <c r="E535" s="51"/>
      <c r="F535" s="4"/>
      <c r="G535" s="7"/>
      <c r="H535" s="52"/>
      <c r="I535" s="51"/>
      <c r="J535" s="4"/>
      <c r="K535" s="7"/>
      <c r="L535" s="4"/>
      <c r="M535" s="51"/>
      <c r="N535" s="4"/>
      <c r="O535" s="7"/>
      <c r="P535" s="53"/>
      <c r="Q535" s="53"/>
      <c r="R535" s="53"/>
      <c r="S535" s="53"/>
      <c r="T535" s="53"/>
      <c r="U535" s="53"/>
      <c r="V535" s="53"/>
      <c r="W535" s="53"/>
      <c r="X535" s="53"/>
      <c r="Y535" s="53"/>
      <c r="Z535" s="53"/>
      <c r="AA535" s="4"/>
      <c r="AB535" s="4"/>
      <c r="AC535" s="4"/>
    </row>
    <row r="536" spans="1:29" ht="15.75" customHeight="1">
      <c r="A536" s="7"/>
      <c r="B536" s="4"/>
      <c r="C536" s="51"/>
      <c r="D536" s="7"/>
      <c r="E536" s="51"/>
      <c r="F536" s="4"/>
      <c r="G536" s="7"/>
      <c r="H536" s="52"/>
      <c r="I536" s="51"/>
      <c r="J536" s="4"/>
      <c r="K536" s="7"/>
      <c r="L536" s="4"/>
      <c r="M536" s="51"/>
      <c r="N536" s="4"/>
      <c r="O536" s="7"/>
      <c r="P536" s="53"/>
      <c r="Q536" s="53"/>
      <c r="R536" s="53"/>
      <c r="S536" s="53"/>
      <c r="T536" s="53"/>
      <c r="U536" s="53"/>
      <c r="V536" s="53"/>
      <c r="W536" s="53"/>
      <c r="X536" s="53"/>
      <c r="Y536" s="53"/>
      <c r="Z536" s="53"/>
      <c r="AA536" s="4"/>
      <c r="AB536" s="4"/>
      <c r="AC536" s="4"/>
    </row>
    <row r="537" spans="1:29" ht="15.75" customHeight="1">
      <c r="A537" s="7"/>
      <c r="B537" s="4"/>
      <c r="C537" s="51"/>
      <c r="D537" s="7"/>
      <c r="E537" s="51"/>
      <c r="F537" s="4"/>
      <c r="G537" s="7"/>
      <c r="H537" s="52"/>
      <c r="I537" s="51"/>
      <c r="J537" s="4"/>
      <c r="K537" s="7"/>
      <c r="L537" s="4"/>
      <c r="M537" s="51"/>
      <c r="N537" s="4"/>
      <c r="O537" s="7"/>
      <c r="P537" s="53"/>
      <c r="Q537" s="53"/>
      <c r="R537" s="53"/>
      <c r="S537" s="53"/>
      <c r="T537" s="53"/>
      <c r="U537" s="53"/>
      <c r="V537" s="53"/>
      <c r="W537" s="53"/>
      <c r="X537" s="53"/>
      <c r="Y537" s="53"/>
      <c r="Z537" s="53"/>
      <c r="AA537" s="4"/>
      <c r="AB537" s="4"/>
      <c r="AC537" s="4"/>
    </row>
    <row r="538" spans="1:29" ht="15.75" customHeight="1">
      <c r="A538" s="7"/>
      <c r="B538" s="4"/>
      <c r="C538" s="51"/>
      <c r="D538" s="7"/>
      <c r="E538" s="51"/>
      <c r="F538" s="4"/>
      <c r="G538" s="7"/>
      <c r="H538" s="52"/>
      <c r="I538" s="51"/>
      <c r="J538" s="4"/>
      <c r="K538" s="7"/>
      <c r="L538" s="4"/>
      <c r="M538" s="51"/>
      <c r="N538" s="4"/>
      <c r="O538" s="7"/>
      <c r="P538" s="53"/>
      <c r="Q538" s="53"/>
      <c r="R538" s="53"/>
      <c r="S538" s="53"/>
      <c r="T538" s="53"/>
      <c r="U538" s="53"/>
      <c r="V538" s="53"/>
      <c r="W538" s="53"/>
      <c r="X538" s="53"/>
      <c r="Y538" s="53"/>
      <c r="Z538" s="53"/>
      <c r="AA538" s="4"/>
      <c r="AB538" s="4"/>
      <c r="AC538" s="4"/>
    </row>
    <row r="539" spans="1:29" ht="15.75" customHeight="1">
      <c r="A539" s="7"/>
      <c r="B539" s="4"/>
      <c r="C539" s="51"/>
      <c r="D539" s="7"/>
      <c r="E539" s="51"/>
      <c r="F539" s="4"/>
      <c r="G539" s="7"/>
      <c r="H539" s="52"/>
      <c r="I539" s="51"/>
      <c r="J539" s="4"/>
      <c r="K539" s="7"/>
      <c r="L539" s="4"/>
      <c r="M539" s="51"/>
      <c r="N539" s="4"/>
      <c r="O539" s="7"/>
      <c r="P539" s="53"/>
      <c r="Q539" s="53"/>
      <c r="R539" s="53"/>
      <c r="S539" s="53"/>
      <c r="T539" s="53"/>
      <c r="U539" s="53"/>
      <c r="V539" s="53"/>
      <c r="W539" s="53"/>
      <c r="X539" s="53"/>
      <c r="Y539" s="53"/>
      <c r="Z539" s="53"/>
      <c r="AA539" s="4"/>
      <c r="AB539" s="4"/>
      <c r="AC539" s="4"/>
    </row>
    <row r="540" spans="1:29" ht="15.75" customHeight="1">
      <c r="A540" s="7"/>
      <c r="B540" s="4"/>
      <c r="C540" s="51"/>
      <c r="D540" s="7"/>
      <c r="E540" s="51"/>
      <c r="F540" s="4"/>
      <c r="G540" s="7"/>
      <c r="H540" s="52"/>
      <c r="I540" s="51"/>
      <c r="J540" s="4"/>
      <c r="K540" s="7"/>
      <c r="L540" s="4"/>
      <c r="M540" s="51"/>
      <c r="N540" s="4"/>
      <c r="O540" s="7"/>
      <c r="P540" s="53"/>
      <c r="Q540" s="53"/>
      <c r="R540" s="53"/>
      <c r="S540" s="53"/>
      <c r="T540" s="53"/>
      <c r="U540" s="53"/>
      <c r="V540" s="53"/>
      <c r="W540" s="53"/>
      <c r="X540" s="53"/>
      <c r="Y540" s="53"/>
      <c r="Z540" s="53"/>
      <c r="AA540" s="4"/>
      <c r="AB540" s="4"/>
      <c r="AC540" s="4"/>
    </row>
    <row r="541" spans="1:29" ht="15.75" customHeight="1">
      <c r="A541" s="7"/>
      <c r="B541" s="4"/>
      <c r="C541" s="51"/>
      <c r="D541" s="7"/>
      <c r="E541" s="51"/>
      <c r="F541" s="4"/>
      <c r="G541" s="7"/>
      <c r="H541" s="52"/>
      <c r="I541" s="51"/>
      <c r="J541" s="4"/>
      <c r="K541" s="7"/>
      <c r="L541" s="4"/>
      <c r="M541" s="51"/>
      <c r="N541" s="4"/>
      <c r="O541" s="7"/>
      <c r="P541" s="53"/>
      <c r="Q541" s="53"/>
      <c r="R541" s="53"/>
      <c r="S541" s="53"/>
      <c r="T541" s="53"/>
      <c r="U541" s="53"/>
      <c r="V541" s="53"/>
      <c r="W541" s="53"/>
      <c r="X541" s="53"/>
      <c r="Y541" s="53"/>
      <c r="Z541" s="53"/>
      <c r="AA541" s="4"/>
      <c r="AB541" s="4"/>
      <c r="AC541" s="4"/>
    </row>
    <row r="542" spans="1:29" ht="15.75" customHeight="1">
      <c r="A542" s="7"/>
      <c r="B542" s="4"/>
      <c r="C542" s="51"/>
      <c r="D542" s="7"/>
      <c r="E542" s="51"/>
      <c r="F542" s="4"/>
      <c r="G542" s="7"/>
      <c r="H542" s="52"/>
      <c r="I542" s="51"/>
      <c r="J542" s="4"/>
      <c r="K542" s="7"/>
      <c r="L542" s="4"/>
      <c r="M542" s="51"/>
      <c r="N542" s="4"/>
      <c r="O542" s="7"/>
      <c r="P542" s="53"/>
      <c r="Q542" s="53"/>
      <c r="R542" s="53"/>
      <c r="S542" s="53"/>
      <c r="T542" s="53"/>
      <c r="U542" s="53"/>
      <c r="V542" s="53"/>
      <c r="W542" s="53"/>
      <c r="X542" s="53"/>
      <c r="Y542" s="53"/>
      <c r="Z542" s="53"/>
      <c r="AA542" s="4"/>
      <c r="AB542" s="4"/>
      <c r="AC542" s="4"/>
    </row>
    <row r="543" spans="1:29" ht="15.75" customHeight="1">
      <c r="A543" s="7"/>
      <c r="B543" s="4"/>
      <c r="C543" s="51"/>
      <c r="D543" s="7"/>
      <c r="E543" s="51"/>
      <c r="F543" s="4"/>
      <c r="G543" s="7"/>
      <c r="H543" s="52"/>
      <c r="I543" s="51"/>
      <c r="J543" s="4"/>
      <c r="K543" s="7"/>
      <c r="L543" s="4"/>
      <c r="M543" s="51"/>
      <c r="N543" s="4"/>
      <c r="O543" s="7"/>
      <c r="P543" s="53"/>
      <c r="Q543" s="53"/>
      <c r="R543" s="53"/>
      <c r="S543" s="53"/>
      <c r="T543" s="53"/>
      <c r="U543" s="53"/>
      <c r="V543" s="53"/>
      <c r="W543" s="53"/>
      <c r="X543" s="53"/>
      <c r="Y543" s="53"/>
      <c r="Z543" s="53"/>
      <c r="AA543" s="4"/>
      <c r="AB543" s="4"/>
      <c r="AC543" s="4"/>
    </row>
    <row r="544" spans="1:29" ht="15.75" customHeight="1">
      <c r="A544" s="7"/>
      <c r="B544" s="4"/>
      <c r="C544" s="51"/>
      <c r="D544" s="7"/>
      <c r="E544" s="51"/>
      <c r="F544" s="4"/>
      <c r="G544" s="7"/>
      <c r="H544" s="52"/>
      <c r="I544" s="51"/>
      <c r="J544" s="4"/>
      <c r="K544" s="7"/>
      <c r="L544" s="4"/>
      <c r="M544" s="51"/>
      <c r="N544" s="4"/>
      <c r="O544" s="7"/>
      <c r="P544" s="53"/>
      <c r="Q544" s="53"/>
      <c r="R544" s="53"/>
      <c r="S544" s="53"/>
      <c r="T544" s="53"/>
      <c r="U544" s="53"/>
      <c r="V544" s="53"/>
      <c r="W544" s="53"/>
      <c r="X544" s="53"/>
      <c r="Y544" s="53"/>
      <c r="Z544" s="53"/>
      <c r="AA544" s="4"/>
      <c r="AB544" s="4"/>
      <c r="AC544" s="4"/>
    </row>
    <row r="545" spans="1:29" ht="15.75" customHeight="1">
      <c r="A545" s="7"/>
      <c r="B545" s="4"/>
      <c r="C545" s="51"/>
      <c r="D545" s="7"/>
      <c r="E545" s="51"/>
      <c r="F545" s="4"/>
      <c r="G545" s="7"/>
      <c r="H545" s="52"/>
      <c r="I545" s="51"/>
      <c r="J545" s="4"/>
      <c r="K545" s="7"/>
      <c r="L545" s="4"/>
      <c r="M545" s="51"/>
      <c r="N545" s="4"/>
      <c r="O545" s="7"/>
      <c r="P545" s="53"/>
      <c r="Q545" s="53"/>
      <c r="R545" s="53"/>
      <c r="S545" s="53"/>
      <c r="T545" s="53"/>
      <c r="U545" s="53"/>
      <c r="V545" s="53"/>
      <c r="W545" s="53"/>
      <c r="X545" s="53"/>
      <c r="Y545" s="53"/>
      <c r="Z545" s="53"/>
      <c r="AA545" s="4"/>
      <c r="AB545" s="4"/>
      <c r="AC545" s="4"/>
    </row>
    <row r="546" spans="1:29" ht="15.75" customHeight="1">
      <c r="A546" s="7"/>
      <c r="B546" s="4"/>
      <c r="C546" s="51"/>
      <c r="D546" s="7"/>
      <c r="E546" s="51"/>
      <c r="F546" s="4"/>
      <c r="G546" s="7"/>
      <c r="H546" s="52"/>
      <c r="I546" s="51"/>
      <c r="J546" s="4"/>
      <c r="K546" s="7"/>
      <c r="L546" s="4"/>
      <c r="M546" s="51"/>
      <c r="N546" s="4"/>
      <c r="O546" s="7"/>
      <c r="P546" s="53"/>
      <c r="Q546" s="53"/>
      <c r="R546" s="53"/>
      <c r="S546" s="53"/>
      <c r="T546" s="53"/>
      <c r="U546" s="53"/>
      <c r="V546" s="53"/>
      <c r="W546" s="53"/>
      <c r="X546" s="53"/>
      <c r="Y546" s="53"/>
      <c r="Z546" s="53"/>
      <c r="AA546" s="4"/>
      <c r="AB546" s="4"/>
      <c r="AC546" s="4"/>
    </row>
    <row r="547" spans="1:29" ht="15.75" customHeight="1">
      <c r="A547" s="7"/>
      <c r="B547" s="4"/>
      <c r="C547" s="51"/>
      <c r="D547" s="7"/>
      <c r="E547" s="51"/>
      <c r="F547" s="4"/>
      <c r="G547" s="7"/>
      <c r="H547" s="52"/>
      <c r="I547" s="51"/>
      <c r="J547" s="4"/>
      <c r="K547" s="7"/>
      <c r="L547" s="4"/>
      <c r="M547" s="51"/>
      <c r="N547" s="4"/>
      <c r="O547" s="7"/>
      <c r="P547" s="53"/>
      <c r="Q547" s="53"/>
      <c r="R547" s="53"/>
      <c r="S547" s="53"/>
      <c r="T547" s="53"/>
      <c r="U547" s="53"/>
      <c r="V547" s="53"/>
      <c r="W547" s="53"/>
      <c r="X547" s="53"/>
      <c r="Y547" s="53"/>
      <c r="Z547" s="53"/>
      <c r="AA547" s="4"/>
      <c r="AB547" s="4"/>
      <c r="AC547" s="4"/>
    </row>
    <row r="548" spans="1:29" ht="15.75" customHeight="1">
      <c r="A548" s="7"/>
      <c r="B548" s="4"/>
      <c r="C548" s="51"/>
      <c r="D548" s="7"/>
      <c r="E548" s="51"/>
      <c r="F548" s="4"/>
      <c r="G548" s="7"/>
      <c r="H548" s="52"/>
      <c r="I548" s="51"/>
      <c r="J548" s="4"/>
      <c r="K548" s="7"/>
      <c r="L548" s="4"/>
      <c r="M548" s="51"/>
      <c r="N548" s="4"/>
      <c r="O548" s="7"/>
      <c r="P548" s="53"/>
      <c r="Q548" s="53"/>
      <c r="R548" s="53"/>
      <c r="S548" s="53"/>
      <c r="T548" s="53"/>
      <c r="U548" s="53"/>
      <c r="V548" s="53"/>
      <c r="W548" s="53"/>
      <c r="X548" s="53"/>
      <c r="Y548" s="53"/>
      <c r="Z548" s="53"/>
      <c r="AA548" s="4"/>
      <c r="AB548" s="4"/>
      <c r="AC548" s="4"/>
    </row>
    <row r="549" spans="1:29" ht="15.75" customHeight="1">
      <c r="A549" s="7"/>
      <c r="B549" s="4"/>
      <c r="C549" s="51"/>
      <c r="D549" s="7"/>
      <c r="E549" s="51"/>
      <c r="F549" s="4"/>
      <c r="G549" s="7"/>
      <c r="H549" s="52"/>
      <c r="I549" s="51"/>
      <c r="J549" s="4"/>
      <c r="K549" s="7"/>
      <c r="L549" s="4"/>
      <c r="M549" s="51"/>
      <c r="N549" s="4"/>
      <c r="O549" s="7"/>
      <c r="P549" s="53"/>
      <c r="Q549" s="53"/>
      <c r="R549" s="53"/>
      <c r="S549" s="53"/>
      <c r="T549" s="53"/>
      <c r="U549" s="53"/>
      <c r="V549" s="53"/>
      <c r="W549" s="53"/>
      <c r="X549" s="53"/>
      <c r="Y549" s="53"/>
      <c r="Z549" s="53"/>
      <c r="AA549" s="4"/>
      <c r="AB549" s="4"/>
      <c r="AC549" s="4"/>
    </row>
    <row r="550" spans="1:29" ht="15.75" customHeight="1">
      <c r="A550" s="7"/>
      <c r="B550" s="4"/>
      <c r="C550" s="51"/>
      <c r="D550" s="7"/>
      <c r="E550" s="51"/>
      <c r="F550" s="4"/>
      <c r="G550" s="7"/>
      <c r="H550" s="52"/>
      <c r="I550" s="51"/>
      <c r="J550" s="4"/>
      <c r="K550" s="7"/>
      <c r="L550" s="4"/>
      <c r="M550" s="51"/>
      <c r="N550" s="4"/>
      <c r="O550" s="7"/>
      <c r="P550" s="53"/>
      <c r="Q550" s="53"/>
      <c r="R550" s="53"/>
      <c r="S550" s="53"/>
      <c r="T550" s="53"/>
      <c r="U550" s="53"/>
      <c r="V550" s="53"/>
      <c r="W550" s="53"/>
      <c r="X550" s="53"/>
      <c r="Y550" s="53"/>
      <c r="Z550" s="53"/>
      <c r="AA550" s="4"/>
      <c r="AB550" s="4"/>
      <c r="AC550" s="4"/>
    </row>
    <row r="551" spans="1:29" ht="15.75" customHeight="1">
      <c r="A551" s="7"/>
      <c r="B551" s="4"/>
      <c r="C551" s="51"/>
      <c r="D551" s="7"/>
      <c r="E551" s="51"/>
      <c r="F551" s="4"/>
      <c r="G551" s="7"/>
      <c r="H551" s="52"/>
      <c r="I551" s="51"/>
      <c r="J551" s="4"/>
      <c r="K551" s="7"/>
      <c r="L551" s="4"/>
      <c r="M551" s="51"/>
      <c r="N551" s="4"/>
      <c r="O551" s="7"/>
      <c r="P551" s="53"/>
      <c r="Q551" s="53"/>
      <c r="R551" s="53"/>
      <c r="S551" s="53"/>
      <c r="T551" s="53"/>
      <c r="U551" s="53"/>
      <c r="V551" s="53"/>
      <c r="W551" s="53"/>
      <c r="X551" s="53"/>
      <c r="Y551" s="53"/>
      <c r="Z551" s="53"/>
      <c r="AA551" s="4"/>
      <c r="AB551" s="4"/>
      <c r="AC551" s="4"/>
    </row>
    <row r="552" spans="1:29" ht="15.75" customHeight="1">
      <c r="A552" s="7"/>
      <c r="B552" s="4"/>
      <c r="C552" s="51"/>
      <c r="D552" s="7"/>
      <c r="E552" s="51"/>
      <c r="F552" s="4"/>
      <c r="G552" s="7"/>
      <c r="H552" s="52"/>
      <c r="I552" s="51"/>
      <c r="J552" s="4"/>
      <c r="K552" s="7"/>
      <c r="L552" s="4"/>
      <c r="M552" s="51"/>
      <c r="N552" s="4"/>
      <c r="O552" s="7"/>
      <c r="P552" s="53"/>
      <c r="Q552" s="53"/>
      <c r="R552" s="53"/>
      <c r="S552" s="53"/>
      <c r="T552" s="53"/>
      <c r="U552" s="53"/>
      <c r="V552" s="53"/>
      <c r="W552" s="53"/>
      <c r="X552" s="53"/>
      <c r="Y552" s="53"/>
      <c r="Z552" s="53"/>
      <c r="AA552" s="4"/>
      <c r="AB552" s="4"/>
      <c r="AC552" s="4"/>
    </row>
    <row r="553" spans="1:29" ht="15.75" customHeight="1">
      <c r="A553" s="7"/>
      <c r="B553" s="4"/>
      <c r="C553" s="51"/>
      <c r="D553" s="7"/>
      <c r="E553" s="51"/>
      <c r="F553" s="4"/>
      <c r="G553" s="7"/>
      <c r="H553" s="52"/>
      <c r="I553" s="51"/>
      <c r="J553" s="4"/>
      <c r="K553" s="7"/>
      <c r="L553" s="4"/>
      <c r="M553" s="51"/>
      <c r="N553" s="4"/>
      <c r="O553" s="7"/>
      <c r="P553" s="53"/>
      <c r="Q553" s="53"/>
      <c r="R553" s="53"/>
      <c r="S553" s="53"/>
      <c r="T553" s="53"/>
      <c r="U553" s="53"/>
      <c r="V553" s="53"/>
      <c r="W553" s="53"/>
      <c r="X553" s="53"/>
      <c r="Y553" s="53"/>
      <c r="Z553" s="53"/>
      <c r="AA553" s="4"/>
      <c r="AB553" s="4"/>
      <c r="AC553" s="4"/>
    </row>
    <row r="554" spans="1:29" ht="15.75" customHeight="1">
      <c r="A554" s="7"/>
      <c r="B554" s="4"/>
      <c r="C554" s="51"/>
      <c r="D554" s="7"/>
      <c r="E554" s="51"/>
      <c r="F554" s="4"/>
      <c r="G554" s="7"/>
      <c r="H554" s="52"/>
      <c r="I554" s="51"/>
      <c r="J554" s="4"/>
      <c r="K554" s="7"/>
      <c r="L554" s="4"/>
      <c r="M554" s="51"/>
      <c r="N554" s="4"/>
      <c r="O554" s="7"/>
      <c r="P554" s="53"/>
      <c r="Q554" s="53"/>
      <c r="R554" s="53"/>
      <c r="S554" s="53"/>
      <c r="T554" s="53"/>
      <c r="U554" s="53"/>
      <c r="V554" s="53"/>
      <c r="W554" s="53"/>
      <c r="X554" s="53"/>
      <c r="Y554" s="53"/>
      <c r="Z554" s="53"/>
      <c r="AA554" s="4"/>
      <c r="AB554" s="4"/>
      <c r="AC554" s="4"/>
    </row>
    <row r="555" spans="1:29" ht="15.75" customHeight="1">
      <c r="A555" s="7"/>
      <c r="B555" s="4"/>
      <c r="C555" s="51"/>
      <c r="D555" s="7"/>
      <c r="E555" s="51"/>
      <c r="F555" s="4"/>
      <c r="G555" s="7"/>
      <c r="H555" s="52"/>
      <c r="I555" s="51"/>
      <c r="J555" s="4"/>
      <c r="K555" s="7"/>
      <c r="L555" s="4"/>
      <c r="M555" s="51"/>
      <c r="N555" s="4"/>
      <c r="O555" s="7"/>
      <c r="P555" s="53"/>
      <c r="Q555" s="53"/>
      <c r="R555" s="53"/>
      <c r="S555" s="53"/>
      <c r="T555" s="53"/>
      <c r="U555" s="53"/>
      <c r="V555" s="53"/>
      <c r="W555" s="53"/>
      <c r="X555" s="53"/>
      <c r="Y555" s="53"/>
      <c r="Z555" s="53"/>
      <c r="AA555" s="4"/>
      <c r="AB555" s="4"/>
      <c r="AC555" s="4"/>
    </row>
    <row r="556" spans="1:29" ht="15.75" customHeight="1">
      <c r="A556" s="7"/>
      <c r="B556" s="4"/>
      <c r="C556" s="51"/>
      <c r="D556" s="7"/>
      <c r="E556" s="51"/>
      <c r="F556" s="4"/>
      <c r="G556" s="7"/>
      <c r="H556" s="52"/>
      <c r="I556" s="51"/>
      <c r="J556" s="4"/>
      <c r="K556" s="7"/>
      <c r="L556" s="4"/>
      <c r="M556" s="51"/>
      <c r="N556" s="4"/>
      <c r="O556" s="7"/>
      <c r="P556" s="53"/>
      <c r="Q556" s="53"/>
      <c r="R556" s="53"/>
      <c r="S556" s="53"/>
      <c r="T556" s="53"/>
      <c r="U556" s="53"/>
      <c r="V556" s="53"/>
      <c r="W556" s="53"/>
      <c r="X556" s="53"/>
      <c r="Y556" s="53"/>
      <c r="Z556" s="53"/>
      <c r="AA556" s="4"/>
      <c r="AB556" s="4"/>
      <c r="AC556" s="4"/>
    </row>
    <row r="557" spans="1:29" ht="15.75" customHeight="1">
      <c r="A557" s="7"/>
      <c r="B557" s="4"/>
      <c r="C557" s="51"/>
      <c r="D557" s="7"/>
      <c r="E557" s="51"/>
      <c r="F557" s="4"/>
      <c r="G557" s="7"/>
      <c r="H557" s="52"/>
      <c r="I557" s="51"/>
      <c r="J557" s="4"/>
      <c r="K557" s="7"/>
      <c r="L557" s="4"/>
      <c r="M557" s="51"/>
      <c r="N557" s="4"/>
      <c r="O557" s="7"/>
      <c r="P557" s="53"/>
      <c r="Q557" s="53"/>
      <c r="R557" s="53"/>
      <c r="S557" s="53"/>
      <c r="T557" s="53"/>
      <c r="U557" s="53"/>
      <c r="V557" s="53"/>
      <c r="W557" s="53"/>
      <c r="X557" s="53"/>
      <c r="Y557" s="53"/>
      <c r="Z557" s="53"/>
      <c r="AA557" s="4"/>
      <c r="AB557" s="4"/>
      <c r="AC557" s="4"/>
    </row>
    <row r="558" spans="1:29" ht="15.75" customHeight="1">
      <c r="A558" s="7"/>
      <c r="B558" s="4"/>
      <c r="C558" s="51"/>
      <c r="D558" s="7"/>
      <c r="E558" s="51"/>
      <c r="F558" s="4"/>
      <c r="G558" s="7"/>
      <c r="H558" s="52"/>
      <c r="I558" s="51"/>
      <c r="J558" s="4"/>
      <c r="K558" s="7"/>
      <c r="L558" s="4"/>
      <c r="M558" s="51"/>
      <c r="N558" s="4"/>
      <c r="O558" s="7"/>
      <c r="P558" s="53"/>
      <c r="Q558" s="53"/>
      <c r="R558" s="53"/>
      <c r="S558" s="53"/>
      <c r="T558" s="53"/>
      <c r="U558" s="53"/>
      <c r="V558" s="53"/>
      <c r="W558" s="53"/>
      <c r="X558" s="53"/>
      <c r="Y558" s="53"/>
      <c r="Z558" s="53"/>
      <c r="AA558" s="4"/>
      <c r="AB558" s="4"/>
      <c r="AC558" s="4"/>
    </row>
    <row r="559" spans="1:29" ht="15.75" customHeight="1">
      <c r="A559" s="7"/>
      <c r="B559" s="4"/>
      <c r="C559" s="51"/>
      <c r="D559" s="7"/>
      <c r="E559" s="51"/>
      <c r="F559" s="4"/>
      <c r="G559" s="7"/>
      <c r="H559" s="52"/>
      <c r="I559" s="51"/>
      <c r="J559" s="4"/>
      <c r="K559" s="7"/>
      <c r="L559" s="4"/>
      <c r="M559" s="51"/>
      <c r="N559" s="4"/>
      <c r="O559" s="7"/>
      <c r="P559" s="53"/>
      <c r="Q559" s="53"/>
      <c r="R559" s="53"/>
      <c r="S559" s="53"/>
      <c r="T559" s="53"/>
      <c r="U559" s="53"/>
      <c r="V559" s="53"/>
      <c r="W559" s="53"/>
      <c r="X559" s="53"/>
      <c r="Y559" s="53"/>
      <c r="Z559" s="53"/>
      <c r="AA559" s="4"/>
      <c r="AB559" s="4"/>
      <c r="AC559" s="4"/>
    </row>
    <row r="560" spans="1:29" ht="15.75" customHeight="1">
      <c r="A560" s="7"/>
      <c r="B560" s="4"/>
      <c r="C560" s="51"/>
      <c r="D560" s="7"/>
      <c r="E560" s="51"/>
      <c r="F560" s="4"/>
      <c r="G560" s="7"/>
      <c r="H560" s="52"/>
      <c r="I560" s="51"/>
      <c r="J560" s="4"/>
      <c r="K560" s="7"/>
      <c r="L560" s="4"/>
      <c r="M560" s="51"/>
      <c r="N560" s="4"/>
      <c r="O560" s="7"/>
      <c r="P560" s="53"/>
      <c r="Q560" s="53"/>
      <c r="R560" s="53"/>
      <c r="S560" s="53"/>
      <c r="T560" s="53"/>
      <c r="U560" s="53"/>
      <c r="V560" s="53"/>
      <c r="W560" s="53"/>
      <c r="X560" s="53"/>
      <c r="Y560" s="53"/>
      <c r="Z560" s="53"/>
      <c r="AA560" s="4"/>
      <c r="AB560" s="4"/>
      <c r="AC560" s="4"/>
    </row>
    <row r="561" spans="1:29" ht="15.75" customHeight="1">
      <c r="A561" s="7"/>
      <c r="B561" s="4"/>
      <c r="C561" s="51"/>
      <c r="D561" s="7"/>
      <c r="E561" s="51"/>
      <c r="F561" s="4"/>
      <c r="G561" s="7"/>
      <c r="H561" s="52"/>
      <c r="I561" s="51"/>
      <c r="J561" s="4"/>
      <c r="K561" s="7"/>
      <c r="L561" s="4"/>
      <c r="M561" s="51"/>
      <c r="N561" s="4"/>
      <c r="O561" s="7"/>
      <c r="P561" s="53"/>
      <c r="Q561" s="53"/>
      <c r="R561" s="53"/>
      <c r="S561" s="53"/>
      <c r="T561" s="53"/>
      <c r="U561" s="53"/>
      <c r="V561" s="53"/>
      <c r="W561" s="53"/>
      <c r="X561" s="53"/>
      <c r="Y561" s="53"/>
      <c r="Z561" s="53"/>
      <c r="AA561" s="4"/>
      <c r="AB561" s="4"/>
      <c r="AC561" s="4"/>
    </row>
    <row r="562" spans="1:29" ht="15.75" customHeight="1">
      <c r="A562" s="7"/>
      <c r="B562" s="4"/>
      <c r="C562" s="51"/>
      <c r="D562" s="7"/>
      <c r="E562" s="51"/>
      <c r="F562" s="4"/>
      <c r="G562" s="7"/>
      <c r="H562" s="52"/>
      <c r="I562" s="51"/>
      <c r="J562" s="4"/>
      <c r="K562" s="7"/>
      <c r="L562" s="4"/>
      <c r="M562" s="51"/>
      <c r="N562" s="4"/>
      <c r="O562" s="7"/>
      <c r="P562" s="53"/>
      <c r="Q562" s="53"/>
      <c r="R562" s="53"/>
      <c r="S562" s="53"/>
      <c r="T562" s="53"/>
      <c r="U562" s="53"/>
      <c r="V562" s="53"/>
      <c r="W562" s="53"/>
      <c r="X562" s="53"/>
      <c r="Y562" s="53"/>
      <c r="Z562" s="53"/>
      <c r="AA562" s="4"/>
      <c r="AB562" s="4"/>
      <c r="AC562" s="4"/>
    </row>
    <row r="563" spans="1:29" ht="15.75" customHeight="1">
      <c r="A563" s="7"/>
      <c r="B563" s="4"/>
      <c r="C563" s="51"/>
      <c r="D563" s="7"/>
      <c r="E563" s="51"/>
      <c r="F563" s="4"/>
      <c r="G563" s="7"/>
      <c r="H563" s="52"/>
      <c r="I563" s="51"/>
      <c r="J563" s="4"/>
      <c r="K563" s="7"/>
      <c r="L563" s="4"/>
      <c r="M563" s="51"/>
      <c r="N563" s="4"/>
      <c r="O563" s="7"/>
      <c r="P563" s="53"/>
      <c r="Q563" s="53"/>
      <c r="R563" s="53"/>
      <c r="S563" s="53"/>
      <c r="T563" s="53"/>
      <c r="U563" s="53"/>
      <c r="V563" s="53"/>
      <c r="W563" s="53"/>
      <c r="X563" s="53"/>
      <c r="Y563" s="53"/>
      <c r="Z563" s="53"/>
      <c r="AA563" s="4"/>
      <c r="AB563" s="4"/>
      <c r="AC563" s="4"/>
    </row>
    <row r="564" spans="1:29" ht="15.75" customHeight="1">
      <c r="A564" s="7"/>
      <c r="B564" s="4"/>
      <c r="C564" s="51"/>
      <c r="D564" s="7"/>
      <c r="E564" s="51"/>
      <c r="F564" s="4"/>
      <c r="G564" s="7"/>
      <c r="H564" s="52"/>
      <c r="I564" s="51"/>
      <c r="J564" s="4"/>
      <c r="K564" s="7"/>
      <c r="L564" s="4"/>
      <c r="M564" s="51"/>
      <c r="N564" s="4"/>
      <c r="O564" s="7"/>
      <c r="P564" s="53"/>
      <c r="Q564" s="53"/>
      <c r="R564" s="53"/>
      <c r="S564" s="53"/>
      <c r="T564" s="53"/>
      <c r="U564" s="53"/>
      <c r="V564" s="53"/>
      <c r="W564" s="53"/>
      <c r="X564" s="53"/>
      <c r="Y564" s="53"/>
      <c r="Z564" s="53"/>
      <c r="AA564" s="4"/>
      <c r="AB564" s="4"/>
      <c r="AC564" s="4"/>
    </row>
    <row r="565" spans="1:29" ht="15.75" customHeight="1">
      <c r="A565" s="7"/>
      <c r="B565" s="4"/>
      <c r="C565" s="51"/>
      <c r="D565" s="7"/>
      <c r="E565" s="51"/>
      <c r="F565" s="4"/>
      <c r="G565" s="7"/>
      <c r="H565" s="52"/>
      <c r="I565" s="51"/>
      <c r="J565" s="4"/>
      <c r="K565" s="7"/>
      <c r="L565" s="4"/>
      <c r="M565" s="51"/>
      <c r="N565" s="4"/>
      <c r="O565" s="7"/>
      <c r="P565" s="53"/>
      <c r="Q565" s="53"/>
      <c r="R565" s="53"/>
      <c r="S565" s="53"/>
      <c r="T565" s="53"/>
      <c r="U565" s="53"/>
      <c r="V565" s="53"/>
      <c r="W565" s="53"/>
      <c r="X565" s="53"/>
      <c r="Y565" s="53"/>
      <c r="Z565" s="53"/>
      <c r="AA565" s="4"/>
      <c r="AB565" s="4"/>
      <c r="AC565" s="4"/>
    </row>
    <row r="566" spans="1:29" ht="15.75" customHeight="1">
      <c r="A566" s="7"/>
      <c r="B566" s="4"/>
      <c r="C566" s="51"/>
      <c r="D566" s="7"/>
      <c r="E566" s="51"/>
      <c r="F566" s="4"/>
      <c r="G566" s="7"/>
      <c r="H566" s="52"/>
      <c r="I566" s="51"/>
      <c r="J566" s="4"/>
      <c r="K566" s="7"/>
      <c r="L566" s="4"/>
      <c r="M566" s="51"/>
      <c r="N566" s="4"/>
      <c r="O566" s="7"/>
      <c r="P566" s="53"/>
      <c r="Q566" s="53"/>
      <c r="R566" s="53"/>
      <c r="S566" s="53"/>
      <c r="T566" s="53"/>
      <c r="U566" s="53"/>
      <c r="V566" s="53"/>
      <c r="W566" s="53"/>
      <c r="X566" s="53"/>
      <c r="Y566" s="53"/>
      <c r="Z566" s="53"/>
      <c r="AA566" s="4"/>
      <c r="AB566" s="4"/>
      <c r="AC566" s="4"/>
    </row>
    <row r="567" spans="1:29" ht="15.75" customHeight="1">
      <c r="A567" s="7"/>
      <c r="B567" s="4"/>
      <c r="C567" s="51"/>
      <c r="D567" s="7"/>
      <c r="E567" s="51"/>
      <c r="F567" s="4"/>
      <c r="G567" s="7"/>
      <c r="H567" s="52"/>
      <c r="I567" s="51"/>
      <c r="J567" s="4"/>
      <c r="K567" s="7"/>
      <c r="L567" s="4"/>
      <c r="M567" s="51"/>
      <c r="N567" s="4"/>
      <c r="O567" s="7"/>
      <c r="P567" s="53"/>
      <c r="Q567" s="53"/>
      <c r="R567" s="53"/>
      <c r="S567" s="53"/>
      <c r="T567" s="53"/>
      <c r="U567" s="53"/>
      <c r="V567" s="53"/>
      <c r="W567" s="53"/>
      <c r="X567" s="53"/>
      <c r="Y567" s="53"/>
      <c r="Z567" s="53"/>
      <c r="AA567" s="4"/>
      <c r="AB567" s="4"/>
      <c r="AC567" s="4"/>
    </row>
    <row r="568" spans="1:29" ht="15.75" customHeight="1">
      <c r="A568" s="7"/>
      <c r="B568" s="4"/>
      <c r="C568" s="51"/>
      <c r="D568" s="7"/>
      <c r="E568" s="51"/>
      <c r="F568" s="4"/>
      <c r="G568" s="7"/>
      <c r="H568" s="52"/>
      <c r="I568" s="51"/>
      <c r="J568" s="4"/>
      <c r="K568" s="7"/>
      <c r="L568" s="4"/>
      <c r="M568" s="51"/>
      <c r="N568" s="4"/>
      <c r="O568" s="7"/>
      <c r="P568" s="53"/>
      <c r="Q568" s="53"/>
      <c r="R568" s="53"/>
      <c r="S568" s="53"/>
      <c r="T568" s="53"/>
      <c r="U568" s="53"/>
      <c r="V568" s="53"/>
      <c r="W568" s="53"/>
      <c r="X568" s="53"/>
      <c r="Y568" s="53"/>
      <c r="Z568" s="53"/>
      <c r="AA568" s="4"/>
      <c r="AB568" s="4"/>
      <c r="AC568" s="4"/>
    </row>
    <row r="569" spans="1:29" ht="15.75" customHeight="1">
      <c r="A569" s="7"/>
      <c r="B569" s="4"/>
      <c r="C569" s="51"/>
      <c r="D569" s="7"/>
      <c r="E569" s="51"/>
      <c r="F569" s="4"/>
      <c r="G569" s="7"/>
      <c r="H569" s="52"/>
      <c r="I569" s="51"/>
      <c r="J569" s="4"/>
      <c r="K569" s="7"/>
      <c r="L569" s="4"/>
      <c r="M569" s="51"/>
      <c r="N569" s="4"/>
      <c r="O569" s="7"/>
      <c r="P569" s="53"/>
      <c r="Q569" s="53"/>
      <c r="R569" s="53"/>
      <c r="S569" s="53"/>
      <c r="T569" s="53"/>
      <c r="U569" s="53"/>
      <c r="V569" s="53"/>
      <c r="W569" s="53"/>
      <c r="X569" s="53"/>
      <c r="Y569" s="53"/>
      <c r="Z569" s="53"/>
      <c r="AA569" s="4"/>
      <c r="AB569" s="4"/>
      <c r="AC569" s="4"/>
    </row>
    <row r="570" spans="1:29" ht="15.75" customHeight="1">
      <c r="A570" s="7"/>
      <c r="B570" s="4"/>
      <c r="C570" s="51"/>
      <c r="D570" s="7"/>
      <c r="E570" s="51"/>
      <c r="F570" s="4"/>
      <c r="G570" s="7"/>
      <c r="H570" s="52"/>
      <c r="I570" s="51"/>
      <c r="J570" s="4"/>
      <c r="K570" s="7"/>
      <c r="L570" s="4"/>
      <c r="M570" s="51"/>
      <c r="N570" s="4"/>
      <c r="O570" s="7"/>
      <c r="P570" s="53"/>
      <c r="Q570" s="53"/>
      <c r="R570" s="53"/>
      <c r="S570" s="53"/>
      <c r="T570" s="53"/>
      <c r="U570" s="53"/>
      <c r="V570" s="53"/>
      <c r="W570" s="53"/>
      <c r="X570" s="53"/>
      <c r="Y570" s="53"/>
      <c r="Z570" s="53"/>
      <c r="AA570" s="4"/>
      <c r="AB570" s="4"/>
      <c r="AC570" s="4"/>
    </row>
    <row r="571" spans="1:29" ht="15.75" customHeight="1">
      <c r="A571" s="7"/>
      <c r="B571" s="4"/>
      <c r="C571" s="51"/>
      <c r="D571" s="7"/>
      <c r="E571" s="51"/>
      <c r="F571" s="4"/>
      <c r="G571" s="7"/>
      <c r="H571" s="52"/>
      <c r="I571" s="51"/>
      <c r="J571" s="4"/>
      <c r="K571" s="7"/>
      <c r="L571" s="4"/>
      <c r="M571" s="51"/>
      <c r="N571" s="4"/>
      <c r="O571" s="7"/>
      <c r="P571" s="53"/>
      <c r="Q571" s="53"/>
      <c r="R571" s="53"/>
      <c r="S571" s="53"/>
      <c r="T571" s="53"/>
      <c r="U571" s="53"/>
      <c r="V571" s="53"/>
      <c r="W571" s="53"/>
      <c r="X571" s="53"/>
      <c r="Y571" s="53"/>
      <c r="Z571" s="53"/>
      <c r="AA571" s="4"/>
      <c r="AB571" s="4"/>
      <c r="AC571" s="4"/>
    </row>
    <row r="572" spans="1:29" ht="15.75" customHeight="1">
      <c r="A572" s="7"/>
      <c r="B572" s="4"/>
      <c r="C572" s="51"/>
      <c r="D572" s="7"/>
      <c r="E572" s="51"/>
      <c r="F572" s="4"/>
      <c r="G572" s="7"/>
      <c r="H572" s="52"/>
      <c r="I572" s="51"/>
      <c r="J572" s="4"/>
      <c r="K572" s="7"/>
      <c r="L572" s="4"/>
      <c r="M572" s="51"/>
      <c r="N572" s="4"/>
      <c r="O572" s="7"/>
      <c r="P572" s="53"/>
      <c r="Q572" s="53"/>
      <c r="R572" s="53"/>
      <c r="S572" s="53"/>
      <c r="T572" s="53"/>
      <c r="U572" s="53"/>
      <c r="V572" s="53"/>
      <c r="W572" s="53"/>
      <c r="X572" s="53"/>
      <c r="Y572" s="53"/>
      <c r="Z572" s="53"/>
      <c r="AA572" s="4"/>
      <c r="AB572" s="4"/>
      <c r="AC572" s="4"/>
    </row>
    <row r="573" spans="1:29" ht="15.75" customHeight="1">
      <c r="A573" s="7"/>
      <c r="B573" s="4"/>
      <c r="C573" s="51"/>
      <c r="D573" s="7"/>
      <c r="E573" s="51"/>
      <c r="F573" s="4"/>
      <c r="G573" s="7"/>
      <c r="H573" s="52"/>
      <c r="I573" s="51"/>
      <c r="J573" s="4"/>
      <c r="K573" s="7"/>
      <c r="L573" s="4"/>
      <c r="M573" s="51"/>
      <c r="N573" s="4"/>
      <c r="O573" s="7"/>
      <c r="P573" s="53"/>
      <c r="Q573" s="53"/>
      <c r="R573" s="53"/>
      <c r="S573" s="53"/>
      <c r="T573" s="53"/>
      <c r="U573" s="53"/>
      <c r="V573" s="53"/>
      <c r="W573" s="53"/>
      <c r="X573" s="53"/>
      <c r="Y573" s="53"/>
      <c r="Z573" s="53"/>
      <c r="AA573" s="4"/>
      <c r="AB573" s="4"/>
      <c r="AC573" s="4"/>
    </row>
    <row r="574" spans="1:29" ht="15.75" customHeight="1">
      <c r="A574" s="7"/>
      <c r="B574" s="4"/>
      <c r="C574" s="51"/>
      <c r="D574" s="7"/>
      <c r="E574" s="51"/>
      <c r="F574" s="4"/>
      <c r="G574" s="7"/>
      <c r="H574" s="52"/>
      <c r="I574" s="51"/>
      <c r="J574" s="4"/>
      <c r="K574" s="7"/>
      <c r="L574" s="4"/>
      <c r="M574" s="51"/>
      <c r="N574" s="4"/>
      <c r="O574" s="7"/>
      <c r="P574" s="53"/>
      <c r="Q574" s="53"/>
      <c r="R574" s="53"/>
      <c r="S574" s="53"/>
      <c r="T574" s="53"/>
      <c r="U574" s="53"/>
      <c r="V574" s="53"/>
      <c r="W574" s="53"/>
      <c r="X574" s="53"/>
      <c r="Y574" s="53"/>
      <c r="Z574" s="53"/>
      <c r="AA574" s="4"/>
      <c r="AB574" s="4"/>
      <c r="AC574" s="4"/>
    </row>
    <row r="575" spans="1:29" ht="15.75" customHeight="1">
      <c r="A575" s="7"/>
      <c r="B575" s="4"/>
      <c r="C575" s="51"/>
      <c r="D575" s="7"/>
      <c r="E575" s="51"/>
      <c r="F575" s="4"/>
      <c r="G575" s="7"/>
      <c r="H575" s="52"/>
      <c r="I575" s="51"/>
      <c r="J575" s="4"/>
      <c r="K575" s="7"/>
      <c r="L575" s="4"/>
      <c r="M575" s="51"/>
      <c r="N575" s="4"/>
      <c r="O575" s="7"/>
      <c r="P575" s="53"/>
      <c r="Q575" s="53"/>
      <c r="R575" s="53"/>
      <c r="S575" s="53"/>
      <c r="T575" s="53"/>
      <c r="U575" s="53"/>
      <c r="V575" s="53"/>
      <c r="W575" s="53"/>
      <c r="X575" s="53"/>
      <c r="Y575" s="53"/>
      <c r="Z575" s="53"/>
      <c r="AA575" s="4"/>
      <c r="AB575" s="4"/>
      <c r="AC575" s="4"/>
    </row>
    <row r="576" spans="1:29" ht="15.75" customHeight="1">
      <c r="A576" s="7"/>
      <c r="B576" s="4"/>
      <c r="C576" s="51"/>
      <c r="D576" s="7"/>
      <c r="E576" s="51"/>
      <c r="F576" s="4"/>
      <c r="G576" s="7"/>
      <c r="H576" s="52"/>
      <c r="I576" s="51"/>
      <c r="J576" s="4"/>
      <c r="K576" s="7"/>
      <c r="L576" s="4"/>
      <c r="M576" s="51"/>
      <c r="N576" s="4"/>
      <c r="O576" s="7"/>
      <c r="P576" s="53"/>
      <c r="Q576" s="53"/>
      <c r="R576" s="53"/>
      <c r="S576" s="53"/>
      <c r="T576" s="53"/>
      <c r="U576" s="53"/>
      <c r="V576" s="53"/>
      <c r="W576" s="53"/>
      <c r="X576" s="53"/>
      <c r="Y576" s="53"/>
      <c r="Z576" s="53"/>
      <c r="AA576" s="4"/>
      <c r="AB576" s="4"/>
      <c r="AC576" s="4"/>
    </row>
    <row r="577" spans="1:29" ht="15.75" customHeight="1">
      <c r="A577" s="7"/>
      <c r="B577" s="4"/>
      <c r="C577" s="51"/>
      <c r="D577" s="7"/>
      <c r="E577" s="51"/>
      <c r="F577" s="4"/>
      <c r="G577" s="7"/>
      <c r="H577" s="52"/>
      <c r="I577" s="51"/>
      <c r="J577" s="4"/>
      <c r="K577" s="7"/>
      <c r="L577" s="4"/>
      <c r="M577" s="51"/>
      <c r="N577" s="4"/>
      <c r="O577" s="7"/>
      <c r="P577" s="53"/>
      <c r="Q577" s="53"/>
      <c r="R577" s="53"/>
      <c r="S577" s="53"/>
      <c r="T577" s="53"/>
      <c r="U577" s="53"/>
      <c r="V577" s="53"/>
      <c r="W577" s="53"/>
      <c r="X577" s="53"/>
      <c r="Y577" s="53"/>
      <c r="Z577" s="53"/>
      <c r="AA577" s="4"/>
      <c r="AB577" s="4"/>
      <c r="AC577" s="4"/>
    </row>
    <row r="578" spans="1:29" ht="15.75" customHeight="1">
      <c r="A578" s="7"/>
      <c r="B578" s="4"/>
      <c r="C578" s="51"/>
      <c r="D578" s="7"/>
      <c r="E578" s="51"/>
      <c r="F578" s="4"/>
      <c r="G578" s="7"/>
      <c r="H578" s="52"/>
      <c r="I578" s="51"/>
      <c r="J578" s="4"/>
      <c r="K578" s="7"/>
      <c r="L578" s="4"/>
      <c r="M578" s="51"/>
      <c r="N578" s="4"/>
      <c r="O578" s="7"/>
      <c r="P578" s="53"/>
      <c r="Q578" s="53"/>
      <c r="R578" s="53"/>
      <c r="S578" s="53"/>
      <c r="T578" s="53"/>
      <c r="U578" s="53"/>
      <c r="V578" s="53"/>
      <c r="W578" s="53"/>
      <c r="X578" s="53"/>
      <c r="Y578" s="53"/>
      <c r="Z578" s="53"/>
      <c r="AA578" s="4"/>
      <c r="AB578" s="4"/>
      <c r="AC578" s="4"/>
    </row>
    <row r="579" spans="1:29" ht="15.75" customHeight="1">
      <c r="A579" s="7"/>
      <c r="B579" s="4"/>
      <c r="C579" s="51"/>
      <c r="D579" s="7"/>
      <c r="E579" s="51"/>
      <c r="F579" s="4"/>
      <c r="G579" s="7"/>
      <c r="H579" s="52"/>
      <c r="I579" s="51"/>
      <c r="J579" s="4"/>
      <c r="K579" s="7"/>
      <c r="L579" s="4"/>
      <c r="M579" s="51"/>
      <c r="N579" s="4"/>
      <c r="O579" s="7"/>
      <c r="P579" s="53"/>
      <c r="Q579" s="53"/>
      <c r="R579" s="53"/>
      <c r="S579" s="53"/>
      <c r="T579" s="53"/>
      <c r="U579" s="53"/>
      <c r="V579" s="53"/>
      <c r="W579" s="53"/>
      <c r="X579" s="53"/>
      <c r="Y579" s="53"/>
      <c r="Z579" s="53"/>
      <c r="AA579" s="4"/>
      <c r="AB579" s="4"/>
      <c r="AC579" s="4"/>
    </row>
    <row r="580" spans="1:29" ht="15.75" customHeight="1">
      <c r="A580" s="7"/>
      <c r="B580" s="4"/>
      <c r="C580" s="51"/>
      <c r="D580" s="7"/>
      <c r="E580" s="51"/>
      <c r="F580" s="4"/>
      <c r="G580" s="7"/>
      <c r="H580" s="52"/>
      <c r="I580" s="51"/>
      <c r="J580" s="4"/>
      <c r="K580" s="7"/>
      <c r="L580" s="4"/>
      <c r="M580" s="51"/>
      <c r="N580" s="4"/>
      <c r="O580" s="7"/>
      <c r="P580" s="53"/>
      <c r="Q580" s="53"/>
      <c r="R580" s="53"/>
      <c r="S580" s="53"/>
      <c r="T580" s="53"/>
      <c r="U580" s="53"/>
      <c r="V580" s="53"/>
      <c r="W580" s="53"/>
      <c r="X580" s="53"/>
      <c r="Y580" s="53"/>
      <c r="Z580" s="53"/>
      <c r="AA580" s="4"/>
      <c r="AB580" s="4"/>
      <c r="AC580" s="4"/>
    </row>
    <row r="581" spans="1:29" ht="15.75" customHeight="1">
      <c r="A581" s="7"/>
      <c r="B581" s="4"/>
      <c r="C581" s="51"/>
      <c r="D581" s="7"/>
      <c r="E581" s="51"/>
      <c r="F581" s="4"/>
      <c r="G581" s="7"/>
      <c r="H581" s="52"/>
      <c r="I581" s="51"/>
      <c r="J581" s="4"/>
      <c r="K581" s="7"/>
      <c r="L581" s="4"/>
      <c r="M581" s="51"/>
      <c r="N581" s="4"/>
      <c r="O581" s="7"/>
      <c r="P581" s="53"/>
      <c r="Q581" s="53"/>
      <c r="R581" s="53"/>
      <c r="S581" s="53"/>
      <c r="T581" s="53"/>
      <c r="U581" s="53"/>
      <c r="V581" s="53"/>
      <c r="W581" s="53"/>
      <c r="X581" s="53"/>
      <c r="Y581" s="53"/>
      <c r="Z581" s="53"/>
      <c r="AA581" s="4"/>
      <c r="AB581" s="4"/>
      <c r="AC581" s="4"/>
    </row>
    <row r="582" spans="1:29" ht="15.75" customHeight="1">
      <c r="A582" s="7"/>
      <c r="B582" s="4"/>
      <c r="C582" s="51"/>
      <c r="D582" s="7"/>
      <c r="E582" s="51"/>
      <c r="F582" s="4"/>
      <c r="G582" s="7"/>
      <c r="H582" s="52"/>
      <c r="I582" s="51"/>
      <c r="J582" s="4"/>
      <c r="K582" s="7"/>
      <c r="L582" s="4"/>
      <c r="M582" s="51"/>
      <c r="N582" s="4"/>
      <c r="O582" s="7"/>
      <c r="P582" s="53"/>
      <c r="Q582" s="53"/>
      <c r="R582" s="53"/>
      <c r="S582" s="53"/>
      <c r="T582" s="53"/>
      <c r="U582" s="53"/>
      <c r="V582" s="53"/>
      <c r="W582" s="53"/>
      <c r="X582" s="53"/>
      <c r="Y582" s="53"/>
      <c r="Z582" s="53"/>
      <c r="AA582" s="4"/>
      <c r="AB582" s="4"/>
      <c r="AC582" s="4"/>
    </row>
    <row r="583" spans="1:29" ht="15.75" customHeight="1">
      <c r="A583" s="7"/>
      <c r="B583" s="4"/>
      <c r="C583" s="51"/>
      <c r="D583" s="7"/>
      <c r="E583" s="51"/>
      <c r="F583" s="4"/>
      <c r="G583" s="7"/>
      <c r="H583" s="52"/>
      <c r="I583" s="51"/>
      <c r="J583" s="4"/>
      <c r="K583" s="7"/>
      <c r="L583" s="4"/>
      <c r="M583" s="51"/>
      <c r="N583" s="4"/>
      <c r="O583" s="7"/>
      <c r="P583" s="53"/>
      <c r="Q583" s="53"/>
      <c r="R583" s="53"/>
      <c r="S583" s="53"/>
      <c r="T583" s="53"/>
      <c r="U583" s="53"/>
      <c r="V583" s="53"/>
      <c r="W583" s="53"/>
      <c r="X583" s="53"/>
      <c r="Y583" s="53"/>
      <c r="Z583" s="53"/>
      <c r="AA583" s="4"/>
      <c r="AB583" s="4"/>
      <c r="AC583" s="4"/>
    </row>
    <row r="584" spans="1:29" ht="15.75" customHeight="1">
      <c r="A584" s="7"/>
      <c r="B584" s="4"/>
      <c r="C584" s="51"/>
      <c r="D584" s="7"/>
      <c r="E584" s="51"/>
      <c r="F584" s="4"/>
      <c r="G584" s="7"/>
      <c r="H584" s="52"/>
      <c r="I584" s="51"/>
      <c r="J584" s="4"/>
      <c r="K584" s="7"/>
      <c r="L584" s="4"/>
      <c r="M584" s="51"/>
      <c r="N584" s="4"/>
      <c r="O584" s="7"/>
      <c r="P584" s="53"/>
      <c r="Q584" s="53"/>
      <c r="R584" s="53"/>
      <c r="S584" s="53"/>
      <c r="T584" s="53"/>
      <c r="U584" s="53"/>
      <c r="V584" s="53"/>
      <c r="W584" s="53"/>
      <c r="X584" s="53"/>
      <c r="Y584" s="53"/>
      <c r="Z584" s="53"/>
      <c r="AA584" s="4"/>
      <c r="AB584" s="4"/>
      <c r="AC584" s="4"/>
    </row>
    <row r="585" spans="1:29" ht="15.75" customHeight="1">
      <c r="A585" s="7"/>
      <c r="B585" s="4"/>
      <c r="C585" s="51"/>
      <c r="D585" s="7"/>
      <c r="E585" s="51"/>
      <c r="F585" s="4"/>
      <c r="G585" s="7"/>
      <c r="H585" s="52"/>
      <c r="I585" s="51"/>
      <c r="J585" s="4"/>
      <c r="K585" s="7"/>
      <c r="L585" s="4"/>
      <c r="M585" s="51"/>
      <c r="N585" s="4"/>
      <c r="O585" s="7"/>
      <c r="P585" s="53"/>
      <c r="Q585" s="53"/>
      <c r="R585" s="53"/>
      <c r="S585" s="53"/>
      <c r="T585" s="53"/>
      <c r="U585" s="53"/>
      <c r="V585" s="53"/>
      <c r="W585" s="53"/>
      <c r="X585" s="53"/>
      <c r="Y585" s="53"/>
      <c r="Z585" s="53"/>
      <c r="AA585" s="4"/>
      <c r="AB585" s="4"/>
      <c r="AC585" s="4"/>
    </row>
    <row r="586" spans="1:29" ht="15.75" customHeight="1">
      <c r="A586" s="7"/>
      <c r="B586" s="4"/>
      <c r="C586" s="51"/>
      <c r="D586" s="7"/>
      <c r="E586" s="51"/>
      <c r="F586" s="4"/>
      <c r="G586" s="7"/>
      <c r="H586" s="52"/>
      <c r="I586" s="51"/>
      <c r="J586" s="4"/>
      <c r="K586" s="7"/>
      <c r="L586" s="4"/>
      <c r="M586" s="51"/>
      <c r="N586" s="4"/>
      <c r="O586" s="7"/>
      <c r="P586" s="53"/>
      <c r="Q586" s="53"/>
      <c r="R586" s="53"/>
      <c r="S586" s="53"/>
      <c r="T586" s="53"/>
      <c r="U586" s="53"/>
      <c r="V586" s="53"/>
      <c r="W586" s="53"/>
      <c r="X586" s="53"/>
      <c r="Y586" s="53"/>
      <c r="Z586" s="53"/>
      <c r="AA586" s="4"/>
      <c r="AB586" s="4"/>
      <c r="AC586" s="4"/>
    </row>
    <row r="587" spans="1:29" ht="15.75" customHeight="1">
      <c r="A587" s="7"/>
      <c r="B587" s="4"/>
      <c r="C587" s="51"/>
      <c r="D587" s="7"/>
      <c r="E587" s="51"/>
      <c r="F587" s="4"/>
      <c r="G587" s="7"/>
      <c r="H587" s="52"/>
      <c r="I587" s="51"/>
      <c r="J587" s="4"/>
      <c r="K587" s="7"/>
      <c r="L587" s="4"/>
      <c r="M587" s="51"/>
      <c r="N587" s="4"/>
      <c r="O587" s="7"/>
      <c r="P587" s="53"/>
      <c r="Q587" s="53"/>
      <c r="R587" s="53"/>
      <c r="S587" s="53"/>
      <c r="T587" s="53"/>
      <c r="U587" s="53"/>
      <c r="V587" s="53"/>
      <c r="W587" s="53"/>
      <c r="X587" s="53"/>
      <c r="Y587" s="53"/>
      <c r="Z587" s="53"/>
      <c r="AA587" s="4"/>
      <c r="AB587" s="4"/>
      <c r="AC587" s="4"/>
    </row>
    <row r="588" spans="1:29" ht="15.75" customHeight="1">
      <c r="A588" s="7"/>
      <c r="B588" s="4"/>
      <c r="C588" s="51"/>
      <c r="D588" s="7"/>
      <c r="E588" s="51"/>
      <c r="F588" s="4"/>
      <c r="G588" s="7"/>
      <c r="H588" s="52"/>
      <c r="I588" s="51"/>
      <c r="J588" s="4"/>
      <c r="K588" s="7"/>
      <c r="L588" s="4"/>
      <c r="M588" s="51"/>
      <c r="N588" s="4"/>
      <c r="O588" s="7"/>
      <c r="P588" s="53"/>
      <c r="Q588" s="53"/>
      <c r="R588" s="53"/>
      <c r="S588" s="53"/>
      <c r="T588" s="53"/>
      <c r="U588" s="53"/>
      <c r="V588" s="53"/>
      <c r="W588" s="53"/>
      <c r="X588" s="53"/>
      <c r="Y588" s="53"/>
      <c r="Z588" s="53"/>
      <c r="AA588" s="4"/>
      <c r="AB588" s="4"/>
      <c r="AC588" s="4"/>
    </row>
    <row r="589" spans="1:29" ht="15.75" customHeight="1">
      <c r="A589" s="7"/>
      <c r="B589" s="4"/>
      <c r="C589" s="51"/>
      <c r="D589" s="7"/>
      <c r="E589" s="51"/>
      <c r="F589" s="4"/>
      <c r="G589" s="7"/>
      <c r="H589" s="52"/>
      <c r="I589" s="51"/>
      <c r="J589" s="4"/>
      <c r="K589" s="7"/>
      <c r="L589" s="4"/>
      <c r="M589" s="51"/>
      <c r="N589" s="4"/>
      <c r="O589" s="7"/>
      <c r="P589" s="53"/>
      <c r="Q589" s="53"/>
      <c r="R589" s="53"/>
      <c r="S589" s="53"/>
      <c r="T589" s="53"/>
      <c r="U589" s="53"/>
      <c r="V589" s="53"/>
      <c r="W589" s="53"/>
      <c r="X589" s="53"/>
      <c r="Y589" s="53"/>
      <c r="Z589" s="53"/>
      <c r="AA589" s="4"/>
      <c r="AB589" s="4"/>
      <c r="AC589" s="4"/>
    </row>
    <row r="590" spans="1:29" ht="15.75" customHeight="1">
      <c r="A590" s="7"/>
      <c r="B590" s="4"/>
      <c r="C590" s="51"/>
      <c r="D590" s="7"/>
      <c r="E590" s="51"/>
      <c r="F590" s="4"/>
      <c r="G590" s="7"/>
      <c r="H590" s="52"/>
      <c r="I590" s="51"/>
      <c r="J590" s="4"/>
      <c r="K590" s="7"/>
      <c r="L590" s="4"/>
      <c r="M590" s="51"/>
      <c r="N590" s="4"/>
      <c r="O590" s="7"/>
      <c r="P590" s="53"/>
      <c r="Q590" s="53"/>
      <c r="R590" s="53"/>
      <c r="S590" s="53"/>
      <c r="T590" s="53"/>
      <c r="U590" s="53"/>
      <c r="V590" s="53"/>
      <c r="W590" s="53"/>
      <c r="X590" s="53"/>
      <c r="Y590" s="53"/>
      <c r="Z590" s="53"/>
      <c r="AA590" s="4"/>
      <c r="AB590" s="4"/>
      <c r="AC590" s="4"/>
    </row>
    <row r="591" spans="1:29" ht="15.75" customHeight="1">
      <c r="A591" s="7"/>
      <c r="B591" s="4"/>
      <c r="C591" s="51"/>
      <c r="D591" s="7"/>
      <c r="E591" s="51"/>
      <c r="F591" s="4"/>
      <c r="G591" s="7"/>
      <c r="H591" s="52"/>
      <c r="I591" s="51"/>
      <c r="J591" s="4"/>
      <c r="K591" s="7"/>
      <c r="L591" s="4"/>
      <c r="M591" s="51"/>
      <c r="N591" s="4"/>
      <c r="O591" s="7"/>
      <c r="P591" s="53"/>
      <c r="Q591" s="53"/>
      <c r="R591" s="53"/>
      <c r="S591" s="53"/>
      <c r="T591" s="53"/>
      <c r="U591" s="53"/>
      <c r="V591" s="53"/>
      <c r="W591" s="53"/>
      <c r="X591" s="53"/>
      <c r="Y591" s="53"/>
      <c r="Z591" s="53"/>
      <c r="AA591" s="4"/>
      <c r="AB591" s="4"/>
      <c r="AC591" s="4"/>
    </row>
    <row r="592" spans="1:29" ht="15.75" customHeight="1">
      <c r="A592" s="7"/>
      <c r="B592" s="4"/>
      <c r="C592" s="51"/>
      <c r="D592" s="7"/>
      <c r="E592" s="51"/>
      <c r="F592" s="4"/>
      <c r="G592" s="7"/>
      <c r="H592" s="52"/>
      <c r="I592" s="51"/>
      <c r="J592" s="4"/>
      <c r="K592" s="7"/>
      <c r="L592" s="4"/>
      <c r="M592" s="51"/>
      <c r="N592" s="4"/>
      <c r="O592" s="7"/>
      <c r="P592" s="53"/>
      <c r="Q592" s="53"/>
      <c r="R592" s="53"/>
      <c r="S592" s="53"/>
      <c r="T592" s="53"/>
      <c r="U592" s="53"/>
      <c r="V592" s="53"/>
      <c r="W592" s="53"/>
      <c r="X592" s="53"/>
      <c r="Y592" s="53"/>
      <c r="Z592" s="53"/>
      <c r="AA592" s="4"/>
      <c r="AB592" s="4"/>
      <c r="AC592" s="4"/>
    </row>
    <row r="593" spans="1:29" ht="15.75" customHeight="1">
      <c r="A593" s="7"/>
      <c r="B593" s="4"/>
      <c r="C593" s="51"/>
      <c r="D593" s="7"/>
      <c r="E593" s="51"/>
      <c r="F593" s="4"/>
      <c r="G593" s="7"/>
      <c r="H593" s="52"/>
      <c r="I593" s="51"/>
      <c r="J593" s="4"/>
      <c r="K593" s="7"/>
      <c r="L593" s="4"/>
      <c r="M593" s="51"/>
      <c r="N593" s="4"/>
      <c r="O593" s="7"/>
      <c r="P593" s="53"/>
      <c r="Q593" s="53"/>
      <c r="R593" s="53"/>
      <c r="S593" s="53"/>
      <c r="T593" s="53"/>
      <c r="U593" s="53"/>
      <c r="V593" s="53"/>
      <c r="W593" s="53"/>
      <c r="X593" s="53"/>
      <c r="Y593" s="53"/>
      <c r="Z593" s="53"/>
      <c r="AA593" s="4"/>
      <c r="AB593" s="4"/>
      <c r="AC593" s="4"/>
    </row>
    <row r="594" spans="1:29" ht="15.75" customHeight="1">
      <c r="A594" s="7"/>
      <c r="B594" s="4"/>
      <c r="C594" s="51"/>
      <c r="D594" s="7"/>
      <c r="E594" s="51"/>
      <c r="F594" s="4"/>
      <c r="G594" s="7"/>
      <c r="H594" s="52"/>
      <c r="I594" s="51"/>
      <c r="J594" s="4"/>
      <c r="K594" s="7"/>
      <c r="L594" s="4"/>
      <c r="M594" s="51"/>
      <c r="N594" s="4"/>
      <c r="O594" s="7"/>
      <c r="P594" s="53"/>
      <c r="Q594" s="53"/>
      <c r="R594" s="53"/>
      <c r="S594" s="53"/>
      <c r="T594" s="53"/>
      <c r="U594" s="53"/>
      <c r="V594" s="53"/>
      <c r="W594" s="53"/>
      <c r="X594" s="53"/>
      <c r="Y594" s="53"/>
      <c r="Z594" s="53"/>
      <c r="AA594" s="4"/>
      <c r="AB594" s="4"/>
      <c r="AC594" s="4"/>
    </row>
    <row r="595" spans="1:29" ht="15.75" customHeight="1">
      <c r="A595" s="7"/>
      <c r="B595" s="4"/>
      <c r="C595" s="51"/>
      <c r="D595" s="7"/>
      <c r="E595" s="51"/>
      <c r="F595" s="4"/>
      <c r="G595" s="7"/>
      <c r="H595" s="52"/>
      <c r="I595" s="51"/>
      <c r="J595" s="4"/>
      <c r="K595" s="7"/>
      <c r="L595" s="4"/>
      <c r="M595" s="51"/>
      <c r="N595" s="4"/>
      <c r="O595" s="7"/>
      <c r="P595" s="53"/>
      <c r="Q595" s="53"/>
      <c r="R595" s="53"/>
      <c r="S595" s="53"/>
      <c r="T595" s="53"/>
      <c r="U595" s="53"/>
      <c r="V595" s="53"/>
      <c r="W595" s="53"/>
      <c r="X595" s="53"/>
      <c r="Y595" s="53"/>
      <c r="Z595" s="53"/>
      <c r="AA595" s="4"/>
      <c r="AB595" s="4"/>
      <c r="AC595" s="4"/>
    </row>
    <row r="596" spans="1:29" ht="15.75" customHeight="1">
      <c r="A596" s="7"/>
      <c r="B596" s="4"/>
      <c r="C596" s="51"/>
      <c r="D596" s="7"/>
      <c r="E596" s="51"/>
      <c r="F596" s="4"/>
      <c r="G596" s="7"/>
      <c r="H596" s="52"/>
      <c r="I596" s="51"/>
      <c r="J596" s="4"/>
      <c r="K596" s="7"/>
      <c r="L596" s="4"/>
      <c r="M596" s="51"/>
      <c r="N596" s="4"/>
      <c r="O596" s="7"/>
      <c r="P596" s="53"/>
      <c r="Q596" s="53"/>
      <c r="R596" s="53"/>
      <c r="S596" s="53"/>
      <c r="T596" s="53"/>
      <c r="U596" s="53"/>
      <c r="V596" s="53"/>
      <c r="W596" s="53"/>
      <c r="X596" s="53"/>
      <c r="Y596" s="53"/>
      <c r="Z596" s="53"/>
      <c r="AA596" s="4"/>
      <c r="AB596" s="4"/>
      <c r="AC596" s="4"/>
    </row>
    <row r="597" spans="1:29" ht="15.75" customHeight="1">
      <c r="A597" s="7"/>
      <c r="B597" s="4"/>
      <c r="C597" s="51"/>
      <c r="D597" s="7"/>
      <c r="E597" s="51"/>
      <c r="F597" s="4"/>
      <c r="G597" s="7"/>
      <c r="H597" s="52"/>
      <c r="I597" s="51"/>
      <c r="J597" s="4"/>
      <c r="K597" s="7"/>
      <c r="L597" s="4"/>
      <c r="M597" s="51"/>
      <c r="N597" s="4"/>
      <c r="O597" s="7"/>
      <c r="P597" s="53"/>
      <c r="Q597" s="53"/>
      <c r="R597" s="53"/>
      <c r="S597" s="53"/>
      <c r="T597" s="53"/>
      <c r="U597" s="53"/>
      <c r="V597" s="53"/>
      <c r="W597" s="53"/>
      <c r="X597" s="53"/>
      <c r="Y597" s="53"/>
      <c r="Z597" s="53"/>
      <c r="AA597" s="4"/>
      <c r="AB597" s="4"/>
      <c r="AC597" s="4"/>
    </row>
    <row r="598" spans="1:29" ht="15.75" customHeight="1">
      <c r="A598" s="7"/>
      <c r="B598" s="4"/>
      <c r="C598" s="51"/>
      <c r="D598" s="7"/>
      <c r="E598" s="51"/>
      <c r="F598" s="4"/>
      <c r="G598" s="7"/>
      <c r="H598" s="52"/>
      <c r="I598" s="51"/>
      <c r="J598" s="4"/>
      <c r="K598" s="7"/>
      <c r="L598" s="4"/>
      <c r="M598" s="51"/>
      <c r="N598" s="4"/>
      <c r="O598" s="7"/>
      <c r="P598" s="53"/>
      <c r="Q598" s="53"/>
      <c r="R598" s="53"/>
      <c r="S598" s="53"/>
      <c r="T598" s="53"/>
      <c r="U598" s="53"/>
      <c r="V598" s="53"/>
      <c r="W598" s="53"/>
      <c r="X598" s="53"/>
      <c r="Y598" s="53"/>
      <c r="Z598" s="53"/>
      <c r="AA598" s="4"/>
      <c r="AB598" s="4"/>
      <c r="AC598" s="4"/>
    </row>
    <row r="599" spans="1:29" ht="15.75" customHeight="1">
      <c r="A599" s="7"/>
      <c r="B599" s="4"/>
      <c r="C599" s="51"/>
      <c r="D599" s="7"/>
      <c r="E599" s="51"/>
      <c r="F599" s="4"/>
      <c r="G599" s="7"/>
      <c r="H599" s="52"/>
      <c r="I599" s="51"/>
      <c r="J599" s="4"/>
      <c r="K599" s="7"/>
      <c r="L599" s="4"/>
      <c r="M599" s="51"/>
      <c r="N599" s="4"/>
      <c r="O599" s="7"/>
      <c r="P599" s="53"/>
      <c r="Q599" s="53"/>
      <c r="R599" s="53"/>
      <c r="S599" s="53"/>
      <c r="T599" s="53"/>
      <c r="U599" s="53"/>
      <c r="V599" s="53"/>
      <c r="W599" s="53"/>
      <c r="X599" s="53"/>
      <c r="Y599" s="53"/>
      <c r="Z599" s="53"/>
      <c r="AA599" s="4"/>
      <c r="AB599" s="4"/>
      <c r="AC599" s="4"/>
    </row>
    <row r="600" spans="1:29" ht="15.75" customHeight="1">
      <c r="A600" s="7"/>
      <c r="B600" s="4"/>
      <c r="C600" s="51"/>
      <c r="D600" s="7"/>
      <c r="E600" s="51"/>
      <c r="F600" s="4"/>
      <c r="G600" s="7"/>
      <c r="H600" s="52"/>
      <c r="I600" s="51"/>
      <c r="J600" s="4"/>
      <c r="K600" s="7"/>
      <c r="L600" s="4"/>
      <c r="M600" s="51"/>
      <c r="N600" s="4"/>
      <c r="O600" s="7"/>
      <c r="P600" s="53"/>
      <c r="Q600" s="53"/>
      <c r="R600" s="53"/>
      <c r="S600" s="53"/>
      <c r="T600" s="53"/>
      <c r="U600" s="53"/>
      <c r="V600" s="53"/>
      <c r="W600" s="53"/>
      <c r="X600" s="53"/>
      <c r="Y600" s="53"/>
      <c r="Z600" s="53"/>
      <c r="AA600" s="4"/>
      <c r="AB600" s="4"/>
      <c r="AC600" s="4"/>
    </row>
    <row r="601" spans="1:29" ht="15.75" customHeight="1">
      <c r="A601" s="7"/>
      <c r="B601" s="4"/>
      <c r="C601" s="51"/>
      <c r="D601" s="7"/>
      <c r="E601" s="51"/>
      <c r="F601" s="4"/>
      <c r="G601" s="7"/>
      <c r="H601" s="52"/>
      <c r="I601" s="51"/>
      <c r="J601" s="4"/>
      <c r="K601" s="7"/>
      <c r="L601" s="4"/>
      <c r="M601" s="51"/>
      <c r="N601" s="4"/>
      <c r="O601" s="7"/>
      <c r="P601" s="53"/>
      <c r="Q601" s="53"/>
      <c r="R601" s="53"/>
      <c r="S601" s="53"/>
      <c r="T601" s="53"/>
      <c r="U601" s="53"/>
      <c r="V601" s="53"/>
      <c r="W601" s="53"/>
      <c r="X601" s="53"/>
      <c r="Y601" s="53"/>
      <c r="Z601" s="53"/>
      <c r="AA601" s="4"/>
      <c r="AB601" s="4"/>
      <c r="AC601" s="4"/>
    </row>
    <row r="602" spans="1:29" ht="15.75" customHeight="1">
      <c r="A602" s="7"/>
      <c r="B602" s="4"/>
      <c r="C602" s="51"/>
      <c r="D602" s="7"/>
      <c r="E602" s="51"/>
      <c r="F602" s="4"/>
      <c r="G602" s="7"/>
      <c r="H602" s="52"/>
      <c r="I602" s="51"/>
      <c r="J602" s="4"/>
      <c r="K602" s="7"/>
      <c r="L602" s="4"/>
      <c r="M602" s="51"/>
      <c r="N602" s="4"/>
      <c r="O602" s="7"/>
      <c r="P602" s="53"/>
      <c r="Q602" s="53"/>
      <c r="R602" s="53"/>
      <c r="S602" s="53"/>
      <c r="T602" s="53"/>
      <c r="U602" s="53"/>
      <c r="V602" s="53"/>
      <c r="W602" s="53"/>
      <c r="X602" s="53"/>
      <c r="Y602" s="53"/>
      <c r="Z602" s="53"/>
      <c r="AA602" s="4"/>
      <c r="AB602" s="4"/>
      <c r="AC602" s="4"/>
    </row>
    <row r="603" spans="1:29" ht="15.75" customHeight="1">
      <c r="A603" s="7"/>
      <c r="B603" s="4"/>
      <c r="C603" s="51"/>
      <c r="D603" s="7"/>
      <c r="E603" s="51"/>
      <c r="F603" s="4"/>
      <c r="G603" s="7"/>
      <c r="H603" s="52"/>
      <c r="I603" s="51"/>
      <c r="J603" s="4"/>
      <c r="K603" s="7"/>
      <c r="L603" s="4"/>
      <c r="M603" s="51"/>
      <c r="N603" s="4"/>
      <c r="O603" s="7"/>
      <c r="P603" s="53"/>
      <c r="Q603" s="53"/>
      <c r="R603" s="53"/>
      <c r="S603" s="53"/>
      <c r="T603" s="53"/>
      <c r="U603" s="53"/>
      <c r="V603" s="53"/>
      <c r="W603" s="53"/>
      <c r="X603" s="53"/>
      <c r="Y603" s="53"/>
      <c r="Z603" s="53"/>
      <c r="AA603" s="4"/>
      <c r="AB603" s="4"/>
      <c r="AC603" s="4"/>
    </row>
    <row r="604" spans="1:29" ht="15.75" customHeight="1">
      <c r="A604" s="7"/>
      <c r="B604" s="4"/>
      <c r="C604" s="51"/>
      <c r="D604" s="7"/>
      <c r="E604" s="51"/>
      <c r="F604" s="4"/>
      <c r="G604" s="7"/>
      <c r="H604" s="52"/>
      <c r="I604" s="51"/>
      <c r="J604" s="4"/>
      <c r="K604" s="7"/>
      <c r="L604" s="4"/>
      <c r="M604" s="51"/>
      <c r="N604" s="4"/>
      <c r="O604" s="7"/>
      <c r="P604" s="53"/>
      <c r="Q604" s="53"/>
      <c r="R604" s="53"/>
      <c r="S604" s="53"/>
      <c r="T604" s="53"/>
      <c r="U604" s="53"/>
      <c r="V604" s="53"/>
      <c r="W604" s="53"/>
      <c r="X604" s="53"/>
      <c r="Y604" s="53"/>
      <c r="Z604" s="53"/>
      <c r="AA604" s="4"/>
      <c r="AB604" s="4"/>
      <c r="AC604" s="4"/>
    </row>
    <row r="605" spans="1:29" ht="15.75" customHeight="1">
      <c r="A605" s="7"/>
      <c r="B605" s="4"/>
      <c r="C605" s="51"/>
      <c r="D605" s="7"/>
      <c r="E605" s="51"/>
      <c r="F605" s="4"/>
      <c r="G605" s="7"/>
      <c r="H605" s="52"/>
      <c r="I605" s="51"/>
      <c r="J605" s="4"/>
      <c r="K605" s="7"/>
      <c r="L605" s="4"/>
      <c r="M605" s="51"/>
      <c r="N605" s="4"/>
      <c r="O605" s="7"/>
      <c r="P605" s="53"/>
      <c r="Q605" s="53"/>
      <c r="R605" s="53"/>
      <c r="S605" s="53"/>
      <c r="T605" s="53"/>
      <c r="U605" s="53"/>
      <c r="V605" s="53"/>
      <c r="W605" s="53"/>
      <c r="X605" s="53"/>
      <c r="Y605" s="53"/>
      <c r="Z605" s="53"/>
      <c r="AA605" s="4"/>
      <c r="AB605" s="4"/>
      <c r="AC605" s="4"/>
    </row>
    <row r="606" spans="1:29" ht="15.75" customHeight="1">
      <c r="A606" s="7"/>
      <c r="B606" s="4"/>
      <c r="C606" s="51"/>
      <c r="D606" s="7"/>
      <c r="E606" s="51"/>
      <c r="F606" s="4"/>
      <c r="G606" s="7"/>
      <c r="H606" s="52"/>
      <c r="I606" s="51"/>
      <c r="J606" s="4"/>
      <c r="K606" s="7"/>
      <c r="L606" s="4"/>
      <c r="M606" s="51"/>
      <c r="N606" s="4"/>
      <c r="O606" s="7"/>
      <c r="P606" s="53"/>
      <c r="Q606" s="53"/>
      <c r="R606" s="53"/>
      <c r="S606" s="53"/>
      <c r="T606" s="53"/>
      <c r="U606" s="53"/>
      <c r="V606" s="53"/>
      <c r="W606" s="53"/>
      <c r="X606" s="53"/>
      <c r="Y606" s="53"/>
      <c r="Z606" s="53"/>
      <c r="AA606" s="4"/>
      <c r="AB606" s="4"/>
      <c r="AC606" s="4"/>
    </row>
    <row r="607" spans="1:29" ht="15.75" customHeight="1">
      <c r="A607" s="7"/>
      <c r="B607" s="4"/>
      <c r="C607" s="51"/>
      <c r="D607" s="7"/>
      <c r="E607" s="51"/>
      <c r="F607" s="4"/>
      <c r="G607" s="7"/>
      <c r="H607" s="52"/>
      <c r="I607" s="51"/>
      <c r="J607" s="4"/>
      <c r="K607" s="7"/>
      <c r="L607" s="4"/>
      <c r="M607" s="51"/>
      <c r="N607" s="4"/>
      <c r="O607" s="7"/>
      <c r="P607" s="53"/>
      <c r="Q607" s="53"/>
      <c r="R607" s="53"/>
      <c r="S607" s="53"/>
      <c r="T607" s="53"/>
      <c r="U607" s="53"/>
      <c r="V607" s="53"/>
      <c r="W607" s="53"/>
      <c r="X607" s="53"/>
      <c r="Y607" s="53"/>
      <c r="Z607" s="53"/>
      <c r="AA607" s="4"/>
      <c r="AB607" s="4"/>
      <c r="AC607" s="4"/>
    </row>
    <row r="608" spans="1:29" ht="15.75" customHeight="1">
      <c r="A608" s="7"/>
      <c r="B608" s="4"/>
      <c r="C608" s="51"/>
      <c r="D608" s="7"/>
      <c r="E608" s="51"/>
      <c r="F608" s="4"/>
      <c r="G608" s="7"/>
      <c r="H608" s="52"/>
      <c r="I608" s="51"/>
      <c r="J608" s="4"/>
      <c r="K608" s="7"/>
      <c r="L608" s="4"/>
      <c r="M608" s="51"/>
      <c r="N608" s="4"/>
      <c r="O608" s="7"/>
      <c r="P608" s="53"/>
      <c r="Q608" s="53"/>
      <c r="R608" s="53"/>
      <c r="S608" s="53"/>
      <c r="T608" s="53"/>
      <c r="U608" s="53"/>
      <c r="V608" s="53"/>
      <c r="W608" s="53"/>
      <c r="X608" s="53"/>
      <c r="Y608" s="53"/>
      <c r="Z608" s="53"/>
      <c r="AA608" s="4"/>
      <c r="AB608" s="4"/>
      <c r="AC608" s="4"/>
    </row>
    <row r="609" spans="1:29" ht="15.75" customHeight="1">
      <c r="A609" s="7"/>
      <c r="B609" s="4"/>
      <c r="C609" s="51"/>
      <c r="D609" s="7"/>
      <c r="E609" s="51"/>
      <c r="F609" s="4"/>
      <c r="G609" s="7"/>
      <c r="H609" s="52"/>
      <c r="I609" s="51"/>
      <c r="J609" s="4"/>
      <c r="K609" s="7"/>
      <c r="L609" s="4"/>
      <c r="M609" s="51"/>
      <c r="N609" s="4"/>
      <c r="O609" s="7"/>
      <c r="P609" s="53"/>
      <c r="Q609" s="53"/>
      <c r="R609" s="53"/>
      <c r="S609" s="53"/>
      <c r="T609" s="53"/>
      <c r="U609" s="53"/>
      <c r="V609" s="53"/>
      <c r="W609" s="53"/>
      <c r="X609" s="53"/>
      <c r="Y609" s="53"/>
      <c r="Z609" s="53"/>
      <c r="AA609" s="4"/>
      <c r="AB609" s="4"/>
      <c r="AC609" s="4"/>
    </row>
    <row r="610" spans="1:29" ht="15.75" customHeight="1">
      <c r="A610" s="7"/>
      <c r="B610" s="4"/>
      <c r="C610" s="51"/>
      <c r="D610" s="7"/>
      <c r="E610" s="51"/>
      <c r="F610" s="4"/>
      <c r="G610" s="7"/>
      <c r="H610" s="52"/>
      <c r="I610" s="51"/>
      <c r="J610" s="4"/>
      <c r="K610" s="7"/>
      <c r="L610" s="4"/>
      <c r="M610" s="51"/>
      <c r="N610" s="4"/>
      <c r="O610" s="7"/>
      <c r="P610" s="53"/>
      <c r="Q610" s="53"/>
      <c r="R610" s="53"/>
      <c r="S610" s="53"/>
      <c r="T610" s="53"/>
      <c r="U610" s="53"/>
      <c r="V610" s="53"/>
      <c r="W610" s="53"/>
      <c r="X610" s="53"/>
      <c r="Y610" s="53"/>
      <c r="Z610" s="53"/>
      <c r="AA610" s="4"/>
      <c r="AB610" s="4"/>
      <c r="AC610" s="4"/>
    </row>
    <row r="611" spans="1:29" ht="15.75" customHeight="1">
      <c r="A611" s="7"/>
      <c r="B611" s="4"/>
      <c r="C611" s="51"/>
      <c r="D611" s="7"/>
      <c r="E611" s="51"/>
      <c r="F611" s="4"/>
      <c r="G611" s="7"/>
      <c r="H611" s="52"/>
      <c r="I611" s="51"/>
      <c r="J611" s="4"/>
      <c r="K611" s="7"/>
      <c r="L611" s="4"/>
      <c r="M611" s="51"/>
      <c r="N611" s="4"/>
      <c r="O611" s="7"/>
      <c r="P611" s="53"/>
      <c r="Q611" s="53"/>
      <c r="R611" s="53"/>
      <c r="S611" s="53"/>
      <c r="T611" s="53"/>
      <c r="U611" s="53"/>
      <c r="V611" s="53"/>
      <c r="W611" s="53"/>
      <c r="X611" s="53"/>
      <c r="Y611" s="53"/>
      <c r="Z611" s="53"/>
      <c r="AA611" s="4"/>
      <c r="AB611" s="4"/>
      <c r="AC611" s="4"/>
    </row>
    <row r="612" spans="1:29" ht="15.75" customHeight="1">
      <c r="A612" s="7"/>
      <c r="B612" s="4"/>
      <c r="C612" s="51"/>
      <c r="D612" s="7"/>
      <c r="E612" s="51"/>
      <c r="F612" s="4"/>
      <c r="G612" s="7"/>
      <c r="H612" s="52"/>
      <c r="I612" s="51"/>
      <c r="J612" s="4"/>
      <c r="K612" s="7"/>
      <c r="L612" s="4"/>
      <c r="M612" s="51"/>
      <c r="N612" s="4"/>
      <c r="O612" s="7"/>
      <c r="P612" s="53"/>
      <c r="Q612" s="53"/>
      <c r="R612" s="53"/>
      <c r="S612" s="53"/>
      <c r="T612" s="53"/>
      <c r="U612" s="53"/>
      <c r="V612" s="53"/>
      <c r="W612" s="53"/>
      <c r="X612" s="53"/>
      <c r="Y612" s="53"/>
      <c r="Z612" s="53"/>
      <c r="AA612" s="4"/>
      <c r="AB612" s="4"/>
      <c r="AC612" s="4"/>
    </row>
    <row r="613" spans="1:29" ht="15.75" customHeight="1">
      <c r="A613" s="7"/>
      <c r="B613" s="4"/>
      <c r="C613" s="51"/>
      <c r="D613" s="7"/>
      <c r="E613" s="51"/>
      <c r="F613" s="4"/>
      <c r="G613" s="7"/>
      <c r="H613" s="52"/>
      <c r="I613" s="51"/>
      <c r="J613" s="4"/>
      <c r="K613" s="7"/>
      <c r="L613" s="4"/>
      <c r="M613" s="51"/>
      <c r="N613" s="4"/>
      <c r="O613" s="7"/>
      <c r="P613" s="53"/>
      <c r="Q613" s="53"/>
      <c r="R613" s="53"/>
      <c r="S613" s="53"/>
      <c r="T613" s="53"/>
      <c r="U613" s="53"/>
      <c r="V613" s="53"/>
      <c r="W613" s="53"/>
      <c r="X613" s="53"/>
      <c r="Y613" s="53"/>
      <c r="Z613" s="53"/>
      <c r="AA613" s="4"/>
      <c r="AB613" s="4"/>
      <c r="AC613" s="4"/>
    </row>
    <row r="614" spans="1:29" ht="15.75" customHeight="1">
      <c r="A614" s="7"/>
      <c r="B614" s="4"/>
      <c r="C614" s="51"/>
      <c r="D614" s="7"/>
      <c r="E614" s="51"/>
      <c r="F614" s="4"/>
      <c r="G614" s="7"/>
      <c r="H614" s="52"/>
      <c r="I614" s="51"/>
      <c r="J614" s="4"/>
      <c r="K614" s="7"/>
      <c r="L614" s="4"/>
      <c r="M614" s="51"/>
      <c r="N614" s="4"/>
      <c r="O614" s="7"/>
      <c r="P614" s="53"/>
      <c r="Q614" s="53"/>
      <c r="R614" s="53"/>
      <c r="S614" s="53"/>
      <c r="T614" s="53"/>
      <c r="U614" s="53"/>
      <c r="V614" s="53"/>
      <c r="W614" s="53"/>
      <c r="X614" s="53"/>
      <c r="Y614" s="53"/>
      <c r="Z614" s="53"/>
      <c r="AA614" s="4"/>
      <c r="AB614" s="4"/>
      <c r="AC614" s="4"/>
    </row>
    <row r="615" spans="1:29" ht="15.75" customHeight="1">
      <c r="A615" s="7"/>
      <c r="B615" s="4"/>
      <c r="C615" s="51"/>
      <c r="D615" s="7"/>
      <c r="E615" s="51"/>
      <c r="F615" s="4"/>
      <c r="G615" s="7"/>
      <c r="H615" s="52"/>
      <c r="I615" s="51"/>
      <c r="J615" s="4"/>
      <c r="K615" s="7"/>
      <c r="L615" s="4"/>
      <c r="M615" s="51"/>
      <c r="N615" s="4"/>
      <c r="O615" s="7"/>
      <c r="P615" s="53"/>
      <c r="Q615" s="53"/>
      <c r="R615" s="53"/>
      <c r="S615" s="53"/>
      <c r="T615" s="53"/>
      <c r="U615" s="53"/>
      <c r="V615" s="53"/>
      <c r="W615" s="53"/>
      <c r="X615" s="53"/>
      <c r="Y615" s="53"/>
      <c r="Z615" s="53"/>
      <c r="AA615" s="4"/>
      <c r="AB615" s="4"/>
      <c r="AC615" s="4"/>
    </row>
    <row r="616" spans="1:29" ht="15.75" customHeight="1">
      <c r="A616" s="7"/>
      <c r="B616" s="4"/>
      <c r="C616" s="51"/>
      <c r="D616" s="7"/>
      <c r="E616" s="51"/>
      <c r="F616" s="4"/>
      <c r="G616" s="7"/>
      <c r="H616" s="52"/>
      <c r="I616" s="51"/>
      <c r="J616" s="4"/>
      <c r="K616" s="7"/>
      <c r="L616" s="4"/>
      <c r="M616" s="51"/>
      <c r="N616" s="4"/>
      <c r="O616" s="7"/>
      <c r="P616" s="53"/>
      <c r="Q616" s="53"/>
      <c r="R616" s="53"/>
      <c r="S616" s="53"/>
      <c r="T616" s="53"/>
      <c r="U616" s="53"/>
      <c r="V616" s="53"/>
      <c r="W616" s="53"/>
      <c r="X616" s="53"/>
      <c r="Y616" s="53"/>
      <c r="Z616" s="53"/>
      <c r="AA616" s="4"/>
      <c r="AB616" s="4"/>
      <c r="AC616" s="4"/>
    </row>
    <row r="617" spans="1:29" ht="15.75" customHeight="1">
      <c r="A617" s="7"/>
      <c r="B617" s="4"/>
      <c r="C617" s="51"/>
      <c r="D617" s="7"/>
      <c r="E617" s="51"/>
      <c r="F617" s="4"/>
      <c r="G617" s="7"/>
      <c r="H617" s="52"/>
      <c r="I617" s="51"/>
      <c r="J617" s="4"/>
      <c r="K617" s="7"/>
      <c r="L617" s="4"/>
      <c r="M617" s="51"/>
      <c r="N617" s="4"/>
      <c r="O617" s="7"/>
      <c r="P617" s="53"/>
      <c r="Q617" s="53"/>
      <c r="R617" s="53"/>
      <c r="S617" s="53"/>
      <c r="T617" s="53"/>
      <c r="U617" s="53"/>
      <c r="V617" s="53"/>
      <c r="W617" s="53"/>
      <c r="X617" s="53"/>
      <c r="Y617" s="53"/>
      <c r="Z617" s="53"/>
      <c r="AA617" s="4"/>
      <c r="AB617" s="4"/>
      <c r="AC617" s="4"/>
    </row>
    <row r="618" spans="1:29" ht="15.75" customHeight="1">
      <c r="A618" s="7"/>
      <c r="B618" s="4"/>
      <c r="C618" s="51"/>
      <c r="D618" s="7"/>
      <c r="E618" s="51"/>
      <c r="F618" s="4"/>
      <c r="G618" s="7"/>
      <c r="H618" s="52"/>
      <c r="I618" s="51"/>
      <c r="J618" s="4"/>
      <c r="K618" s="7"/>
      <c r="L618" s="4"/>
      <c r="M618" s="51"/>
      <c r="N618" s="4"/>
      <c r="O618" s="7"/>
      <c r="P618" s="53"/>
      <c r="Q618" s="53"/>
      <c r="R618" s="53"/>
      <c r="S618" s="53"/>
      <c r="T618" s="53"/>
      <c r="U618" s="53"/>
      <c r="V618" s="53"/>
      <c r="W618" s="53"/>
      <c r="X618" s="53"/>
      <c r="Y618" s="53"/>
      <c r="Z618" s="53"/>
      <c r="AA618" s="4"/>
      <c r="AB618" s="4"/>
      <c r="AC618" s="4"/>
    </row>
    <row r="619" spans="1:29" ht="15.75" customHeight="1">
      <c r="A619" s="7"/>
      <c r="B619" s="4"/>
      <c r="C619" s="51"/>
      <c r="D619" s="7"/>
      <c r="E619" s="51"/>
      <c r="F619" s="4"/>
      <c r="G619" s="7"/>
      <c r="H619" s="52"/>
      <c r="I619" s="51"/>
      <c r="J619" s="4"/>
      <c r="K619" s="7"/>
      <c r="L619" s="4"/>
      <c r="M619" s="51"/>
      <c r="N619" s="4"/>
      <c r="O619" s="7"/>
      <c r="P619" s="53"/>
      <c r="Q619" s="53"/>
      <c r="R619" s="53"/>
      <c r="S619" s="53"/>
      <c r="T619" s="53"/>
      <c r="U619" s="53"/>
      <c r="V619" s="53"/>
      <c r="W619" s="53"/>
      <c r="X619" s="53"/>
      <c r="Y619" s="53"/>
      <c r="Z619" s="53"/>
      <c r="AA619" s="4"/>
      <c r="AB619" s="4"/>
      <c r="AC619" s="4"/>
    </row>
    <row r="620" spans="1:29" ht="15.75" customHeight="1">
      <c r="A620" s="7"/>
      <c r="B620" s="4"/>
      <c r="C620" s="51"/>
      <c r="D620" s="7"/>
      <c r="E620" s="51"/>
      <c r="F620" s="4"/>
      <c r="G620" s="7"/>
      <c r="H620" s="52"/>
      <c r="I620" s="51"/>
      <c r="J620" s="4"/>
      <c r="K620" s="7"/>
      <c r="L620" s="4"/>
      <c r="M620" s="51"/>
      <c r="N620" s="4"/>
      <c r="O620" s="7"/>
      <c r="P620" s="53"/>
      <c r="Q620" s="53"/>
      <c r="R620" s="53"/>
      <c r="S620" s="53"/>
      <c r="T620" s="53"/>
      <c r="U620" s="53"/>
      <c r="V620" s="53"/>
      <c r="W620" s="53"/>
      <c r="X620" s="53"/>
      <c r="Y620" s="53"/>
      <c r="Z620" s="53"/>
      <c r="AA620" s="4"/>
      <c r="AB620" s="4"/>
      <c r="AC620" s="4"/>
    </row>
    <row r="621" spans="1:29" ht="15.75" customHeight="1">
      <c r="A621" s="7"/>
      <c r="B621" s="4"/>
      <c r="C621" s="51"/>
      <c r="D621" s="7"/>
      <c r="E621" s="51"/>
      <c r="F621" s="4"/>
      <c r="G621" s="7"/>
      <c r="H621" s="52"/>
      <c r="I621" s="51"/>
      <c r="J621" s="4"/>
      <c r="K621" s="7"/>
      <c r="L621" s="4"/>
      <c r="M621" s="51"/>
      <c r="N621" s="4"/>
      <c r="O621" s="7"/>
      <c r="P621" s="53"/>
      <c r="Q621" s="53"/>
      <c r="R621" s="53"/>
      <c r="S621" s="53"/>
      <c r="T621" s="53"/>
      <c r="U621" s="53"/>
      <c r="V621" s="53"/>
      <c r="W621" s="53"/>
      <c r="X621" s="53"/>
      <c r="Y621" s="53"/>
      <c r="Z621" s="53"/>
      <c r="AA621" s="4"/>
      <c r="AB621" s="4"/>
      <c r="AC621" s="4"/>
    </row>
    <row r="622" spans="1:29" ht="15.75" customHeight="1">
      <c r="A622" s="7"/>
      <c r="B622" s="4"/>
      <c r="C622" s="51"/>
      <c r="D622" s="7"/>
      <c r="E622" s="51"/>
      <c r="F622" s="4"/>
      <c r="G622" s="7"/>
      <c r="H622" s="52"/>
      <c r="I622" s="51"/>
      <c r="J622" s="4"/>
      <c r="K622" s="7"/>
      <c r="L622" s="4"/>
      <c r="M622" s="51"/>
      <c r="N622" s="4"/>
      <c r="O622" s="7"/>
      <c r="P622" s="53"/>
      <c r="Q622" s="53"/>
      <c r="R622" s="53"/>
      <c r="S622" s="53"/>
      <c r="T622" s="53"/>
      <c r="U622" s="53"/>
      <c r="V622" s="53"/>
      <c r="W622" s="53"/>
      <c r="X622" s="53"/>
      <c r="Y622" s="53"/>
      <c r="Z622" s="53"/>
      <c r="AA622" s="4"/>
      <c r="AB622" s="4"/>
      <c r="AC622" s="4"/>
    </row>
    <row r="623" spans="1:29" ht="15.75" customHeight="1">
      <c r="A623" s="7"/>
      <c r="B623" s="4"/>
      <c r="C623" s="51"/>
      <c r="D623" s="7"/>
      <c r="E623" s="51"/>
      <c r="F623" s="4"/>
      <c r="G623" s="7"/>
      <c r="H623" s="52"/>
      <c r="I623" s="51"/>
      <c r="J623" s="4"/>
      <c r="K623" s="7"/>
      <c r="L623" s="4"/>
      <c r="M623" s="51"/>
      <c r="N623" s="4"/>
      <c r="O623" s="7"/>
      <c r="P623" s="53"/>
      <c r="Q623" s="53"/>
      <c r="R623" s="53"/>
      <c r="S623" s="53"/>
      <c r="T623" s="53"/>
      <c r="U623" s="53"/>
      <c r="V623" s="53"/>
      <c r="W623" s="53"/>
      <c r="X623" s="53"/>
      <c r="Y623" s="53"/>
      <c r="Z623" s="53"/>
      <c r="AA623" s="4"/>
      <c r="AB623" s="4"/>
      <c r="AC623" s="4"/>
    </row>
    <row r="624" spans="1:29" ht="15.75" customHeight="1">
      <c r="A624" s="7"/>
      <c r="B624" s="4"/>
      <c r="C624" s="51"/>
      <c r="D624" s="7"/>
      <c r="E624" s="51"/>
      <c r="F624" s="4"/>
      <c r="G624" s="7"/>
      <c r="H624" s="52"/>
      <c r="I624" s="51"/>
      <c r="J624" s="4"/>
      <c r="K624" s="7"/>
      <c r="L624" s="4"/>
      <c r="M624" s="51"/>
      <c r="N624" s="4"/>
      <c r="O624" s="7"/>
      <c r="P624" s="53"/>
      <c r="Q624" s="53"/>
      <c r="R624" s="53"/>
      <c r="S624" s="53"/>
      <c r="T624" s="53"/>
      <c r="U624" s="53"/>
      <c r="V624" s="53"/>
      <c r="W624" s="53"/>
      <c r="X624" s="53"/>
      <c r="Y624" s="53"/>
      <c r="Z624" s="53"/>
      <c r="AA624" s="4"/>
      <c r="AB624" s="4"/>
      <c r="AC624" s="4"/>
    </row>
    <row r="625" spans="1:29" ht="15.75" customHeight="1">
      <c r="A625" s="7"/>
      <c r="B625" s="4"/>
      <c r="C625" s="51"/>
      <c r="D625" s="7"/>
      <c r="E625" s="51"/>
      <c r="F625" s="4"/>
      <c r="G625" s="7"/>
      <c r="H625" s="52"/>
      <c r="I625" s="51"/>
      <c r="J625" s="4"/>
      <c r="K625" s="7"/>
      <c r="L625" s="4"/>
      <c r="M625" s="51"/>
      <c r="N625" s="4"/>
      <c r="O625" s="7"/>
      <c r="P625" s="53"/>
      <c r="Q625" s="53"/>
      <c r="R625" s="53"/>
      <c r="S625" s="53"/>
      <c r="T625" s="53"/>
      <c r="U625" s="53"/>
      <c r="V625" s="53"/>
      <c r="W625" s="53"/>
      <c r="X625" s="53"/>
      <c r="Y625" s="53"/>
      <c r="Z625" s="53"/>
      <c r="AA625" s="4"/>
      <c r="AB625" s="4"/>
      <c r="AC625" s="4"/>
    </row>
    <row r="626" spans="1:29" ht="15.75" customHeight="1">
      <c r="A626" s="7"/>
      <c r="B626" s="4"/>
      <c r="C626" s="51"/>
      <c r="D626" s="7"/>
      <c r="E626" s="51"/>
      <c r="F626" s="4"/>
      <c r="G626" s="7"/>
      <c r="H626" s="52"/>
      <c r="I626" s="51"/>
      <c r="J626" s="4"/>
      <c r="K626" s="7"/>
      <c r="L626" s="4"/>
      <c r="M626" s="51"/>
      <c r="N626" s="4"/>
      <c r="O626" s="7"/>
      <c r="P626" s="53"/>
      <c r="Q626" s="53"/>
      <c r="R626" s="53"/>
      <c r="S626" s="53"/>
      <c r="T626" s="53"/>
      <c r="U626" s="53"/>
      <c r="V626" s="53"/>
      <c r="W626" s="53"/>
      <c r="X626" s="53"/>
      <c r="Y626" s="53"/>
      <c r="Z626" s="53"/>
      <c r="AA626" s="4"/>
      <c r="AB626" s="4"/>
      <c r="AC626" s="4"/>
    </row>
    <row r="627" spans="1:29" ht="15.75" customHeight="1">
      <c r="A627" s="7"/>
      <c r="B627" s="4"/>
      <c r="C627" s="51"/>
      <c r="D627" s="7"/>
      <c r="E627" s="51"/>
      <c r="F627" s="4"/>
      <c r="G627" s="7"/>
      <c r="H627" s="52"/>
      <c r="I627" s="51"/>
      <c r="J627" s="4"/>
      <c r="K627" s="7"/>
      <c r="L627" s="4"/>
      <c r="M627" s="51"/>
      <c r="N627" s="4"/>
      <c r="O627" s="7"/>
      <c r="P627" s="53"/>
      <c r="Q627" s="53"/>
      <c r="R627" s="53"/>
      <c r="S627" s="53"/>
      <c r="T627" s="53"/>
      <c r="U627" s="53"/>
      <c r="V627" s="53"/>
      <c r="W627" s="53"/>
      <c r="X627" s="53"/>
      <c r="Y627" s="53"/>
      <c r="Z627" s="53"/>
      <c r="AA627" s="4"/>
      <c r="AB627" s="4"/>
      <c r="AC627" s="4"/>
    </row>
    <row r="628" spans="1:29" ht="15.75" customHeight="1">
      <c r="A628" s="7"/>
      <c r="B628" s="4"/>
      <c r="C628" s="51"/>
      <c r="D628" s="7"/>
      <c r="E628" s="51"/>
      <c r="F628" s="4"/>
      <c r="G628" s="7"/>
      <c r="H628" s="52"/>
      <c r="I628" s="51"/>
      <c r="J628" s="4"/>
      <c r="K628" s="7"/>
      <c r="L628" s="4"/>
      <c r="M628" s="51"/>
      <c r="N628" s="4"/>
      <c r="O628" s="7"/>
      <c r="P628" s="53"/>
      <c r="Q628" s="53"/>
      <c r="R628" s="53"/>
      <c r="S628" s="53"/>
      <c r="T628" s="53"/>
      <c r="U628" s="53"/>
      <c r="V628" s="53"/>
      <c r="W628" s="53"/>
      <c r="X628" s="53"/>
      <c r="Y628" s="53"/>
      <c r="Z628" s="53"/>
      <c r="AA628" s="4"/>
      <c r="AB628" s="4"/>
      <c r="AC628" s="4"/>
    </row>
    <row r="629" spans="1:29" ht="15.75" customHeight="1">
      <c r="A629" s="7"/>
      <c r="B629" s="4"/>
      <c r="C629" s="51"/>
      <c r="D629" s="7"/>
      <c r="E629" s="51"/>
      <c r="F629" s="4"/>
      <c r="G629" s="7"/>
      <c r="H629" s="52"/>
      <c r="I629" s="51"/>
      <c r="J629" s="4"/>
      <c r="K629" s="7"/>
      <c r="L629" s="4"/>
      <c r="M629" s="51"/>
      <c r="N629" s="4"/>
      <c r="O629" s="7"/>
      <c r="P629" s="53"/>
      <c r="Q629" s="53"/>
      <c r="R629" s="53"/>
      <c r="S629" s="53"/>
      <c r="T629" s="53"/>
      <c r="U629" s="53"/>
      <c r="V629" s="53"/>
      <c r="W629" s="53"/>
      <c r="X629" s="53"/>
      <c r="Y629" s="53"/>
      <c r="Z629" s="53"/>
      <c r="AA629" s="4"/>
      <c r="AB629" s="4"/>
      <c r="AC629" s="4"/>
    </row>
    <row r="630" spans="1:29" ht="15.75" customHeight="1">
      <c r="A630" s="7"/>
      <c r="B630" s="4"/>
      <c r="C630" s="51"/>
      <c r="D630" s="7"/>
      <c r="E630" s="51"/>
      <c r="F630" s="4"/>
      <c r="G630" s="7"/>
      <c r="H630" s="52"/>
      <c r="I630" s="51"/>
      <c r="J630" s="4"/>
      <c r="K630" s="7"/>
      <c r="L630" s="4"/>
      <c r="M630" s="51"/>
      <c r="N630" s="4"/>
      <c r="O630" s="7"/>
      <c r="P630" s="53"/>
      <c r="Q630" s="53"/>
      <c r="R630" s="53"/>
      <c r="S630" s="53"/>
      <c r="T630" s="53"/>
      <c r="U630" s="53"/>
      <c r="V630" s="53"/>
      <c r="W630" s="53"/>
      <c r="X630" s="53"/>
      <c r="Y630" s="53"/>
      <c r="Z630" s="53"/>
      <c r="AA630" s="4"/>
      <c r="AB630" s="4"/>
      <c r="AC630" s="4"/>
    </row>
    <row r="631" spans="1:29" ht="15.75" customHeight="1">
      <c r="A631" s="7"/>
      <c r="B631" s="4"/>
      <c r="C631" s="51"/>
      <c r="D631" s="7"/>
      <c r="E631" s="51"/>
      <c r="F631" s="4"/>
      <c r="G631" s="7"/>
      <c r="H631" s="52"/>
      <c r="I631" s="51"/>
      <c r="J631" s="4"/>
      <c r="K631" s="7"/>
      <c r="L631" s="4"/>
      <c r="M631" s="51"/>
      <c r="N631" s="4"/>
      <c r="O631" s="7"/>
      <c r="P631" s="53"/>
      <c r="Q631" s="53"/>
      <c r="R631" s="53"/>
      <c r="S631" s="53"/>
      <c r="T631" s="53"/>
      <c r="U631" s="53"/>
      <c r="V631" s="53"/>
      <c r="W631" s="53"/>
      <c r="X631" s="53"/>
      <c r="Y631" s="53"/>
      <c r="Z631" s="53"/>
      <c r="AA631" s="4"/>
      <c r="AB631" s="4"/>
      <c r="AC631" s="4"/>
    </row>
    <row r="632" spans="1:29" ht="15.75" customHeight="1">
      <c r="A632" s="7"/>
      <c r="B632" s="4"/>
      <c r="C632" s="51"/>
      <c r="D632" s="7"/>
      <c r="E632" s="51"/>
      <c r="F632" s="4"/>
      <c r="G632" s="7"/>
      <c r="H632" s="52"/>
      <c r="I632" s="51"/>
      <c r="J632" s="4"/>
      <c r="K632" s="7"/>
      <c r="L632" s="4"/>
      <c r="M632" s="51"/>
      <c r="N632" s="4"/>
      <c r="O632" s="7"/>
      <c r="P632" s="53"/>
      <c r="Q632" s="53"/>
      <c r="R632" s="53"/>
      <c r="S632" s="53"/>
      <c r="T632" s="53"/>
      <c r="U632" s="53"/>
      <c r="V632" s="53"/>
      <c r="W632" s="53"/>
      <c r="X632" s="53"/>
      <c r="Y632" s="53"/>
      <c r="Z632" s="53"/>
      <c r="AA632" s="4"/>
      <c r="AB632" s="4"/>
      <c r="AC632" s="4"/>
    </row>
    <row r="633" spans="1:29" ht="15.75" customHeight="1">
      <c r="A633" s="7"/>
      <c r="B633" s="4"/>
      <c r="C633" s="51"/>
      <c r="D633" s="7"/>
      <c r="E633" s="51"/>
      <c r="F633" s="4"/>
      <c r="G633" s="7"/>
      <c r="H633" s="52"/>
      <c r="I633" s="51"/>
      <c r="J633" s="4"/>
      <c r="K633" s="7"/>
      <c r="L633" s="4"/>
      <c r="M633" s="51"/>
      <c r="N633" s="4"/>
      <c r="O633" s="7"/>
      <c r="P633" s="53"/>
      <c r="Q633" s="53"/>
      <c r="R633" s="53"/>
      <c r="S633" s="53"/>
      <c r="T633" s="53"/>
      <c r="U633" s="53"/>
      <c r="V633" s="53"/>
      <c r="W633" s="53"/>
      <c r="X633" s="53"/>
      <c r="Y633" s="53"/>
      <c r="Z633" s="53"/>
      <c r="AA633" s="4"/>
      <c r="AB633" s="4"/>
      <c r="AC633" s="4"/>
    </row>
    <row r="634" spans="1:29" ht="15.75" customHeight="1">
      <c r="A634" s="7"/>
      <c r="B634" s="4"/>
      <c r="C634" s="51"/>
      <c r="D634" s="7"/>
      <c r="E634" s="51"/>
      <c r="F634" s="4"/>
      <c r="G634" s="7"/>
      <c r="H634" s="52"/>
      <c r="I634" s="51"/>
      <c r="J634" s="4"/>
      <c r="K634" s="7"/>
      <c r="L634" s="4"/>
      <c r="M634" s="51"/>
      <c r="N634" s="4"/>
      <c r="O634" s="7"/>
      <c r="P634" s="53"/>
      <c r="Q634" s="53"/>
      <c r="R634" s="53"/>
      <c r="S634" s="53"/>
      <c r="T634" s="53"/>
      <c r="U634" s="53"/>
      <c r="V634" s="53"/>
      <c r="W634" s="53"/>
      <c r="X634" s="53"/>
      <c r="Y634" s="53"/>
      <c r="Z634" s="53"/>
      <c r="AA634" s="4"/>
      <c r="AB634" s="4"/>
      <c r="AC634" s="4"/>
    </row>
    <row r="635" spans="1:29" ht="15.75" customHeight="1">
      <c r="A635" s="7"/>
      <c r="B635" s="4"/>
      <c r="C635" s="51"/>
      <c r="D635" s="7"/>
      <c r="E635" s="51"/>
      <c r="F635" s="4"/>
      <c r="G635" s="7"/>
      <c r="H635" s="52"/>
      <c r="I635" s="51"/>
      <c r="J635" s="4"/>
      <c r="K635" s="7"/>
      <c r="L635" s="4"/>
      <c r="M635" s="51"/>
      <c r="N635" s="4"/>
      <c r="O635" s="7"/>
      <c r="P635" s="53"/>
      <c r="Q635" s="53"/>
      <c r="R635" s="53"/>
      <c r="S635" s="53"/>
      <c r="T635" s="53"/>
      <c r="U635" s="53"/>
      <c r="V635" s="53"/>
      <c r="W635" s="53"/>
      <c r="X635" s="53"/>
      <c r="Y635" s="53"/>
      <c r="Z635" s="53"/>
      <c r="AA635" s="4"/>
      <c r="AB635" s="4"/>
      <c r="AC635" s="4"/>
    </row>
    <row r="636" spans="1:29" ht="15.75" customHeight="1">
      <c r="A636" s="7"/>
      <c r="B636" s="4"/>
      <c r="C636" s="51"/>
      <c r="D636" s="7"/>
      <c r="E636" s="51"/>
      <c r="F636" s="4"/>
      <c r="G636" s="7"/>
      <c r="H636" s="52"/>
      <c r="I636" s="51"/>
      <c r="J636" s="4"/>
      <c r="K636" s="7"/>
      <c r="L636" s="4"/>
      <c r="M636" s="51"/>
      <c r="N636" s="4"/>
      <c r="O636" s="7"/>
      <c r="P636" s="53"/>
      <c r="Q636" s="53"/>
      <c r="R636" s="53"/>
      <c r="S636" s="53"/>
      <c r="T636" s="53"/>
      <c r="U636" s="53"/>
      <c r="V636" s="53"/>
      <c r="W636" s="53"/>
      <c r="X636" s="53"/>
      <c r="Y636" s="53"/>
      <c r="Z636" s="53"/>
      <c r="AA636" s="4"/>
      <c r="AB636" s="4"/>
      <c r="AC636" s="4"/>
    </row>
    <row r="637" spans="1:29" ht="15.75" customHeight="1">
      <c r="A637" s="7"/>
      <c r="B637" s="4"/>
      <c r="C637" s="51"/>
      <c r="D637" s="7"/>
      <c r="E637" s="51"/>
      <c r="F637" s="4"/>
      <c r="G637" s="7"/>
      <c r="H637" s="52"/>
      <c r="I637" s="51"/>
      <c r="J637" s="4"/>
      <c r="K637" s="7"/>
      <c r="L637" s="4"/>
      <c r="M637" s="51"/>
      <c r="N637" s="4"/>
      <c r="O637" s="7"/>
      <c r="P637" s="53"/>
      <c r="Q637" s="53"/>
      <c r="R637" s="53"/>
      <c r="S637" s="53"/>
      <c r="T637" s="53"/>
      <c r="U637" s="53"/>
      <c r="V637" s="53"/>
      <c r="W637" s="53"/>
      <c r="X637" s="53"/>
      <c r="Y637" s="53"/>
      <c r="Z637" s="53"/>
      <c r="AA637" s="4"/>
      <c r="AB637" s="4"/>
      <c r="AC637" s="4"/>
    </row>
    <row r="638" spans="1:29" ht="15.75" customHeight="1">
      <c r="A638" s="7"/>
      <c r="B638" s="4"/>
      <c r="C638" s="51"/>
      <c r="D638" s="7"/>
      <c r="E638" s="51"/>
      <c r="F638" s="4"/>
      <c r="G638" s="7"/>
      <c r="H638" s="52"/>
      <c r="I638" s="51"/>
      <c r="J638" s="4"/>
      <c r="K638" s="7"/>
      <c r="L638" s="4"/>
      <c r="M638" s="51"/>
      <c r="N638" s="4"/>
      <c r="O638" s="7"/>
      <c r="P638" s="53"/>
      <c r="Q638" s="53"/>
      <c r="R638" s="53"/>
      <c r="S638" s="53"/>
      <c r="T638" s="53"/>
      <c r="U638" s="53"/>
      <c r="V638" s="53"/>
      <c r="W638" s="53"/>
      <c r="X638" s="53"/>
      <c r="Y638" s="53"/>
      <c r="Z638" s="53"/>
      <c r="AA638" s="4"/>
      <c r="AB638" s="4"/>
      <c r="AC638" s="4"/>
    </row>
    <row r="639" spans="1:29" ht="15.75" customHeight="1">
      <c r="A639" s="7"/>
      <c r="B639" s="4"/>
      <c r="C639" s="51"/>
      <c r="D639" s="7"/>
      <c r="E639" s="51"/>
      <c r="F639" s="4"/>
      <c r="G639" s="7"/>
      <c r="H639" s="52"/>
      <c r="I639" s="51"/>
      <c r="J639" s="4"/>
      <c r="K639" s="7"/>
      <c r="L639" s="4"/>
      <c r="M639" s="51"/>
      <c r="N639" s="4"/>
      <c r="O639" s="7"/>
      <c r="P639" s="53"/>
      <c r="Q639" s="53"/>
      <c r="R639" s="53"/>
      <c r="S639" s="53"/>
      <c r="T639" s="53"/>
      <c r="U639" s="53"/>
      <c r="V639" s="53"/>
      <c r="W639" s="53"/>
      <c r="X639" s="53"/>
      <c r="Y639" s="53"/>
      <c r="Z639" s="53"/>
      <c r="AA639" s="4"/>
      <c r="AB639" s="4"/>
      <c r="AC639" s="4"/>
    </row>
    <row r="640" spans="1:29" ht="15.75" customHeight="1">
      <c r="A640" s="7"/>
      <c r="B640" s="4"/>
      <c r="C640" s="51"/>
      <c r="D640" s="7"/>
      <c r="E640" s="51"/>
      <c r="F640" s="4"/>
      <c r="G640" s="7"/>
      <c r="H640" s="52"/>
      <c r="I640" s="51"/>
      <c r="J640" s="4"/>
      <c r="K640" s="7"/>
      <c r="L640" s="4"/>
      <c r="M640" s="51"/>
      <c r="N640" s="4"/>
      <c r="O640" s="7"/>
      <c r="P640" s="53"/>
      <c r="Q640" s="53"/>
      <c r="R640" s="53"/>
      <c r="S640" s="53"/>
      <c r="T640" s="53"/>
      <c r="U640" s="53"/>
      <c r="V640" s="53"/>
      <c r="W640" s="53"/>
      <c r="X640" s="53"/>
      <c r="Y640" s="53"/>
      <c r="Z640" s="53"/>
      <c r="AA640" s="4"/>
      <c r="AB640" s="4"/>
      <c r="AC640" s="4"/>
    </row>
    <row r="641" spans="1:29" ht="15.75" customHeight="1">
      <c r="A641" s="7"/>
      <c r="B641" s="4"/>
      <c r="C641" s="51"/>
      <c r="D641" s="7"/>
      <c r="E641" s="51"/>
      <c r="F641" s="4"/>
      <c r="G641" s="7"/>
      <c r="H641" s="52"/>
      <c r="I641" s="51"/>
      <c r="J641" s="4"/>
      <c r="K641" s="7"/>
      <c r="L641" s="4"/>
      <c r="M641" s="51"/>
      <c r="N641" s="4"/>
      <c r="O641" s="7"/>
      <c r="P641" s="53"/>
      <c r="Q641" s="53"/>
      <c r="R641" s="53"/>
      <c r="S641" s="53"/>
      <c r="T641" s="53"/>
      <c r="U641" s="53"/>
      <c r="V641" s="53"/>
      <c r="W641" s="53"/>
      <c r="X641" s="53"/>
      <c r="Y641" s="53"/>
      <c r="Z641" s="53"/>
      <c r="AA641" s="4"/>
      <c r="AB641" s="4"/>
      <c r="AC641" s="4"/>
    </row>
    <row r="642" spans="1:29" ht="15.75" customHeight="1">
      <c r="A642" s="7"/>
      <c r="B642" s="4"/>
      <c r="C642" s="51"/>
      <c r="D642" s="7"/>
      <c r="E642" s="51"/>
      <c r="F642" s="4"/>
      <c r="G642" s="7"/>
      <c r="H642" s="52"/>
      <c r="I642" s="51"/>
      <c r="J642" s="4"/>
      <c r="K642" s="7"/>
      <c r="L642" s="4"/>
      <c r="M642" s="51"/>
      <c r="N642" s="4"/>
      <c r="O642" s="7"/>
      <c r="P642" s="53"/>
      <c r="Q642" s="53"/>
      <c r="R642" s="53"/>
      <c r="S642" s="53"/>
      <c r="T642" s="53"/>
      <c r="U642" s="53"/>
      <c r="V642" s="53"/>
      <c r="W642" s="53"/>
      <c r="X642" s="53"/>
      <c r="Y642" s="53"/>
      <c r="Z642" s="53"/>
      <c r="AA642" s="4"/>
      <c r="AB642" s="4"/>
      <c r="AC642" s="4"/>
    </row>
    <row r="643" spans="1:29" ht="15.75" customHeight="1">
      <c r="A643" s="7"/>
      <c r="B643" s="4"/>
      <c r="C643" s="51"/>
      <c r="D643" s="7"/>
      <c r="E643" s="51"/>
      <c r="F643" s="4"/>
      <c r="G643" s="7"/>
      <c r="H643" s="52"/>
      <c r="I643" s="51"/>
      <c r="J643" s="4"/>
      <c r="K643" s="7"/>
      <c r="L643" s="4"/>
      <c r="M643" s="51"/>
      <c r="N643" s="4"/>
      <c r="O643" s="7"/>
      <c r="P643" s="53"/>
      <c r="Q643" s="53"/>
      <c r="R643" s="53"/>
      <c r="S643" s="53"/>
      <c r="T643" s="53"/>
      <c r="U643" s="53"/>
      <c r="V643" s="53"/>
      <c r="W643" s="53"/>
      <c r="X643" s="53"/>
      <c r="Y643" s="53"/>
      <c r="Z643" s="53"/>
      <c r="AA643" s="4"/>
      <c r="AB643" s="4"/>
      <c r="AC643" s="4"/>
    </row>
    <row r="644" spans="1:29" ht="15.75" customHeight="1">
      <c r="A644" s="7"/>
      <c r="B644" s="4"/>
      <c r="C644" s="51"/>
      <c r="D644" s="7"/>
      <c r="E644" s="51"/>
      <c r="F644" s="4"/>
      <c r="G644" s="7"/>
      <c r="H644" s="52"/>
      <c r="I644" s="51"/>
      <c r="J644" s="4"/>
      <c r="K644" s="7"/>
      <c r="L644" s="4"/>
      <c r="M644" s="51"/>
      <c r="N644" s="4"/>
      <c r="O644" s="7"/>
      <c r="P644" s="53"/>
      <c r="Q644" s="53"/>
      <c r="R644" s="53"/>
      <c r="S644" s="53"/>
      <c r="T644" s="53"/>
      <c r="U644" s="53"/>
      <c r="V644" s="53"/>
      <c r="W644" s="53"/>
      <c r="X644" s="53"/>
      <c r="Y644" s="53"/>
      <c r="Z644" s="53"/>
      <c r="AA644" s="4"/>
      <c r="AB644" s="4"/>
      <c r="AC644" s="4"/>
    </row>
    <row r="645" spans="1:29" ht="15.75" customHeight="1">
      <c r="A645" s="7"/>
      <c r="B645" s="4"/>
      <c r="C645" s="51"/>
      <c r="D645" s="7"/>
      <c r="E645" s="51"/>
      <c r="F645" s="4"/>
      <c r="G645" s="7"/>
      <c r="H645" s="52"/>
      <c r="I645" s="51"/>
      <c r="J645" s="4"/>
      <c r="K645" s="7"/>
      <c r="L645" s="4"/>
      <c r="M645" s="51"/>
      <c r="N645" s="4"/>
      <c r="O645" s="7"/>
      <c r="P645" s="53"/>
      <c r="Q645" s="53"/>
      <c r="R645" s="53"/>
      <c r="S645" s="53"/>
      <c r="T645" s="53"/>
      <c r="U645" s="53"/>
      <c r="V645" s="53"/>
      <c r="W645" s="53"/>
      <c r="X645" s="53"/>
      <c r="Y645" s="53"/>
      <c r="Z645" s="53"/>
      <c r="AA645" s="4"/>
      <c r="AB645" s="4"/>
      <c r="AC645" s="4"/>
    </row>
    <row r="646" spans="1:29" ht="15.75" customHeight="1">
      <c r="A646" s="7"/>
      <c r="B646" s="4"/>
      <c r="C646" s="51"/>
      <c r="D646" s="7"/>
      <c r="E646" s="51"/>
      <c r="F646" s="4"/>
      <c r="G646" s="7"/>
      <c r="H646" s="52"/>
      <c r="I646" s="51"/>
      <c r="J646" s="4"/>
      <c r="K646" s="7"/>
      <c r="L646" s="4"/>
      <c r="M646" s="51"/>
      <c r="N646" s="4"/>
      <c r="O646" s="7"/>
      <c r="P646" s="53"/>
      <c r="Q646" s="53"/>
      <c r="R646" s="53"/>
      <c r="S646" s="53"/>
      <c r="T646" s="53"/>
      <c r="U646" s="53"/>
      <c r="V646" s="53"/>
      <c r="W646" s="53"/>
      <c r="X646" s="53"/>
      <c r="Y646" s="53"/>
      <c r="Z646" s="53"/>
      <c r="AA646" s="4"/>
      <c r="AB646" s="4"/>
      <c r="AC646" s="4"/>
    </row>
    <row r="647" spans="1:29" ht="15.75" customHeight="1">
      <c r="A647" s="7"/>
      <c r="B647" s="4"/>
      <c r="C647" s="51"/>
      <c r="D647" s="7"/>
      <c r="E647" s="51"/>
      <c r="F647" s="4"/>
      <c r="G647" s="7"/>
      <c r="H647" s="52"/>
      <c r="I647" s="51"/>
      <c r="J647" s="4"/>
      <c r="K647" s="7"/>
      <c r="L647" s="4"/>
      <c r="M647" s="51"/>
      <c r="N647" s="4"/>
      <c r="O647" s="7"/>
      <c r="P647" s="53"/>
      <c r="Q647" s="53"/>
      <c r="R647" s="53"/>
      <c r="S647" s="53"/>
      <c r="T647" s="53"/>
      <c r="U647" s="53"/>
      <c r="V647" s="53"/>
      <c r="W647" s="53"/>
      <c r="X647" s="53"/>
      <c r="Y647" s="53"/>
      <c r="Z647" s="53"/>
      <c r="AA647" s="4"/>
      <c r="AB647" s="4"/>
      <c r="AC647" s="4"/>
    </row>
    <row r="648" spans="1:29" ht="15.75" customHeight="1">
      <c r="A648" s="7"/>
      <c r="B648" s="4"/>
      <c r="C648" s="51"/>
      <c r="D648" s="7"/>
      <c r="E648" s="51"/>
      <c r="F648" s="4"/>
      <c r="G648" s="7"/>
      <c r="H648" s="52"/>
      <c r="I648" s="51"/>
      <c r="J648" s="4"/>
      <c r="K648" s="7"/>
      <c r="L648" s="4"/>
      <c r="M648" s="51"/>
      <c r="N648" s="4"/>
      <c r="O648" s="7"/>
      <c r="P648" s="53"/>
      <c r="Q648" s="53"/>
      <c r="R648" s="53"/>
      <c r="S648" s="53"/>
      <c r="T648" s="53"/>
      <c r="U648" s="53"/>
      <c r="V648" s="53"/>
      <c r="W648" s="53"/>
      <c r="X648" s="53"/>
      <c r="Y648" s="53"/>
      <c r="Z648" s="53"/>
      <c r="AA648" s="4"/>
      <c r="AB648" s="4"/>
      <c r="AC648" s="4"/>
    </row>
    <row r="649" spans="1:29" ht="15.75" customHeight="1">
      <c r="A649" s="7"/>
      <c r="B649" s="4"/>
      <c r="C649" s="51"/>
      <c r="D649" s="7"/>
      <c r="E649" s="51"/>
      <c r="F649" s="4"/>
      <c r="G649" s="7"/>
      <c r="H649" s="52"/>
      <c r="I649" s="51"/>
      <c r="J649" s="4"/>
      <c r="K649" s="7"/>
      <c r="L649" s="4"/>
      <c r="M649" s="51"/>
      <c r="N649" s="4"/>
      <c r="O649" s="7"/>
      <c r="P649" s="53"/>
      <c r="Q649" s="53"/>
      <c r="R649" s="53"/>
      <c r="S649" s="53"/>
      <c r="T649" s="53"/>
      <c r="U649" s="53"/>
      <c r="V649" s="53"/>
      <c r="W649" s="53"/>
      <c r="X649" s="53"/>
      <c r="Y649" s="53"/>
      <c r="Z649" s="53"/>
      <c r="AA649" s="4"/>
      <c r="AB649" s="4"/>
      <c r="AC649" s="4"/>
    </row>
    <row r="650" spans="1:29" ht="15.75" customHeight="1">
      <c r="A650" s="7"/>
      <c r="B650" s="4"/>
      <c r="C650" s="51"/>
      <c r="D650" s="7"/>
      <c r="E650" s="51"/>
      <c r="F650" s="4"/>
      <c r="G650" s="7"/>
      <c r="H650" s="52"/>
      <c r="I650" s="51"/>
      <c r="J650" s="4"/>
      <c r="K650" s="7"/>
      <c r="L650" s="4"/>
      <c r="M650" s="51"/>
      <c r="N650" s="4"/>
      <c r="O650" s="7"/>
      <c r="P650" s="53"/>
      <c r="Q650" s="53"/>
      <c r="R650" s="53"/>
      <c r="S650" s="53"/>
      <c r="T650" s="53"/>
      <c r="U650" s="53"/>
      <c r="V650" s="53"/>
      <c r="W650" s="53"/>
      <c r="X650" s="53"/>
      <c r="Y650" s="53"/>
      <c r="Z650" s="53"/>
      <c r="AA650" s="4"/>
      <c r="AB650" s="4"/>
      <c r="AC650" s="4"/>
    </row>
    <row r="651" spans="1:29" ht="15.75" customHeight="1">
      <c r="A651" s="7"/>
      <c r="B651" s="4"/>
      <c r="C651" s="51"/>
      <c r="D651" s="7"/>
      <c r="E651" s="51"/>
      <c r="F651" s="4"/>
      <c r="G651" s="7"/>
      <c r="H651" s="52"/>
      <c r="I651" s="51"/>
      <c r="J651" s="4"/>
      <c r="K651" s="7"/>
      <c r="L651" s="4"/>
      <c r="M651" s="51"/>
      <c r="N651" s="4"/>
      <c r="O651" s="7"/>
      <c r="P651" s="53"/>
      <c r="Q651" s="53"/>
      <c r="R651" s="53"/>
      <c r="S651" s="53"/>
      <c r="T651" s="53"/>
      <c r="U651" s="53"/>
      <c r="V651" s="53"/>
      <c r="W651" s="53"/>
      <c r="X651" s="53"/>
      <c r="Y651" s="53"/>
      <c r="Z651" s="53"/>
      <c r="AA651" s="4"/>
      <c r="AB651" s="4"/>
      <c r="AC651" s="4"/>
    </row>
    <row r="652" spans="1:29" ht="15.75" customHeight="1">
      <c r="A652" s="7"/>
      <c r="B652" s="4"/>
      <c r="C652" s="51"/>
      <c r="D652" s="7"/>
      <c r="E652" s="51"/>
      <c r="F652" s="4"/>
      <c r="G652" s="7"/>
      <c r="H652" s="52"/>
      <c r="I652" s="51"/>
      <c r="J652" s="4"/>
      <c r="K652" s="7"/>
      <c r="L652" s="4"/>
      <c r="M652" s="51"/>
      <c r="N652" s="4"/>
      <c r="O652" s="7"/>
      <c r="P652" s="53"/>
      <c r="Q652" s="53"/>
      <c r="R652" s="53"/>
      <c r="S652" s="53"/>
      <c r="T652" s="53"/>
      <c r="U652" s="53"/>
      <c r="V652" s="53"/>
      <c r="W652" s="53"/>
      <c r="X652" s="53"/>
      <c r="Y652" s="53"/>
      <c r="Z652" s="53"/>
      <c r="AA652" s="4"/>
      <c r="AB652" s="4"/>
      <c r="AC652" s="4"/>
    </row>
    <row r="653" spans="1:29" ht="15.75" customHeight="1">
      <c r="A653" s="7"/>
      <c r="B653" s="4"/>
      <c r="C653" s="51"/>
      <c r="D653" s="7"/>
      <c r="E653" s="51"/>
      <c r="F653" s="4"/>
      <c r="G653" s="7"/>
      <c r="H653" s="52"/>
      <c r="I653" s="51"/>
      <c r="J653" s="4"/>
      <c r="K653" s="7"/>
      <c r="L653" s="4"/>
      <c r="M653" s="51"/>
      <c r="N653" s="4"/>
      <c r="O653" s="7"/>
      <c r="P653" s="53"/>
      <c r="Q653" s="53"/>
      <c r="R653" s="53"/>
      <c r="S653" s="53"/>
      <c r="T653" s="53"/>
      <c r="U653" s="53"/>
      <c r="V653" s="53"/>
      <c r="W653" s="53"/>
      <c r="X653" s="53"/>
      <c r="Y653" s="53"/>
      <c r="Z653" s="53"/>
      <c r="AA653" s="4"/>
      <c r="AB653" s="4"/>
      <c r="AC653" s="4"/>
    </row>
    <row r="654" spans="1:29" ht="15.75" customHeight="1">
      <c r="A654" s="7"/>
      <c r="B654" s="4"/>
      <c r="C654" s="51"/>
      <c r="D654" s="7"/>
      <c r="E654" s="51"/>
      <c r="F654" s="4"/>
      <c r="G654" s="7"/>
      <c r="H654" s="52"/>
      <c r="I654" s="51"/>
      <c r="J654" s="4"/>
      <c r="K654" s="7"/>
      <c r="L654" s="4"/>
      <c r="M654" s="51"/>
      <c r="N654" s="4"/>
      <c r="O654" s="7"/>
      <c r="P654" s="53"/>
      <c r="Q654" s="53"/>
      <c r="R654" s="53"/>
      <c r="S654" s="53"/>
      <c r="T654" s="53"/>
      <c r="U654" s="53"/>
      <c r="V654" s="53"/>
      <c r="W654" s="53"/>
      <c r="X654" s="53"/>
      <c r="Y654" s="53"/>
      <c r="Z654" s="53"/>
      <c r="AA654" s="4"/>
      <c r="AB654" s="4"/>
      <c r="AC654" s="4"/>
    </row>
    <row r="655" spans="1:29" ht="15.75" customHeight="1">
      <c r="A655" s="7"/>
      <c r="B655" s="4"/>
      <c r="C655" s="51"/>
      <c r="D655" s="7"/>
      <c r="E655" s="51"/>
      <c r="F655" s="4"/>
      <c r="G655" s="7"/>
      <c r="H655" s="52"/>
      <c r="I655" s="51"/>
      <c r="J655" s="4"/>
      <c r="K655" s="7"/>
      <c r="L655" s="4"/>
      <c r="M655" s="51"/>
      <c r="N655" s="4"/>
      <c r="O655" s="7"/>
      <c r="P655" s="53"/>
      <c r="Q655" s="53"/>
      <c r="R655" s="53"/>
      <c r="S655" s="53"/>
      <c r="T655" s="53"/>
      <c r="U655" s="53"/>
      <c r="V655" s="53"/>
      <c r="W655" s="53"/>
      <c r="X655" s="53"/>
      <c r="Y655" s="53"/>
      <c r="Z655" s="53"/>
      <c r="AA655" s="4"/>
      <c r="AB655" s="4"/>
      <c r="AC655" s="4"/>
    </row>
    <row r="656" spans="1:29" ht="15.75" customHeight="1">
      <c r="A656" s="7"/>
      <c r="B656" s="4"/>
      <c r="C656" s="51"/>
      <c r="D656" s="7"/>
      <c r="E656" s="51"/>
      <c r="F656" s="4"/>
      <c r="G656" s="7"/>
      <c r="H656" s="52"/>
      <c r="I656" s="51"/>
      <c r="J656" s="4"/>
      <c r="K656" s="7"/>
      <c r="L656" s="4"/>
      <c r="M656" s="51"/>
      <c r="N656" s="4"/>
      <c r="O656" s="7"/>
      <c r="P656" s="53"/>
      <c r="Q656" s="53"/>
      <c r="R656" s="53"/>
      <c r="S656" s="53"/>
      <c r="T656" s="53"/>
      <c r="U656" s="53"/>
      <c r="V656" s="53"/>
      <c r="W656" s="53"/>
      <c r="X656" s="53"/>
      <c r="Y656" s="53"/>
      <c r="Z656" s="53"/>
      <c r="AA656" s="4"/>
      <c r="AB656" s="4"/>
      <c r="AC656" s="4"/>
    </row>
    <row r="657" spans="1:29" ht="15.75" customHeight="1">
      <c r="A657" s="7"/>
      <c r="B657" s="4"/>
      <c r="C657" s="51"/>
      <c r="D657" s="7"/>
      <c r="E657" s="51"/>
      <c r="F657" s="4"/>
      <c r="G657" s="7"/>
      <c r="H657" s="52"/>
      <c r="I657" s="51"/>
      <c r="J657" s="4"/>
      <c r="K657" s="7"/>
      <c r="L657" s="4"/>
      <c r="M657" s="51"/>
      <c r="N657" s="4"/>
      <c r="O657" s="7"/>
      <c r="P657" s="53"/>
      <c r="Q657" s="53"/>
      <c r="R657" s="53"/>
      <c r="S657" s="53"/>
      <c r="T657" s="53"/>
      <c r="U657" s="53"/>
      <c r="V657" s="53"/>
      <c r="W657" s="53"/>
      <c r="X657" s="53"/>
      <c r="Y657" s="53"/>
      <c r="Z657" s="53"/>
      <c r="AA657" s="4"/>
      <c r="AB657" s="4"/>
      <c r="AC657" s="4"/>
    </row>
    <row r="658" spans="1:29" ht="15.75" customHeight="1">
      <c r="A658" s="7"/>
      <c r="B658" s="4"/>
      <c r="C658" s="51"/>
      <c r="D658" s="7"/>
      <c r="E658" s="51"/>
      <c r="F658" s="4"/>
      <c r="G658" s="7"/>
      <c r="H658" s="52"/>
      <c r="I658" s="51"/>
      <c r="J658" s="4"/>
      <c r="K658" s="7"/>
      <c r="L658" s="4"/>
      <c r="M658" s="51"/>
      <c r="N658" s="4"/>
      <c r="O658" s="7"/>
      <c r="P658" s="53"/>
      <c r="Q658" s="53"/>
      <c r="R658" s="53"/>
      <c r="S658" s="53"/>
      <c r="T658" s="53"/>
      <c r="U658" s="53"/>
      <c r="V658" s="53"/>
      <c r="W658" s="53"/>
      <c r="X658" s="53"/>
      <c r="Y658" s="53"/>
      <c r="Z658" s="53"/>
      <c r="AA658" s="4"/>
      <c r="AB658" s="4"/>
      <c r="AC658" s="4"/>
    </row>
    <row r="659" spans="1:29" ht="15.75" customHeight="1">
      <c r="A659" s="7"/>
      <c r="B659" s="4"/>
      <c r="C659" s="51"/>
      <c r="D659" s="7"/>
      <c r="E659" s="51"/>
      <c r="F659" s="4"/>
      <c r="G659" s="7"/>
      <c r="H659" s="52"/>
      <c r="I659" s="51"/>
      <c r="J659" s="4"/>
      <c r="K659" s="7"/>
      <c r="L659" s="4"/>
      <c r="M659" s="51"/>
      <c r="N659" s="4"/>
      <c r="O659" s="7"/>
      <c r="P659" s="53"/>
      <c r="Q659" s="53"/>
      <c r="R659" s="53"/>
      <c r="S659" s="53"/>
      <c r="T659" s="53"/>
      <c r="U659" s="53"/>
      <c r="V659" s="53"/>
      <c r="W659" s="53"/>
      <c r="X659" s="53"/>
      <c r="Y659" s="53"/>
      <c r="Z659" s="53"/>
      <c r="AA659" s="4"/>
      <c r="AB659" s="4"/>
      <c r="AC659" s="4"/>
    </row>
    <row r="660" spans="1:29" ht="15.75" customHeight="1">
      <c r="A660" s="7"/>
      <c r="B660" s="4"/>
      <c r="C660" s="51"/>
      <c r="D660" s="7"/>
      <c r="E660" s="51"/>
      <c r="F660" s="4"/>
      <c r="G660" s="7"/>
      <c r="H660" s="52"/>
      <c r="I660" s="51"/>
      <c r="J660" s="4"/>
      <c r="K660" s="7"/>
      <c r="L660" s="4"/>
      <c r="M660" s="51"/>
      <c r="N660" s="4"/>
      <c r="O660" s="7"/>
      <c r="P660" s="53"/>
      <c r="Q660" s="53"/>
      <c r="R660" s="53"/>
      <c r="S660" s="53"/>
      <c r="T660" s="53"/>
      <c r="U660" s="53"/>
      <c r="V660" s="53"/>
      <c r="W660" s="53"/>
      <c r="X660" s="53"/>
      <c r="Y660" s="53"/>
      <c r="Z660" s="53"/>
      <c r="AA660" s="4"/>
      <c r="AB660" s="4"/>
      <c r="AC660" s="4"/>
    </row>
    <row r="661" spans="1:29" ht="15.75" customHeight="1">
      <c r="A661" s="7"/>
      <c r="B661" s="4"/>
      <c r="C661" s="51"/>
      <c r="D661" s="7"/>
      <c r="E661" s="51"/>
      <c r="F661" s="4"/>
      <c r="G661" s="7"/>
      <c r="H661" s="52"/>
      <c r="I661" s="51"/>
      <c r="J661" s="4"/>
      <c r="K661" s="7"/>
      <c r="L661" s="4"/>
      <c r="M661" s="51"/>
      <c r="N661" s="4"/>
      <c r="O661" s="7"/>
      <c r="P661" s="53"/>
      <c r="Q661" s="53"/>
      <c r="R661" s="53"/>
      <c r="S661" s="53"/>
      <c r="T661" s="53"/>
      <c r="U661" s="53"/>
      <c r="V661" s="53"/>
      <c r="W661" s="53"/>
      <c r="X661" s="53"/>
      <c r="Y661" s="53"/>
      <c r="Z661" s="53"/>
      <c r="AA661" s="4"/>
      <c r="AB661" s="4"/>
      <c r="AC661" s="4"/>
    </row>
    <row r="662" spans="1:29" ht="15.75" customHeight="1">
      <c r="A662" s="7"/>
      <c r="B662" s="4"/>
      <c r="C662" s="51"/>
      <c r="D662" s="7"/>
      <c r="E662" s="51"/>
      <c r="F662" s="4"/>
      <c r="G662" s="7"/>
      <c r="H662" s="52"/>
      <c r="I662" s="51"/>
      <c r="J662" s="4"/>
      <c r="K662" s="7"/>
      <c r="L662" s="4"/>
      <c r="M662" s="51"/>
      <c r="N662" s="4"/>
      <c r="O662" s="7"/>
      <c r="P662" s="53"/>
      <c r="Q662" s="53"/>
      <c r="R662" s="53"/>
      <c r="S662" s="53"/>
      <c r="T662" s="53"/>
      <c r="U662" s="53"/>
      <c r="V662" s="53"/>
      <c r="W662" s="53"/>
      <c r="X662" s="53"/>
      <c r="Y662" s="53"/>
      <c r="Z662" s="53"/>
      <c r="AA662" s="4"/>
      <c r="AB662" s="4"/>
      <c r="AC662" s="4"/>
    </row>
    <row r="663" spans="1:29" ht="15.75" customHeight="1">
      <c r="A663" s="7"/>
      <c r="B663" s="4"/>
      <c r="C663" s="51"/>
      <c r="D663" s="7"/>
      <c r="E663" s="51"/>
      <c r="F663" s="4"/>
      <c r="G663" s="7"/>
      <c r="H663" s="52"/>
      <c r="I663" s="51"/>
      <c r="J663" s="4"/>
      <c r="K663" s="7"/>
      <c r="L663" s="4"/>
      <c r="M663" s="51"/>
      <c r="N663" s="4"/>
      <c r="O663" s="7"/>
      <c r="P663" s="53"/>
      <c r="Q663" s="53"/>
      <c r="R663" s="53"/>
      <c r="S663" s="53"/>
      <c r="T663" s="53"/>
      <c r="U663" s="53"/>
      <c r="V663" s="53"/>
      <c r="W663" s="53"/>
      <c r="X663" s="53"/>
      <c r="Y663" s="53"/>
      <c r="Z663" s="53"/>
      <c r="AA663" s="4"/>
      <c r="AB663" s="4"/>
      <c r="AC663" s="4"/>
    </row>
    <row r="664" spans="1:29" ht="15.75" customHeight="1">
      <c r="A664" s="7"/>
      <c r="B664" s="4"/>
      <c r="C664" s="51"/>
      <c r="D664" s="7"/>
      <c r="E664" s="51"/>
      <c r="F664" s="4"/>
      <c r="G664" s="7"/>
      <c r="H664" s="52"/>
      <c r="I664" s="51"/>
      <c r="J664" s="4"/>
      <c r="K664" s="7"/>
      <c r="L664" s="4"/>
      <c r="M664" s="51"/>
      <c r="N664" s="4"/>
      <c r="O664" s="7"/>
      <c r="P664" s="53"/>
      <c r="Q664" s="53"/>
      <c r="R664" s="53"/>
      <c r="S664" s="53"/>
      <c r="T664" s="53"/>
      <c r="U664" s="53"/>
      <c r="V664" s="53"/>
      <c r="W664" s="53"/>
      <c r="X664" s="53"/>
      <c r="Y664" s="53"/>
      <c r="Z664" s="53"/>
      <c r="AA664" s="4"/>
      <c r="AB664" s="4"/>
      <c r="AC664" s="4"/>
    </row>
    <row r="665" spans="1:29" ht="15.75" customHeight="1">
      <c r="A665" s="7"/>
      <c r="B665" s="4"/>
      <c r="C665" s="51"/>
      <c r="D665" s="7"/>
      <c r="E665" s="51"/>
      <c r="F665" s="4"/>
      <c r="G665" s="7"/>
      <c r="H665" s="52"/>
      <c r="I665" s="51"/>
      <c r="J665" s="4"/>
      <c r="K665" s="7"/>
      <c r="L665" s="4"/>
      <c r="M665" s="51"/>
      <c r="N665" s="4"/>
      <c r="O665" s="7"/>
      <c r="P665" s="53"/>
      <c r="Q665" s="53"/>
      <c r="R665" s="53"/>
      <c r="S665" s="53"/>
      <c r="T665" s="53"/>
      <c r="U665" s="53"/>
      <c r="V665" s="53"/>
      <c r="W665" s="53"/>
      <c r="X665" s="53"/>
      <c r="Y665" s="53"/>
      <c r="Z665" s="53"/>
      <c r="AA665" s="4"/>
      <c r="AB665" s="4"/>
      <c r="AC665" s="4"/>
    </row>
    <row r="666" spans="1:29" ht="15.75" customHeight="1">
      <c r="A666" s="7"/>
      <c r="B666" s="4"/>
      <c r="C666" s="51"/>
      <c r="D666" s="7"/>
      <c r="E666" s="51"/>
      <c r="F666" s="4"/>
      <c r="G666" s="7"/>
      <c r="H666" s="52"/>
      <c r="I666" s="51"/>
      <c r="J666" s="4"/>
      <c r="K666" s="7"/>
      <c r="L666" s="4"/>
      <c r="M666" s="51"/>
      <c r="N666" s="4"/>
      <c r="O666" s="7"/>
      <c r="P666" s="53"/>
      <c r="Q666" s="53"/>
      <c r="R666" s="53"/>
      <c r="S666" s="53"/>
      <c r="T666" s="53"/>
      <c r="U666" s="53"/>
      <c r="V666" s="53"/>
      <c r="W666" s="53"/>
      <c r="X666" s="53"/>
      <c r="Y666" s="53"/>
      <c r="Z666" s="53"/>
      <c r="AA666" s="4"/>
      <c r="AB666" s="4"/>
      <c r="AC666" s="4"/>
    </row>
    <row r="667" spans="1:29" ht="15.75" customHeight="1">
      <c r="A667" s="7"/>
      <c r="B667" s="4"/>
      <c r="C667" s="51"/>
      <c r="D667" s="7"/>
      <c r="E667" s="51"/>
      <c r="F667" s="4"/>
      <c r="G667" s="7"/>
      <c r="H667" s="52"/>
      <c r="I667" s="51"/>
      <c r="J667" s="4"/>
      <c r="K667" s="7"/>
      <c r="L667" s="4"/>
      <c r="M667" s="51"/>
      <c r="N667" s="4"/>
      <c r="O667" s="7"/>
      <c r="P667" s="53"/>
      <c r="Q667" s="53"/>
      <c r="R667" s="53"/>
      <c r="S667" s="53"/>
      <c r="T667" s="53"/>
      <c r="U667" s="53"/>
      <c r="V667" s="53"/>
      <c r="W667" s="53"/>
      <c r="X667" s="53"/>
      <c r="Y667" s="53"/>
      <c r="Z667" s="53"/>
      <c r="AA667" s="4"/>
      <c r="AB667" s="4"/>
      <c r="AC667" s="4"/>
    </row>
    <row r="668" spans="1:29" ht="15.75" customHeight="1">
      <c r="A668" s="7"/>
      <c r="B668" s="4"/>
      <c r="C668" s="51"/>
      <c r="D668" s="7"/>
      <c r="E668" s="51"/>
      <c r="F668" s="4"/>
      <c r="G668" s="7"/>
      <c r="H668" s="52"/>
      <c r="I668" s="51"/>
      <c r="J668" s="4"/>
      <c r="K668" s="7"/>
      <c r="L668" s="4"/>
      <c r="M668" s="51"/>
      <c r="N668" s="4"/>
      <c r="O668" s="7"/>
      <c r="P668" s="53"/>
      <c r="Q668" s="53"/>
      <c r="R668" s="53"/>
      <c r="S668" s="53"/>
      <c r="T668" s="53"/>
      <c r="U668" s="53"/>
      <c r="V668" s="53"/>
      <c r="W668" s="53"/>
      <c r="X668" s="53"/>
      <c r="Y668" s="53"/>
      <c r="Z668" s="53"/>
      <c r="AA668" s="4"/>
      <c r="AB668" s="4"/>
      <c r="AC668" s="4"/>
    </row>
    <row r="669" spans="1:29" ht="15.75" customHeight="1">
      <c r="A669" s="7"/>
      <c r="B669" s="4"/>
      <c r="C669" s="51"/>
      <c r="D669" s="7"/>
      <c r="E669" s="51"/>
      <c r="F669" s="4"/>
      <c r="G669" s="7"/>
      <c r="H669" s="52"/>
      <c r="I669" s="51"/>
      <c r="J669" s="4"/>
      <c r="K669" s="7"/>
      <c r="L669" s="4"/>
      <c r="M669" s="51"/>
      <c r="N669" s="4"/>
      <c r="O669" s="7"/>
      <c r="P669" s="53"/>
      <c r="Q669" s="53"/>
      <c r="R669" s="53"/>
      <c r="S669" s="53"/>
      <c r="T669" s="53"/>
      <c r="U669" s="53"/>
      <c r="V669" s="53"/>
      <c r="W669" s="53"/>
      <c r="X669" s="53"/>
      <c r="Y669" s="53"/>
      <c r="Z669" s="53"/>
      <c r="AA669" s="4"/>
      <c r="AB669" s="4"/>
      <c r="AC669" s="4"/>
    </row>
    <row r="670" spans="1:29" ht="15.75" customHeight="1">
      <c r="A670" s="7"/>
      <c r="B670" s="4"/>
      <c r="C670" s="51"/>
      <c r="D670" s="7"/>
      <c r="E670" s="51"/>
      <c r="F670" s="4"/>
      <c r="G670" s="7"/>
      <c r="H670" s="52"/>
      <c r="I670" s="51"/>
      <c r="J670" s="4"/>
      <c r="K670" s="7"/>
      <c r="L670" s="4"/>
      <c r="M670" s="51"/>
      <c r="N670" s="4"/>
      <c r="O670" s="7"/>
      <c r="P670" s="53"/>
      <c r="Q670" s="53"/>
      <c r="R670" s="53"/>
      <c r="S670" s="53"/>
      <c r="T670" s="53"/>
      <c r="U670" s="53"/>
      <c r="V670" s="53"/>
      <c r="W670" s="53"/>
      <c r="X670" s="53"/>
      <c r="Y670" s="53"/>
      <c r="Z670" s="53"/>
      <c r="AA670" s="4"/>
      <c r="AB670" s="4"/>
      <c r="AC670" s="4"/>
    </row>
    <row r="671" spans="1:29" ht="15.75" customHeight="1">
      <c r="A671" s="7"/>
      <c r="B671" s="4"/>
      <c r="C671" s="51"/>
      <c r="D671" s="7"/>
      <c r="E671" s="51"/>
      <c r="F671" s="4"/>
      <c r="G671" s="7"/>
      <c r="H671" s="52"/>
      <c r="I671" s="51"/>
      <c r="J671" s="4"/>
      <c r="K671" s="7"/>
      <c r="L671" s="4"/>
      <c r="M671" s="51"/>
      <c r="N671" s="4"/>
      <c r="O671" s="7"/>
      <c r="P671" s="53"/>
      <c r="Q671" s="53"/>
      <c r="R671" s="53"/>
      <c r="S671" s="53"/>
      <c r="T671" s="53"/>
      <c r="U671" s="53"/>
      <c r="V671" s="53"/>
      <c r="W671" s="53"/>
      <c r="X671" s="53"/>
      <c r="Y671" s="53"/>
      <c r="Z671" s="53"/>
      <c r="AA671" s="4"/>
      <c r="AB671" s="4"/>
      <c r="AC671" s="4"/>
    </row>
    <row r="672" spans="1:29" ht="15.75" customHeight="1">
      <c r="A672" s="7"/>
      <c r="B672" s="4"/>
      <c r="C672" s="51"/>
      <c r="D672" s="7"/>
      <c r="E672" s="51"/>
      <c r="F672" s="4"/>
      <c r="G672" s="7"/>
      <c r="H672" s="52"/>
      <c r="I672" s="51"/>
      <c r="J672" s="4"/>
      <c r="K672" s="7"/>
      <c r="L672" s="4"/>
      <c r="M672" s="51"/>
      <c r="N672" s="4"/>
      <c r="O672" s="7"/>
      <c r="P672" s="53"/>
      <c r="Q672" s="53"/>
      <c r="R672" s="53"/>
      <c r="S672" s="53"/>
      <c r="T672" s="53"/>
      <c r="U672" s="53"/>
      <c r="V672" s="53"/>
      <c r="W672" s="53"/>
      <c r="X672" s="53"/>
      <c r="Y672" s="53"/>
      <c r="Z672" s="53"/>
      <c r="AA672" s="4"/>
      <c r="AB672" s="4"/>
      <c r="AC672" s="4"/>
    </row>
    <row r="673" spans="1:29" ht="15.75" customHeight="1">
      <c r="A673" s="7"/>
      <c r="B673" s="4"/>
      <c r="C673" s="51"/>
      <c r="D673" s="7"/>
      <c r="E673" s="51"/>
      <c r="F673" s="4"/>
      <c r="G673" s="7"/>
      <c r="H673" s="52"/>
      <c r="I673" s="51"/>
      <c r="J673" s="4"/>
      <c r="K673" s="7"/>
      <c r="L673" s="4"/>
      <c r="M673" s="51"/>
      <c r="N673" s="4"/>
      <c r="O673" s="7"/>
      <c r="P673" s="53"/>
      <c r="Q673" s="53"/>
      <c r="R673" s="53"/>
      <c r="S673" s="53"/>
      <c r="T673" s="53"/>
      <c r="U673" s="53"/>
      <c r="V673" s="53"/>
      <c r="W673" s="53"/>
      <c r="X673" s="53"/>
      <c r="Y673" s="53"/>
      <c r="Z673" s="53"/>
      <c r="AA673" s="4"/>
      <c r="AB673" s="4"/>
      <c r="AC673" s="4"/>
    </row>
    <row r="674" spans="1:29" ht="15.75" customHeight="1">
      <c r="A674" s="7"/>
      <c r="B674" s="4"/>
      <c r="C674" s="51"/>
      <c r="D674" s="7"/>
      <c r="E674" s="51"/>
      <c r="F674" s="4"/>
      <c r="G674" s="7"/>
      <c r="H674" s="52"/>
      <c r="I674" s="51"/>
      <c r="J674" s="4"/>
      <c r="K674" s="7"/>
      <c r="L674" s="4"/>
      <c r="M674" s="51"/>
      <c r="N674" s="4"/>
      <c r="O674" s="7"/>
      <c r="P674" s="53"/>
      <c r="Q674" s="53"/>
      <c r="R674" s="53"/>
      <c r="S674" s="53"/>
      <c r="T674" s="53"/>
      <c r="U674" s="53"/>
      <c r="V674" s="53"/>
      <c r="W674" s="53"/>
      <c r="X674" s="53"/>
      <c r="Y674" s="53"/>
      <c r="Z674" s="53"/>
      <c r="AA674" s="4"/>
      <c r="AB674" s="4"/>
      <c r="AC674" s="4"/>
    </row>
    <row r="675" spans="1:29" ht="15.75" customHeight="1">
      <c r="A675" s="7"/>
      <c r="B675" s="4"/>
      <c r="C675" s="51"/>
      <c r="D675" s="7"/>
      <c r="E675" s="51"/>
      <c r="F675" s="4"/>
      <c r="G675" s="7"/>
      <c r="H675" s="52"/>
      <c r="I675" s="51"/>
      <c r="J675" s="4"/>
      <c r="K675" s="7"/>
      <c r="L675" s="4"/>
      <c r="M675" s="51"/>
      <c r="N675" s="4"/>
      <c r="O675" s="7"/>
      <c r="P675" s="53"/>
      <c r="Q675" s="53"/>
      <c r="R675" s="53"/>
      <c r="S675" s="53"/>
      <c r="T675" s="53"/>
      <c r="U675" s="53"/>
      <c r="V675" s="53"/>
      <c r="W675" s="53"/>
      <c r="X675" s="53"/>
      <c r="Y675" s="53"/>
      <c r="Z675" s="53"/>
      <c r="AA675" s="4"/>
      <c r="AB675" s="4"/>
      <c r="AC675" s="4"/>
    </row>
    <row r="676" spans="1:29" ht="15.75" customHeight="1">
      <c r="A676" s="7"/>
      <c r="B676" s="4"/>
      <c r="C676" s="51"/>
      <c r="D676" s="7"/>
      <c r="E676" s="51"/>
      <c r="F676" s="4"/>
      <c r="G676" s="7"/>
      <c r="H676" s="52"/>
      <c r="I676" s="51"/>
      <c r="J676" s="4"/>
      <c r="K676" s="7"/>
      <c r="L676" s="4"/>
      <c r="M676" s="51"/>
      <c r="N676" s="4"/>
      <c r="O676" s="7"/>
      <c r="P676" s="53"/>
      <c r="Q676" s="53"/>
      <c r="R676" s="53"/>
      <c r="S676" s="53"/>
      <c r="T676" s="53"/>
      <c r="U676" s="53"/>
      <c r="V676" s="53"/>
      <c r="W676" s="53"/>
      <c r="X676" s="53"/>
      <c r="Y676" s="53"/>
      <c r="Z676" s="53"/>
      <c r="AA676" s="4"/>
      <c r="AB676" s="4"/>
      <c r="AC676" s="4"/>
    </row>
    <row r="677" spans="1:29" ht="15.75" customHeight="1">
      <c r="A677" s="7"/>
      <c r="B677" s="4"/>
      <c r="C677" s="51"/>
      <c r="D677" s="7"/>
      <c r="E677" s="51"/>
      <c r="F677" s="4"/>
      <c r="G677" s="7"/>
      <c r="H677" s="52"/>
      <c r="I677" s="51"/>
      <c r="J677" s="4"/>
      <c r="K677" s="7"/>
      <c r="L677" s="4"/>
      <c r="M677" s="51"/>
      <c r="N677" s="4"/>
      <c r="O677" s="7"/>
      <c r="P677" s="53"/>
      <c r="Q677" s="53"/>
      <c r="R677" s="53"/>
      <c r="S677" s="53"/>
      <c r="T677" s="53"/>
      <c r="U677" s="53"/>
      <c r="V677" s="53"/>
      <c r="W677" s="53"/>
      <c r="X677" s="53"/>
      <c r="Y677" s="53"/>
      <c r="Z677" s="53"/>
      <c r="AA677" s="4"/>
      <c r="AB677" s="4"/>
      <c r="AC677" s="4"/>
    </row>
    <row r="678" spans="1:29" ht="15.75" customHeight="1">
      <c r="A678" s="7"/>
      <c r="B678" s="4"/>
      <c r="C678" s="51"/>
      <c r="D678" s="7"/>
      <c r="E678" s="51"/>
      <c r="F678" s="4"/>
      <c r="G678" s="7"/>
      <c r="H678" s="52"/>
      <c r="I678" s="51"/>
      <c r="J678" s="4"/>
      <c r="K678" s="7"/>
      <c r="L678" s="4"/>
      <c r="M678" s="51"/>
      <c r="N678" s="4"/>
      <c r="O678" s="7"/>
      <c r="P678" s="53"/>
      <c r="Q678" s="53"/>
      <c r="R678" s="53"/>
      <c r="S678" s="53"/>
      <c r="T678" s="53"/>
      <c r="U678" s="53"/>
      <c r="V678" s="53"/>
      <c r="W678" s="53"/>
      <c r="X678" s="53"/>
      <c r="Y678" s="53"/>
      <c r="Z678" s="53"/>
      <c r="AA678" s="4"/>
      <c r="AB678" s="4"/>
      <c r="AC678" s="4"/>
    </row>
    <row r="679" spans="1:29" ht="15.75" customHeight="1">
      <c r="A679" s="7"/>
      <c r="B679" s="4"/>
      <c r="C679" s="51"/>
      <c r="D679" s="7"/>
      <c r="E679" s="51"/>
      <c r="F679" s="4"/>
      <c r="G679" s="7"/>
      <c r="H679" s="52"/>
      <c r="I679" s="51"/>
      <c r="J679" s="4"/>
      <c r="K679" s="7"/>
      <c r="L679" s="4"/>
      <c r="M679" s="51"/>
      <c r="N679" s="4"/>
      <c r="O679" s="7"/>
      <c r="P679" s="53"/>
      <c r="Q679" s="53"/>
      <c r="R679" s="53"/>
      <c r="S679" s="53"/>
      <c r="T679" s="53"/>
      <c r="U679" s="53"/>
      <c r="V679" s="53"/>
      <c r="W679" s="53"/>
      <c r="X679" s="53"/>
      <c r="Y679" s="53"/>
      <c r="Z679" s="53"/>
      <c r="AA679" s="4"/>
      <c r="AB679" s="4"/>
      <c r="AC679" s="4"/>
    </row>
    <row r="680" spans="1:29" ht="15.75" customHeight="1">
      <c r="A680" s="7"/>
      <c r="B680" s="4"/>
      <c r="C680" s="51"/>
      <c r="D680" s="7"/>
      <c r="E680" s="51"/>
      <c r="F680" s="4"/>
      <c r="G680" s="7"/>
      <c r="H680" s="52"/>
      <c r="I680" s="51"/>
      <c r="J680" s="4"/>
      <c r="K680" s="7"/>
      <c r="L680" s="4"/>
      <c r="M680" s="51"/>
      <c r="N680" s="4"/>
      <c r="O680" s="7"/>
      <c r="P680" s="53"/>
      <c r="Q680" s="53"/>
      <c r="R680" s="53"/>
      <c r="S680" s="53"/>
      <c r="T680" s="53"/>
      <c r="U680" s="53"/>
      <c r="V680" s="53"/>
      <c r="W680" s="53"/>
      <c r="X680" s="53"/>
      <c r="Y680" s="53"/>
      <c r="Z680" s="53"/>
      <c r="AA680" s="4"/>
      <c r="AB680" s="4"/>
      <c r="AC680" s="4"/>
    </row>
    <row r="681" spans="1:29" ht="15.75" customHeight="1">
      <c r="A681" s="7"/>
      <c r="B681" s="4"/>
      <c r="C681" s="51"/>
      <c r="D681" s="7"/>
      <c r="E681" s="51"/>
      <c r="F681" s="4"/>
      <c r="G681" s="7"/>
      <c r="H681" s="52"/>
      <c r="I681" s="51"/>
      <c r="J681" s="4"/>
      <c r="K681" s="7"/>
      <c r="L681" s="4"/>
      <c r="M681" s="51"/>
      <c r="N681" s="4"/>
      <c r="O681" s="7"/>
      <c r="P681" s="53"/>
      <c r="Q681" s="53"/>
      <c r="R681" s="53"/>
      <c r="S681" s="53"/>
      <c r="T681" s="53"/>
      <c r="U681" s="53"/>
      <c r="V681" s="53"/>
      <c r="W681" s="53"/>
      <c r="X681" s="53"/>
      <c r="Y681" s="53"/>
      <c r="Z681" s="53"/>
      <c r="AA681" s="4"/>
      <c r="AB681" s="4"/>
      <c r="AC681" s="4"/>
    </row>
    <row r="682" spans="1:29" ht="15.75" customHeight="1">
      <c r="A682" s="7"/>
      <c r="B682" s="4"/>
      <c r="C682" s="51"/>
      <c r="D682" s="7"/>
      <c r="E682" s="51"/>
      <c r="F682" s="4"/>
      <c r="G682" s="7"/>
      <c r="H682" s="52"/>
      <c r="I682" s="51"/>
      <c r="J682" s="4"/>
      <c r="K682" s="7"/>
      <c r="L682" s="4"/>
      <c r="M682" s="51"/>
      <c r="N682" s="4"/>
      <c r="O682" s="7"/>
      <c r="P682" s="53"/>
      <c r="Q682" s="53"/>
      <c r="R682" s="53"/>
      <c r="S682" s="53"/>
      <c r="T682" s="53"/>
      <c r="U682" s="53"/>
      <c r="V682" s="53"/>
      <c r="W682" s="53"/>
      <c r="X682" s="53"/>
      <c r="Y682" s="53"/>
      <c r="Z682" s="53"/>
      <c r="AA682" s="4"/>
      <c r="AB682" s="4"/>
      <c r="AC682" s="4"/>
    </row>
    <row r="683" spans="1:29" ht="15.75" customHeight="1">
      <c r="A683" s="7"/>
      <c r="B683" s="4"/>
      <c r="C683" s="51"/>
      <c r="D683" s="7"/>
      <c r="E683" s="51"/>
      <c r="F683" s="4"/>
      <c r="G683" s="7"/>
      <c r="H683" s="52"/>
      <c r="I683" s="51"/>
      <c r="J683" s="4"/>
      <c r="K683" s="7"/>
      <c r="L683" s="4"/>
      <c r="M683" s="51"/>
      <c r="N683" s="4"/>
      <c r="O683" s="7"/>
      <c r="P683" s="53"/>
      <c r="Q683" s="53"/>
      <c r="R683" s="53"/>
      <c r="S683" s="53"/>
      <c r="T683" s="53"/>
      <c r="U683" s="53"/>
      <c r="V683" s="53"/>
      <c r="W683" s="53"/>
      <c r="X683" s="53"/>
      <c r="Y683" s="53"/>
      <c r="Z683" s="53"/>
      <c r="AA683" s="4"/>
      <c r="AB683" s="4"/>
      <c r="AC683" s="4"/>
    </row>
    <row r="684" spans="1:29" ht="15.75" customHeight="1">
      <c r="A684" s="7"/>
      <c r="B684" s="4"/>
      <c r="C684" s="51"/>
      <c r="D684" s="7"/>
      <c r="E684" s="51"/>
      <c r="F684" s="4"/>
      <c r="G684" s="7"/>
      <c r="H684" s="52"/>
      <c r="I684" s="51"/>
      <c r="J684" s="4"/>
      <c r="K684" s="7"/>
      <c r="L684" s="4"/>
      <c r="M684" s="51"/>
      <c r="N684" s="4"/>
      <c r="O684" s="7"/>
      <c r="P684" s="53"/>
      <c r="Q684" s="53"/>
      <c r="R684" s="53"/>
      <c r="S684" s="53"/>
      <c r="T684" s="53"/>
      <c r="U684" s="53"/>
      <c r="V684" s="53"/>
      <c r="W684" s="53"/>
      <c r="X684" s="53"/>
      <c r="Y684" s="53"/>
      <c r="Z684" s="53"/>
      <c r="AA684" s="4"/>
      <c r="AB684" s="4"/>
      <c r="AC684" s="4"/>
    </row>
    <row r="685" spans="1:29" ht="15.75" customHeight="1">
      <c r="A685" s="7"/>
      <c r="B685" s="4"/>
      <c r="C685" s="51"/>
      <c r="D685" s="7"/>
      <c r="E685" s="51"/>
      <c r="F685" s="4"/>
      <c r="G685" s="7"/>
      <c r="H685" s="52"/>
      <c r="I685" s="51"/>
      <c r="J685" s="4"/>
      <c r="K685" s="7"/>
      <c r="L685" s="4"/>
      <c r="M685" s="51"/>
      <c r="N685" s="4"/>
      <c r="O685" s="7"/>
      <c r="P685" s="53"/>
      <c r="Q685" s="53"/>
      <c r="R685" s="53"/>
      <c r="S685" s="53"/>
      <c r="T685" s="53"/>
      <c r="U685" s="53"/>
      <c r="V685" s="53"/>
      <c r="W685" s="53"/>
      <c r="X685" s="53"/>
      <c r="Y685" s="53"/>
      <c r="Z685" s="53"/>
      <c r="AA685" s="4"/>
      <c r="AB685" s="4"/>
      <c r="AC685" s="4"/>
    </row>
    <row r="686" spans="1:29" ht="15.75" customHeight="1">
      <c r="A686" s="7"/>
      <c r="B686" s="4"/>
      <c r="C686" s="51"/>
      <c r="D686" s="7"/>
      <c r="E686" s="51"/>
      <c r="F686" s="4"/>
      <c r="G686" s="7"/>
      <c r="H686" s="52"/>
      <c r="I686" s="51"/>
      <c r="J686" s="4"/>
      <c r="K686" s="7"/>
      <c r="L686" s="4"/>
      <c r="M686" s="51"/>
      <c r="N686" s="4"/>
      <c r="O686" s="7"/>
      <c r="P686" s="53"/>
      <c r="Q686" s="53"/>
      <c r="R686" s="53"/>
      <c r="S686" s="53"/>
      <c r="T686" s="53"/>
      <c r="U686" s="53"/>
      <c r="V686" s="53"/>
      <c r="W686" s="53"/>
      <c r="X686" s="53"/>
      <c r="Y686" s="53"/>
      <c r="Z686" s="53"/>
      <c r="AA686" s="4"/>
      <c r="AB686" s="4"/>
      <c r="AC686" s="4"/>
    </row>
    <row r="687" spans="1:29" ht="15.75" customHeight="1">
      <c r="A687" s="7"/>
      <c r="B687" s="4"/>
      <c r="C687" s="51"/>
      <c r="D687" s="7"/>
      <c r="E687" s="51"/>
      <c r="F687" s="4"/>
      <c r="G687" s="7"/>
      <c r="H687" s="52"/>
      <c r="I687" s="51"/>
      <c r="J687" s="4"/>
      <c r="K687" s="7"/>
      <c r="L687" s="4"/>
      <c r="M687" s="51"/>
      <c r="N687" s="4"/>
      <c r="O687" s="7"/>
      <c r="P687" s="53"/>
      <c r="Q687" s="53"/>
      <c r="R687" s="53"/>
      <c r="S687" s="53"/>
      <c r="T687" s="53"/>
      <c r="U687" s="53"/>
      <c r="V687" s="53"/>
      <c r="W687" s="53"/>
      <c r="X687" s="53"/>
      <c r="Y687" s="53"/>
      <c r="Z687" s="53"/>
      <c r="AA687" s="4"/>
      <c r="AB687" s="4"/>
      <c r="AC687" s="4"/>
    </row>
    <row r="688" spans="1:29" ht="15.75" customHeight="1">
      <c r="A688" s="7"/>
      <c r="B688" s="4"/>
      <c r="C688" s="51"/>
      <c r="D688" s="7"/>
      <c r="E688" s="51"/>
      <c r="F688" s="4"/>
      <c r="G688" s="7"/>
      <c r="H688" s="52"/>
      <c r="I688" s="51"/>
      <c r="J688" s="4"/>
      <c r="K688" s="7"/>
      <c r="L688" s="4"/>
      <c r="M688" s="51"/>
      <c r="N688" s="4"/>
      <c r="O688" s="7"/>
      <c r="P688" s="53"/>
      <c r="Q688" s="53"/>
      <c r="R688" s="53"/>
      <c r="S688" s="53"/>
      <c r="T688" s="53"/>
      <c r="U688" s="53"/>
      <c r="V688" s="53"/>
      <c r="W688" s="53"/>
      <c r="X688" s="53"/>
      <c r="Y688" s="53"/>
      <c r="Z688" s="53"/>
      <c r="AA688" s="4"/>
      <c r="AB688" s="4"/>
      <c r="AC688" s="4"/>
    </row>
    <row r="689" spans="1:29" ht="15.75" customHeight="1">
      <c r="A689" s="7"/>
      <c r="B689" s="4"/>
      <c r="C689" s="51"/>
      <c r="D689" s="7"/>
      <c r="E689" s="51"/>
      <c r="F689" s="4"/>
      <c r="G689" s="7"/>
      <c r="H689" s="52"/>
      <c r="I689" s="51"/>
      <c r="J689" s="4"/>
      <c r="K689" s="7"/>
      <c r="L689" s="4"/>
      <c r="M689" s="51"/>
      <c r="N689" s="4"/>
      <c r="O689" s="7"/>
      <c r="P689" s="53"/>
      <c r="Q689" s="53"/>
      <c r="R689" s="53"/>
      <c r="S689" s="53"/>
      <c r="T689" s="53"/>
      <c r="U689" s="53"/>
      <c r="V689" s="53"/>
      <c r="W689" s="53"/>
      <c r="X689" s="53"/>
      <c r="Y689" s="53"/>
      <c r="Z689" s="53"/>
      <c r="AA689" s="4"/>
      <c r="AB689" s="4"/>
      <c r="AC689" s="4"/>
    </row>
    <row r="690" spans="1:29" ht="15.75" customHeight="1">
      <c r="A690" s="7"/>
      <c r="B690" s="4"/>
      <c r="C690" s="51"/>
      <c r="D690" s="7"/>
      <c r="E690" s="51"/>
      <c r="F690" s="4"/>
      <c r="G690" s="7"/>
      <c r="H690" s="52"/>
      <c r="I690" s="51"/>
      <c r="J690" s="4"/>
      <c r="K690" s="7"/>
      <c r="L690" s="4"/>
      <c r="M690" s="51"/>
      <c r="N690" s="4"/>
      <c r="O690" s="7"/>
      <c r="P690" s="53"/>
      <c r="Q690" s="53"/>
      <c r="R690" s="53"/>
      <c r="S690" s="53"/>
      <c r="T690" s="53"/>
      <c r="U690" s="53"/>
      <c r="V690" s="53"/>
      <c r="W690" s="53"/>
      <c r="X690" s="53"/>
      <c r="Y690" s="53"/>
      <c r="Z690" s="53"/>
      <c r="AA690" s="4"/>
      <c r="AB690" s="4"/>
      <c r="AC690" s="4"/>
    </row>
    <row r="691" spans="1:29" ht="15.75" customHeight="1">
      <c r="A691" s="7"/>
      <c r="B691" s="4"/>
      <c r="C691" s="51"/>
      <c r="D691" s="7"/>
      <c r="E691" s="51"/>
      <c r="F691" s="4"/>
      <c r="G691" s="7"/>
      <c r="H691" s="52"/>
      <c r="I691" s="51"/>
      <c r="J691" s="4"/>
      <c r="K691" s="7"/>
      <c r="L691" s="4"/>
      <c r="M691" s="51"/>
      <c r="N691" s="4"/>
      <c r="O691" s="7"/>
      <c r="P691" s="53"/>
      <c r="Q691" s="53"/>
      <c r="R691" s="53"/>
      <c r="S691" s="53"/>
      <c r="T691" s="53"/>
      <c r="U691" s="53"/>
      <c r="V691" s="53"/>
      <c r="W691" s="53"/>
      <c r="X691" s="53"/>
      <c r="Y691" s="53"/>
      <c r="Z691" s="53"/>
      <c r="AA691" s="4"/>
      <c r="AB691" s="4"/>
      <c r="AC691" s="4"/>
    </row>
    <row r="692" spans="1:29" ht="15.75" customHeight="1">
      <c r="A692" s="7"/>
      <c r="B692" s="4"/>
      <c r="C692" s="51"/>
      <c r="D692" s="7"/>
      <c r="E692" s="51"/>
      <c r="F692" s="4"/>
      <c r="G692" s="7"/>
      <c r="H692" s="52"/>
      <c r="I692" s="51"/>
      <c r="J692" s="4"/>
      <c r="K692" s="7"/>
      <c r="L692" s="4"/>
      <c r="M692" s="51"/>
      <c r="N692" s="4"/>
      <c r="O692" s="7"/>
      <c r="P692" s="53"/>
      <c r="Q692" s="53"/>
      <c r="R692" s="53"/>
      <c r="S692" s="53"/>
      <c r="T692" s="53"/>
      <c r="U692" s="53"/>
      <c r="V692" s="53"/>
      <c r="W692" s="53"/>
      <c r="X692" s="53"/>
      <c r="Y692" s="53"/>
      <c r="Z692" s="53"/>
      <c r="AA692" s="4"/>
      <c r="AB692" s="4"/>
      <c r="AC692" s="4"/>
    </row>
    <row r="693" spans="1:29" ht="15.75" customHeight="1">
      <c r="A693" s="7"/>
      <c r="B693" s="4"/>
      <c r="C693" s="51"/>
      <c r="D693" s="7"/>
      <c r="E693" s="51"/>
      <c r="F693" s="4"/>
      <c r="G693" s="7"/>
      <c r="H693" s="52"/>
      <c r="I693" s="51"/>
      <c r="J693" s="4"/>
      <c r="K693" s="7"/>
      <c r="L693" s="4"/>
      <c r="M693" s="51"/>
      <c r="N693" s="4"/>
      <c r="O693" s="7"/>
      <c r="P693" s="53"/>
      <c r="Q693" s="53"/>
      <c r="R693" s="53"/>
      <c r="S693" s="53"/>
      <c r="T693" s="53"/>
      <c r="U693" s="53"/>
      <c r="V693" s="53"/>
      <c r="W693" s="53"/>
      <c r="X693" s="53"/>
      <c r="Y693" s="53"/>
      <c r="Z693" s="53"/>
      <c r="AA693" s="4"/>
      <c r="AB693" s="4"/>
      <c r="AC693" s="4"/>
    </row>
    <row r="694" spans="1:29" ht="15.75" customHeight="1">
      <c r="A694" s="7"/>
      <c r="B694" s="4"/>
      <c r="C694" s="51"/>
      <c r="D694" s="7"/>
      <c r="E694" s="51"/>
      <c r="F694" s="4"/>
      <c r="G694" s="7"/>
      <c r="H694" s="52"/>
      <c r="I694" s="51"/>
      <c r="J694" s="4"/>
      <c r="K694" s="7"/>
      <c r="L694" s="4"/>
      <c r="M694" s="51"/>
      <c r="N694" s="4"/>
      <c r="O694" s="7"/>
      <c r="P694" s="53"/>
      <c r="Q694" s="53"/>
      <c r="R694" s="53"/>
      <c r="S694" s="53"/>
      <c r="T694" s="53"/>
      <c r="U694" s="53"/>
      <c r="V694" s="53"/>
      <c r="W694" s="53"/>
      <c r="X694" s="53"/>
      <c r="Y694" s="53"/>
      <c r="Z694" s="53"/>
      <c r="AA694" s="4"/>
      <c r="AB694" s="4"/>
      <c r="AC694" s="4"/>
    </row>
    <row r="695" spans="1:29" ht="15.75" customHeight="1">
      <c r="A695" s="7"/>
      <c r="B695" s="4"/>
      <c r="C695" s="51"/>
      <c r="D695" s="7"/>
      <c r="E695" s="51"/>
      <c r="F695" s="4"/>
      <c r="G695" s="7"/>
      <c r="H695" s="52"/>
      <c r="I695" s="51"/>
      <c r="J695" s="4"/>
      <c r="K695" s="7"/>
      <c r="L695" s="4"/>
      <c r="M695" s="51"/>
      <c r="N695" s="4"/>
      <c r="O695" s="7"/>
      <c r="P695" s="53"/>
      <c r="Q695" s="53"/>
      <c r="R695" s="53"/>
      <c r="S695" s="53"/>
      <c r="T695" s="53"/>
      <c r="U695" s="53"/>
      <c r="V695" s="53"/>
      <c r="W695" s="53"/>
      <c r="X695" s="53"/>
      <c r="Y695" s="53"/>
      <c r="Z695" s="53"/>
      <c r="AA695" s="4"/>
      <c r="AB695" s="4"/>
      <c r="AC695" s="4"/>
    </row>
    <row r="696" spans="1:29" ht="15.75" customHeight="1">
      <c r="A696" s="7"/>
      <c r="B696" s="4"/>
      <c r="C696" s="51"/>
      <c r="D696" s="7"/>
      <c r="E696" s="51"/>
      <c r="F696" s="4"/>
      <c r="G696" s="7"/>
      <c r="H696" s="52"/>
      <c r="I696" s="51"/>
      <c r="J696" s="4"/>
      <c r="K696" s="7"/>
      <c r="L696" s="4"/>
      <c r="M696" s="51"/>
      <c r="N696" s="4"/>
      <c r="O696" s="7"/>
      <c r="P696" s="53"/>
      <c r="Q696" s="53"/>
      <c r="R696" s="53"/>
      <c r="S696" s="53"/>
      <c r="T696" s="53"/>
      <c r="U696" s="53"/>
      <c r="V696" s="53"/>
      <c r="W696" s="53"/>
      <c r="X696" s="53"/>
      <c r="Y696" s="53"/>
      <c r="Z696" s="53"/>
      <c r="AA696" s="4"/>
      <c r="AB696" s="4"/>
      <c r="AC696" s="4"/>
    </row>
    <row r="697" spans="1:29" ht="15.75" customHeight="1">
      <c r="A697" s="7"/>
      <c r="B697" s="4"/>
      <c r="C697" s="51"/>
      <c r="D697" s="7"/>
      <c r="E697" s="51"/>
      <c r="F697" s="4"/>
      <c r="G697" s="7"/>
      <c r="H697" s="52"/>
      <c r="I697" s="51"/>
      <c r="J697" s="4"/>
      <c r="K697" s="7"/>
      <c r="L697" s="4"/>
      <c r="M697" s="51"/>
      <c r="N697" s="4"/>
      <c r="O697" s="7"/>
      <c r="P697" s="53"/>
      <c r="Q697" s="53"/>
      <c r="R697" s="53"/>
      <c r="S697" s="53"/>
      <c r="T697" s="53"/>
      <c r="U697" s="53"/>
      <c r="V697" s="53"/>
      <c r="W697" s="53"/>
      <c r="X697" s="53"/>
      <c r="Y697" s="53"/>
      <c r="Z697" s="53"/>
      <c r="AA697" s="4"/>
      <c r="AB697" s="4"/>
      <c r="AC697" s="4"/>
    </row>
    <row r="698" spans="1:29" ht="15.75" customHeight="1">
      <c r="A698" s="7"/>
      <c r="B698" s="4"/>
      <c r="C698" s="51"/>
      <c r="D698" s="7"/>
      <c r="E698" s="51"/>
      <c r="F698" s="4"/>
      <c r="G698" s="7"/>
      <c r="H698" s="52"/>
      <c r="I698" s="51"/>
      <c r="J698" s="4"/>
      <c r="K698" s="7"/>
      <c r="L698" s="4"/>
      <c r="M698" s="51"/>
      <c r="N698" s="4"/>
      <c r="O698" s="7"/>
      <c r="P698" s="53"/>
      <c r="Q698" s="53"/>
      <c r="R698" s="53"/>
      <c r="S698" s="53"/>
      <c r="T698" s="53"/>
      <c r="U698" s="53"/>
      <c r="V698" s="53"/>
      <c r="W698" s="53"/>
      <c r="X698" s="53"/>
      <c r="Y698" s="53"/>
      <c r="Z698" s="53"/>
      <c r="AA698" s="4"/>
      <c r="AB698" s="4"/>
      <c r="AC698" s="4"/>
    </row>
    <row r="699" spans="1:29" ht="15.75" customHeight="1">
      <c r="A699" s="7"/>
      <c r="B699" s="4"/>
      <c r="C699" s="51"/>
      <c r="D699" s="7"/>
      <c r="E699" s="51"/>
      <c r="F699" s="4"/>
      <c r="G699" s="7"/>
      <c r="H699" s="52"/>
      <c r="I699" s="51"/>
      <c r="J699" s="4"/>
      <c r="K699" s="7"/>
      <c r="L699" s="4"/>
      <c r="M699" s="51"/>
      <c r="N699" s="4"/>
      <c r="O699" s="7"/>
      <c r="P699" s="53"/>
      <c r="Q699" s="53"/>
      <c r="R699" s="53"/>
      <c r="S699" s="53"/>
      <c r="T699" s="53"/>
      <c r="U699" s="53"/>
      <c r="V699" s="53"/>
      <c r="W699" s="53"/>
      <c r="X699" s="53"/>
      <c r="Y699" s="53"/>
      <c r="Z699" s="53"/>
      <c r="AA699" s="4"/>
      <c r="AB699" s="4"/>
      <c r="AC699" s="4"/>
    </row>
    <row r="700" spans="1:29" ht="15.75" customHeight="1">
      <c r="A700" s="7"/>
      <c r="B700" s="4"/>
      <c r="C700" s="51"/>
      <c r="D700" s="7"/>
      <c r="E700" s="51"/>
      <c r="F700" s="4"/>
      <c r="G700" s="7"/>
      <c r="H700" s="52"/>
      <c r="I700" s="51"/>
      <c r="J700" s="4"/>
      <c r="K700" s="7"/>
      <c r="L700" s="4"/>
      <c r="M700" s="51"/>
      <c r="N700" s="4"/>
      <c r="O700" s="7"/>
      <c r="P700" s="53"/>
      <c r="Q700" s="53"/>
      <c r="R700" s="53"/>
      <c r="S700" s="53"/>
      <c r="T700" s="53"/>
      <c r="U700" s="53"/>
      <c r="V700" s="53"/>
      <c r="W700" s="53"/>
      <c r="X700" s="53"/>
      <c r="Y700" s="53"/>
      <c r="Z700" s="53"/>
      <c r="AA700" s="4"/>
      <c r="AB700" s="4"/>
      <c r="AC700" s="4"/>
    </row>
    <row r="701" spans="1:29" ht="15.75" customHeight="1">
      <c r="A701" s="7"/>
      <c r="B701" s="4"/>
      <c r="C701" s="51"/>
      <c r="D701" s="7"/>
      <c r="E701" s="51"/>
      <c r="F701" s="4"/>
      <c r="G701" s="7"/>
      <c r="H701" s="52"/>
      <c r="I701" s="51"/>
      <c r="J701" s="4"/>
      <c r="K701" s="7"/>
      <c r="L701" s="4"/>
      <c r="M701" s="51"/>
      <c r="N701" s="4"/>
      <c r="O701" s="7"/>
      <c r="P701" s="53"/>
      <c r="Q701" s="53"/>
      <c r="R701" s="53"/>
      <c r="S701" s="53"/>
      <c r="T701" s="53"/>
      <c r="U701" s="53"/>
      <c r="V701" s="53"/>
      <c r="W701" s="53"/>
      <c r="X701" s="53"/>
      <c r="Y701" s="53"/>
      <c r="Z701" s="53"/>
      <c r="AA701" s="4"/>
      <c r="AB701" s="4"/>
      <c r="AC701" s="4"/>
    </row>
    <row r="702" spans="1:29" ht="15.75" customHeight="1">
      <c r="A702" s="7"/>
      <c r="B702" s="4"/>
      <c r="C702" s="51"/>
      <c r="D702" s="7"/>
      <c r="E702" s="51"/>
      <c r="F702" s="4"/>
      <c r="G702" s="7"/>
      <c r="H702" s="52"/>
      <c r="I702" s="51"/>
      <c r="J702" s="4"/>
      <c r="K702" s="7"/>
      <c r="L702" s="4"/>
      <c r="M702" s="51"/>
      <c r="N702" s="4"/>
      <c r="O702" s="7"/>
      <c r="P702" s="53"/>
      <c r="Q702" s="53"/>
      <c r="R702" s="53"/>
      <c r="S702" s="53"/>
      <c r="T702" s="53"/>
      <c r="U702" s="53"/>
      <c r="V702" s="53"/>
      <c r="W702" s="53"/>
      <c r="X702" s="53"/>
      <c r="Y702" s="53"/>
      <c r="Z702" s="53"/>
      <c r="AA702" s="4"/>
      <c r="AB702" s="4"/>
      <c r="AC702" s="4"/>
    </row>
    <row r="703" spans="1:29" ht="15.75" customHeight="1">
      <c r="A703" s="7"/>
      <c r="B703" s="4"/>
      <c r="C703" s="51"/>
      <c r="D703" s="7"/>
      <c r="E703" s="51"/>
      <c r="F703" s="4"/>
      <c r="G703" s="7"/>
      <c r="H703" s="52"/>
      <c r="I703" s="51"/>
      <c r="J703" s="4"/>
      <c r="K703" s="7"/>
      <c r="L703" s="4"/>
      <c r="M703" s="51"/>
      <c r="N703" s="4"/>
      <c r="O703" s="7"/>
      <c r="P703" s="53"/>
      <c r="Q703" s="53"/>
      <c r="R703" s="53"/>
      <c r="S703" s="53"/>
      <c r="T703" s="53"/>
      <c r="U703" s="53"/>
      <c r="V703" s="53"/>
      <c r="W703" s="53"/>
      <c r="X703" s="53"/>
      <c r="Y703" s="53"/>
      <c r="Z703" s="53"/>
      <c r="AA703" s="4"/>
      <c r="AB703" s="4"/>
      <c r="AC703" s="4"/>
    </row>
    <row r="704" spans="1:29" ht="15.75" customHeight="1">
      <c r="A704" s="7"/>
      <c r="B704" s="4"/>
      <c r="C704" s="51"/>
      <c r="D704" s="7"/>
      <c r="E704" s="51"/>
      <c r="F704" s="4"/>
      <c r="G704" s="7"/>
      <c r="H704" s="52"/>
      <c r="I704" s="51"/>
      <c r="J704" s="4"/>
      <c r="K704" s="7"/>
      <c r="L704" s="4"/>
      <c r="M704" s="51"/>
      <c r="N704" s="4"/>
      <c r="O704" s="7"/>
      <c r="P704" s="53"/>
      <c r="Q704" s="53"/>
      <c r="R704" s="53"/>
      <c r="S704" s="53"/>
      <c r="T704" s="53"/>
      <c r="U704" s="53"/>
      <c r="V704" s="53"/>
      <c r="W704" s="53"/>
      <c r="X704" s="53"/>
      <c r="Y704" s="53"/>
      <c r="Z704" s="53"/>
      <c r="AA704" s="4"/>
      <c r="AB704" s="4"/>
      <c r="AC704" s="4"/>
    </row>
    <row r="705" spans="1:29" ht="15.75" customHeight="1">
      <c r="A705" s="7"/>
      <c r="B705" s="4"/>
      <c r="C705" s="51"/>
      <c r="D705" s="7"/>
      <c r="E705" s="51"/>
      <c r="F705" s="4"/>
      <c r="G705" s="7"/>
      <c r="H705" s="52"/>
      <c r="I705" s="51"/>
      <c r="J705" s="4"/>
      <c r="K705" s="7"/>
      <c r="L705" s="4"/>
      <c r="M705" s="51"/>
      <c r="N705" s="4"/>
      <c r="O705" s="7"/>
      <c r="P705" s="53"/>
      <c r="Q705" s="53"/>
      <c r="R705" s="53"/>
      <c r="S705" s="53"/>
      <c r="T705" s="53"/>
      <c r="U705" s="53"/>
      <c r="V705" s="53"/>
      <c r="W705" s="53"/>
      <c r="X705" s="53"/>
      <c r="Y705" s="53"/>
      <c r="Z705" s="53"/>
      <c r="AA705" s="4"/>
      <c r="AB705" s="4"/>
      <c r="AC705" s="4"/>
    </row>
    <row r="706" spans="1:29" ht="15.75" customHeight="1">
      <c r="A706" s="7"/>
      <c r="B706" s="4"/>
      <c r="C706" s="51"/>
      <c r="D706" s="7"/>
      <c r="E706" s="51"/>
      <c r="F706" s="4"/>
      <c r="G706" s="7"/>
      <c r="H706" s="52"/>
      <c r="I706" s="51"/>
      <c r="J706" s="4"/>
      <c r="K706" s="7"/>
      <c r="L706" s="4"/>
      <c r="M706" s="51"/>
      <c r="N706" s="4"/>
      <c r="O706" s="7"/>
      <c r="P706" s="53"/>
      <c r="Q706" s="53"/>
      <c r="R706" s="53"/>
      <c r="S706" s="53"/>
      <c r="T706" s="53"/>
      <c r="U706" s="53"/>
      <c r="V706" s="53"/>
      <c r="W706" s="53"/>
      <c r="X706" s="53"/>
      <c r="Y706" s="53"/>
      <c r="Z706" s="53"/>
      <c r="AA706" s="4"/>
      <c r="AB706" s="4"/>
      <c r="AC706" s="4"/>
    </row>
    <row r="707" spans="1:29" ht="15.75" customHeight="1">
      <c r="A707" s="7"/>
      <c r="B707" s="4"/>
      <c r="C707" s="51"/>
      <c r="D707" s="7"/>
      <c r="E707" s="51"/>
      <c r="F707" s="4"/>
      <c r="G707" s="7"/>
      <c r="H707" s="52"/>
      <c r="I707" s="51"/>
      <c r="J707" s="4"/>
      <c r="K707" s="7"/>
      <c r="L707" s="4"/>
      <c r="M707" s="51"/>
      <c r="N707" s="4"/>
      <c r="O707" s="7"/>
      <c r="P707" s="53"/>
      <c r="Q707" s="53"/>
      <c r="R707" s="53"/>
      <c r="S707" s="53"/>
      <c r="T707" s="53"/>
      <c r="U707" s="53"/>
      <c r="V707" s="53"/>
      <c r="W707" s="53"/>
      <c r="X707" s="53"/>
      <c r="Y707" s="53"/>
      <c r="Z707" s="53"/>
      <c r="AA707" s="4"/>
      <c r="AB707" s="4"/>
      <c r="AC707" s="4"/>
    </row>
    <row r="708" spans="1:29" ht="15.75" customHeight="1">
      <c r="A708" s="7"/>
      <c r="B708" s="4"/>
      <c r="C708" s="51"/>
      <c r="D708" s="7"/>
      <c r="E708" s="51"/>
      <c r="F708" s="4"/>
      <c r="G708" s="7"/>
      <c r="H708" s="52"/>
      <c r="I708" s="51"/>
      <c r="J708" s="4"/>
      <c r="K708" s="7"/>
      <c r="L708" s="4"/>
      <c r="M708" s="51"/>
      <c r="N708" s="4"/>
      <c r="O708" s="7"/>
      <c r="P708" s="53"/>
      <c r="Q708" s="53"/>
      <c r="R708" s="53"/>
      <c r="S708" s="53"/>
      <c r="T708" s="53"/>
      <c r="U708" s="53"/>
      <c r="V708" s="53"/>
      <c r="W708" s="53"/>
      <c r="X708" s="53"/>
      <c r="Y708" s="53"/>
      <c r="Z708" s="53"/>
      <c r="AA708" s="4"/>
      <c r="AB708" s="4"/>
      <c r="AC708" s="4"/>
    </row>
    <row r="709" spans="1:29" ht="15.75" customHeight="1">
      <c r="A709" s="7"/>
      <c r="B709" s="4"/>
      <c r="C709" s="51"/>
      <c r="D709" s="7"/>
      <c r="E709" s="51"/>
      <c r="F709" s="4"/>
      <c r="G709" s="7"/>
      <c r="H709" s="52"/>
      <c r="I709" s="51"/>
      <c r="J709" s="4"/>
      <c r="K709" s="7"/>
      <c r="L709" s="4"/>
      <c r="M709" s="51"/>
      <c r="N709" s="4"/>
      <c r="O709" s="7"/>
      <c r="P709" s="53"/>
      <c r="Q709" s="53"/>
      <c r="R709" s="53"/>
      <c r="S709" s="53"/>
      <c r="T709" s="53"/>
      <c r="U709" s="53"/>
      <c r="V709" s="53"/>
      <c r="W709" s="53"/>
      <c r="X709" s="53"/>
      <c r="Y709" s="53"/>
      <c r="Z709" s="53"/>
      <c r="AA709" s="4"/>
      <c r="AB709" s="4"/>
      <c r="AC709" s="4"/>
    </row>
    <row r="710" spans="1:29" ht="15.75" customHeight="1">
      <c r="A710" s="7"/>
      <c r="B710" s="4"/>
      <c r="C710" s="51"/>
      <c r="D710" s="7"/>
      <c r="E710" s="51"/>
      <c r="F710" s="4"/>
      <c r="G710" s="7"/>
      <c r="H710" s="52"/>
      <c r="I710" s="51"/>
      <c r="J710" s="4"/>
      <c r="K710" s="7"/>
      <c r="L710" s="4"/>
      <c r="M710" s="51"/>
      <c r="N710" s="4"/>
      <c r="O710" s="7"/>
      <c r="P710" s="53"/>
      <c r="Q710" s="53"/>
      <c r="R710" s="53"/>
      <c r="S710" s="53"/>
      <c r="T710" s="53"/>
      <c r="U710" s="53"/>
      <c r="V710" s="53"/>
      <c r="W710" s="53"/>
      <c r="X710" s="53"/>
      <c r="Y710" s="53"/>
      <c r="Z710" s="53"/>
      <c r="AA710" s="4"/>
      <c r="AB710" s="4"/>
      <c r="AC710" s="4"/>
    </row>
    <row r="711" spans="1:29" ht="15.75" customHeight="1">
      <c r="A711" s="7"/>
      <c r="B711" s="4"/>
      <c r="C711" s="51"/>
      <c r="D711" s="7"/>
      <c r="E711" s="51"/>
      <c r="F711" s="4"/>
      <c r="G711" s="7"/>
      <c r="H711" s="52"/>
      <c r="I711" s="51"/>
      <c r="J711" s="4"/>
      <c r="K711" s="7"/>
      <c r="L711" s="4"/>
      <c r="M711" s="51"/>
      <c r="N711" s="4"/>
      <c r="O711" s="7"/>
      <c r="P711" s="53"/>
      <c r="Q711" s="53"/>
      <c r="R711" s="53"/>
      <c r="S711" s="53"/>
      <c r="T711" s="53"/>
      <c r="U711" s="53"/>
      <c r="V711" s="53"/>
      <c r="W711" s="53"/>
      <c r="X711" s="53"/>
      <c r="Y711" s="53"/>
      <c r="Z711" s="53"/>
      <c r="AA711" s="4"/>
      <c r="AB711" s="4"/>
      <c r="AC711" s="4"/>
    </row>
    <row r="712" spans="1:29" ht="15.75" customHeight="1">
      <c r="A712" s="7"/>
      <c r="B712" s="4"/>
      <c r="C712" s="51"/>
      <c r="D712" s="7"/>
      <c r="E712" s="51"/>
      <c r="F712" s="4"/>
      <c r="G712" s="7"/>
      <c r="H712" s="52"/>
      <c r="I712" s="51"/>
      <c r="J712" s="4"/>
      <c r="K712" s="7"/>
      <c r="L712" s="4"/>
      <c r="M712" s="51"/>
      <c r="N712" s="4"/>
      <c r="O712" s="7"/>
      <c r="P712" s="53"/>
      <c r="Q712" s="53"/>
      <c r="R712" s="53"/>
      <c r="S712" s="53"/>
      <c r="T712" s="53"/>
      <c r="U712" s="53"/>
      <c r="V712" s="53"/>
      <c r="W712" s="53"/>
      <c r="X712" s="53"/>
      <c r="Y712" s="53"/>
      <c r="Z712" s="53"/>
      <c r="AA712" s="4"/>
      <c r="AB712" s="4"/>
      <c r="AC712" s="4"/>
    </row>
    <row r="713" spans="1:29" ht="15.75" customHeight="1">
      <c r="A713" s="7"/>
      <c r="B713" s="4"/>
      <c r="C713" s="51"/>
      <c r="D713" s="7"/>
      <c r="E713" s="51"/>
      <c r="F713" s="4"/>
      <c r="G713" s="7"/>
      <c r="H713" s="52"/>
      <c r="I713" s="51"/>
      <c r="J713" s="4"/>
      <c r="K713" s="7"/>
      <c r="L713" s="4"/>
      <c r="M713" s="51"/>
      <c r="N713" s="4"/>
      <c r="O713" s="7"/>
      <c r="P713" s="53"/>
      <c r="Q713" s="53"/>
      <c r="R713" s="53"/>
      <c r="S713" s="53"/>
      <c r="T713" s="53"/>
      <c r="U713" s="53"/>
      <c r="V713" s="53"/>
      <c r="W713" s="53"/>
      <c r="X713" s="53"/>
      <c r="Y713" s="53"/>
      <c r="Z713" s="53"/>
      <c r="AA713" s="4"/>
      <c r="AB713" s="4"/>
      <c r="AC713" s="4"/>
    </row>
    <row r="714" spans="1:29" ht="15.75" customHeight="1">
      <c r="A714" s="7"/>
      <c r="B714" s="4"/>
      <c r="C714" s="51"/>
      <c r="D714" s="7"/>
      <c r="E714" s="51"/>
      <c r="F714" s="4"/>
      <c r="G714" s="7"/>
      <c r="H714" s="52"/>
      <c r="I714" s="51"/>
      <c r="J714" s="4"/>
      <c r="K714" s="7"/>
      <c r="L714" s="4"/>
      <c r="M714" s="51"/>
      <c r="N714" s="4"/>
      <c r="O714" s="7"/>
      <c r="P714" s="53"/>
      <c r="Q714" s="53"/>
      <c r="R714" s="53"/>
      <c r="S714" s="53"/>
      <c r="T714" s="53"/>
      <c r="U714" s="53"/>
      <c r="V714" s="53"/>
      <c r="W714" s="53"/>
      <c r="X714" s="53"/>
      <c r="Y714" s="53"/>
      <c r="Z714" s="53"/>
      <c r="AA714" s="4"/>
      <c r="AB714" s="4"/>
      <c r="AC714" s="4"/>
    </row>
    <row r="715" spans="1:29" ht="15.75" customHeight="1">
      <c r="A715" s="7"/>
      <c r="B715" s="4"/>
      <c r="C715" s="51"/>
      <c r="D715" s="7"/>
      <c r="E715" s="51"/>
      <c r="F715" s="4"/>
      <c r="G715" s="7"/>
      <c r="H715" s="52"/>
      <c r="I715" s="51"/>
      <c r="J715" s="4"/>
      <c r="K715" s="7"/>
      <c r="L715" s="4"/>
      <c r="M715" s="51"/>
      <c r="N715" s="4"/>
      <c r="O715" s="7"/>
      <c r="P715" s="53"/>
      <c r="Q715" s="53"/>
      <c r="R715" s="53"/>
      <c r="S715" s="53"/>
      <c r="T715" s="53"/>
      <c r="U715" s="53"/>
      <c r="V715" s="53"/>
      <c r="W715" s="53"/>
      <c r="X715" s="53"/>
      <c r="Y715" s="53"/>
      <c r="Z715" s="53"/>
      <c r="AA715" s="4"/>
      <c r="AB715" s="4"/>
      <c r="AC715" s="4"/>
    </row>
    <row r="716" spans="1:29" ht="15.75" customHeight="1">
      <c r="A716" s="7"/>
      <c r="B716" s="4"/>
      <c r="C716" s="51"/>
      <c r="D716" s="7"/>
      <c r="E716" s="51"/>
      <c r="F716" s="4"/>
      <c r="G716" s="7"/>
      <c r="H716" s="52"/>
      <c r="I716" s="51"/>
      <c r="J716" s="4"/>
      <c r="K716" s="7"/>
      <c r="L716" s="4"/>
      <c r="M716" s="51"/>
      <c r="N716" s="4"/>
      <c r="O716" s="7"/>
      <c r="P716" s="53"/>
      <c r="Q716" s="53"/>
      <c r="R716" s="53"/>
      <c r="S716" s="53"/>
      <c r="T716" s="53"/>
      <c r="U716" s="53"/>
      <c r="V716" s="53"/>
      <c r="W716" s="53"/>
      <c r="X716" s="53"/>
      <c r="Y716" s="53"/>
      <c r="Z716" s="53"/>
      <c r="AA716" s="4"/>
      <c r="AB716" s="4"/>
      <c r="AC716" s="4"/>
    </row>
    <row r="717" spans="1:29" ht="15.75" customHeight="1">
      <c r="A717" s="7"/>
      <c r="B717" s="4"/>
      <c r="C717" s="51"/>
      <c r="D717" s="7"/>
      <c r="E717" s="51"/>
      <c r="F717" s="4"/>
      <c r="G717" s="7"/>
      <c r="H717" s="52"/>
      <c r="I717" s="51"/>
      <c r="J717" s="4"/>
      <c r="K717" s="7"/>
      <c r="L717" s="4"/>
      <c r="M717" s="51"/>
      <c r="N717" s="4"/>
      <c r="O717" s="7"/>
      <c r="P717" s="53"/>
      <c r="Q717" s="53"/>
      <c r="R717" s="53"/>
      <c r="S717" s="53"/>
      <c r="T717" s="53"/>
      <c r="U717" s="53"/>
      <c r="V717" s="53"/>
      <c r="W717" s="53"/>
      <c r="X717" s="53"/>
      <c r="Y717" s="53"/>
      <c r="Z717" s="53"/>
      <c r="AA717" s="4"/>
      <c r="AB717" s="4"/>
      <c r="AC717" s="4"/>
    </row>
    <row r="718" spans="1:29" ht="15.75" customHeight="1">
      <c r="A718" s="7"/>
      <c r="B718" s="4"/>
      <c r="C718" s="51"/>
      <c r="D718" s="7"/>
      <c r="E718" s="51"/>
      <c r="F718" s="4"/>
      <c r="G718" s="7"/>
      <c r="H718" s="52"/>
      <c r="I718" s="51"/>
      <c r="J718" s="4"/>
      <c r="K718" s="7"/>
      <c r="L718" s="4"/>
      <c r="M718" s="51"/>
      <c r="N718" s="4"/>
      <c r="O718" s="7"/>
      <c r="P718" s="53"/>
      <c r="Q718" s="53"/>
      <c r="R718" s="53"/>
      <c r="S718" s="53"/>
      <c r="T718" s="53"/>
      <c r="U718" s="53"/>
      <c r="V718" s="53"/>
      <c r="W718" s="53"/>
      <c r="X718" s="53"/>
      <c r="Y718" s="53"/>
      <c r="Z718" s="53"/>
      <c r="AA718" s="4"/>
      <c r="AB718" s="4"/>
      <c r="AC718" s="4"/>
    </row>
    <row r="719" spans="1:29" ht="15.75" customHeight="1">
      <c r="A719" s="7"/>
      <c r="B719" s="4"/>
      <c r="C719" s="51"/>
      <c r="D719" s="7"/>
      <c r="E719" s="51"/>
      <c r="F719" s="4"/>
      <c r="G719" s="7"/>
      <c r="H719" s="52"/>
      <c r="I719" s="51"/>
      <c r="J719" s="4"/>
      <c r="K719" s="7"/>
      <c r="L719" s="4"/>
      <c r="M719" s="51"/>
      <c r="N719" s="4"/>
      <c r="O719" s="7"/>
      <c r="P719" s="53"/>
      <c r="Q719" s="53"/>
      <c r="R719" s="53"/>
      <c r="S719" s="53"/>
      <c r="T719" s="53"/>
      <c r="U719" s="53"/>
      <c r="V719" s="53"/>
      <c r="W719" s="53"/>
      <c r="X719" s="53"/>
      <c r="Y719" s="53"/>
      <c r="Z719" s="53"/>
      <c r="AA719" s="4"/>
      <c r="AB719" s="4"/>
      <c r="AC719" s="4"/>
    </row>
    <row r="720" spans="1:29" ht="15.75" customHeight="1">
      <c r="A720" s="7"/>
      <c r="B720" s="4"/>
      <c r="C720" s="51"/>
      <c r="D720" s="7"/>
      <c r="E720" s="51"/>
      <c r="F720" s="4"/>
      <c r="G720" s="7"/>
      <c r="H720" s="52"/>
      <c r="I720" s="51"/>
      <c r="J720" s="4"/>
      <c r="K720" s="7"/>
      <c r="L720" s="4"/>
      <c r="M720" s="51"/>
      <c r="N720" s="4"/>
      <c r="O720" s="7"/>
      <c r="P720" s="53"/>
      <c r="Q720" s="53"/>
      <c r="R720" s="53"/>
      <c r="S720" s="53"/>
      <c r="T720" s="53"/>
      <c r="U720" s="53"/>
      <c r="V720" s="53"/>
      <c r="W720" s="53"/>
      <c r="X720" s="53"/>
      <c r="Y720" s="53"/>
      <c r="Z720" s="53"/>
      <c r="AA720" s="4"/>
      <c r="AB720" s="4"/>
      <c r="AC720" s="4"/>
    </row>
    <row r="721" spans="1:29" ht="15.75" customHeight="1">
      <c r="A721" s="7"/>
      <c r="B721" s="4"/>
      <c r="C721" s="51"/>
      <c r="D721" s="7"/>
      <c r="E721" s="51"/>
      <c r="F721" s="4"/>
      <c r="G721" s="7"/>
      <c r="H721" s="52"/>
      <c r="I721" s="51"/>
      <c r="J721" s="4"/>
      <c r="K721" s="7"/>
      <c r="L721" s="4"/>
      <c r="M721" s="51"/>
      <c r="N721" s="4"/>
      <c r="O721" s="7"/>
      <c r="P721" s="53"/>
      <c r="Q721" s="53"/>
      <c r="R721" s="53"/>
      <c r="S721" s="53"/>
      <c r="T721" s="53"/>
      <c r="U721" s="53"/>
      <c r="V721" s="53"/>
      <c r="W721" s="53"/>
      <c r="X721" s="53"/>
      <c r="Y721" s="53"/>
      <c r="Z721" s="53"/>
      <c r="AA721" s="4"/>
      <c r="AB721" s="4"/>
      <c r="AC721" s="4"/>
    </row>
    <row r="722" spans="1:29" ht="15.75" customHeight="1">
      <c r="A722" s="7"/>
      <c r="B722" s="4"/>
      <c r="C722" s="51"/>
      <c r="D722" s="7"/>
      <c r="E722" s="51"/>
      <c r="F722" s="4"/>
      <c r="G722" s="7"/>
      <c r="H722" s="52"/>
      <c r="I722" s="51"/>
      <c r="J722" s="4"/>
      <c r="K722" s="7"/>
      <c r="L722" s="4"/>
      <c r="M722" s="51"/>
      <c r="N722" s="4"/>
      <c r="O722" s="7"/>
      <c r="P722" s="53"/>
      <c r="Q722" s="53"/>
      <c r="R722" s="53"/>
      <c r="S722" s="53"/>
      <c r="T722" s="53"/>
      <c r="U722" s="53"/>
      <c r="V722" s="53"/>
      <c r="W722" s="53"/>
      <c r="X722" s="53"/>
      <c r="Y722" s="53"/>
      <c r="Z722" s="53"/>
      <c r="AA722" s="4"/>
      <c r="AB722" s="4"/>
      <c r="AC722" s="4"/>
    </row>
    <row r="723" spans="1:29" ht="15.75" customHeight="1">
      <c r="A723" s="7"/>
      <c r="B723" s="4"/>
      <c r="C723" s="51"/>
      <c r="D723" s="7"/>
      <c r="E723" s="51"/>
      <c r="F723" s="4"/>
      <c r="G723" s="7"/>
      <c r="H723" s="52"/>
      <c r="I723" s="51"/>
      <c r="J723" s="4"/>
      <c r="K723" s="7"/>
      <c r="L723" s="4"/>
      <c r="M723" s="51"/>
      <c r="N723" s="4"/>
      <c r="O723" s="7"/>
      <c r="P723" s="53"/>
      <c r="Q723" s="53"/>
      <c r="R723" s="53"/>
      <c r="S723" s="53"/>
      <c r="T723" s="53"/>
      <c r="U723" s="53"/>
      <c r="V723" s="53"/>
      <c r="W723" s="53"/>
      <c r="X723" s="53"/>
      <c r="Y723" s="53"/>
      <c r="Z723" s="53"/>
      <c r="AA723" s="4"/>
      <c r="AB723" s="4"/>
      <c r="AC723" s="4"/>
    </row>
    <row r="724" spans="1:29" ht="15.75" customHeight="1">
      <c r="A724" s="7"/>
      <c r="B724" s="4"/>
      <c r="C724" s="51"/>
      <c r="D724" s="7"/>
      <c r="E724" s="51"/>
      <c r="F724" s="4"/>
      <c r="G724" s="7"/>
      <c r="H724" s="52"/>
      <c r="I724" s="51"/>
      <c r="J724" s="4"/>
      <c r="K724" s="7"/>
      <c r="L724" s="4"/>
      <c r="M724" s="51"/>
      <c r="N724" s="4"/>
      <c r="O724" s="7"/>
      <c r="P724" s="53"/>
      <c r="Q724" s="53"/>
      <c r="R724" s="53"/>
      <c r="S724" s="53"/>
      <c r="T724" s="53"/>
      <c r="U724" s="53"/>
      <c r="V724" s="53"/>
      <c r="W724" s="53"/>
      <c r="X724" s="53"/>
      <c r="Y724" s="53"/>
      <c r="Z724" s="53"/>
      <c r="AA724" s="4"/>
      <c r="AB724" s="4"/>
      <c r="AC724" s="4"/>
    </row>
    <row r="725" spans="1:29" ht="15.75" customHeight="1">
      <c r="A725" s="7"/>
      <c r="B725" s="4"/>
      <c r="C725" s="51"/>
      <c r="D725" s="7"/>
      <c r="E725" s="51"/>
      <c r="F725" s="4"/>
      <c r="G725" s="7"/>
      <c r="H725" s="52"/>
      <c r="I725" s="51"/>
      <c r="J725" s="4"/>
      <c r="K725" s="7"/>
      <c r="L725" s="4"/>
      <c r="M725" s="51"/>
      <c r="N725" s="4"/>
      <c r="O725" s="7"/>
      <c r="P725" s="53"/>
      <c r="Q725" s="53"/>
      <c r="R725" s="53"/>
      <c r="S725" s="53"/>
      <c r="T725" s="53"/>
      <c r="U725" s="53"/>
      <c r="V725" s="53"/>
      <c r="W725" s="53"/>
      <c r="X725" s="53"/>
      <c r="Y725" s="53"/>
      <c r="Z725" s="53"/>
      <c r="AA725" s="4"/>
      <c r="AB725" s="4"/>
      <c r="AC725" s="4"/>
    </row>
    <row r="726" spans="1:29" ht="15.75" customHeight="1">
      <c r="A726" s="7"/>
      <c r="B726" s="4"/>
      <c r="C726" s="51"/>
      <c r="D726" s="7"/>
      <c r="E726" s="51"/>
      <c r="F726" s="4"/>
      <c r="G726" s="7"/>
      <c r="H726" s="52"/>
      <c r="I726" s="51"/>
      <c r="J726" s="4"/>
      <c r="K726" s="7"/>
      <c r="L726" s="4"/>
      <c r="M726" s="51"/>
      <c r="N726" s="4"/>
      <c r="O726" s="7"/>
      <c r="P726" s="53"/>
      <c r="Q726" s="53"/>
      <c r="R726" s="53"/>
      <c r="S726" s="53"/>
      <c r="T726" s="53"/>
      <c r="U726" s="53"/>
      <c r="V726" s="53"/>
      <c r="W726" s="53"/>
      <c r="X726" s="53"/>
      <c r="Y726" s="53"/>
      <c r="Z726" s="53"/>
      <c r="AA726" s="4"/>
      <c r="AB726" s="4"/>
      <c r="AC726" s="4"/>
    </row>
    <row r="727" spans="1:29" ht="15.75" customHeight="1">
      <c r="A727" s="7"/>
      <c r="B727" s="4"/>
      <c r="C727" s="51"/>
      <c r="D727" s="7"/>
      <c r="E727" s="51"/>
      <c r="F727" s="4"/>
      <c r="G727" s="7"/>
      <c r="H727" s="52"/>
      <c r="I727" s="51"/>
      <c r="J727" s="4"/>
      <c r="K727" s="7"/>
      <c r="L727" s="4"/>
      <c r="M727" s="51"/>
      <c r="N727" s="4"/>
      <c r="O727" s="7"/>
      <c r="P727" s="53"/>
      <c r="Q727" s="53"/>
      <c r="R727" s="53"/>
      <c r="S727" s="53"/>
      <c r="T727" s="53"/>
      <c r="U727" s="53"/>
      <c r="V727" s="53"/>
      <c r="W727" s="53"/>
      <c r="X727" s="53"/>
      <c r="Y727" s="53"/>
      <c r="Z727" s="53"/>
      <c r="AA727" s="4"/>
      <c r="AB727" s="4"/>
      <c r="AC727" s="4"/>
    </row>
    <row r="728" spans="1:29" ht="15.75" customHeight="1">
      <c r="A728" s="7"/>
      <c r="B728" s="4"/>
      <c r="C728" s="51"/>
      <c r="D728" s="7"/>
      <c r="E728" s="51"/>
      <c r="F728" s="4"/>
      <c r="G728" s="7"/>
      <c r="H728" s="52"/>
      <c r="I728" s="51"/>
      <c r="J728" s="4"/>
      <c r="K728" s="7"/>
      <c r="L728" s="4"/>
      <c r="M728" s="51"/>
      <c r="N728" s="4"/>
      <c r="O728" s="7"/>
      <c r="P728" s="53"/>
      <c r="Q728" s="53"/>
      <c r="R728" s="53"/>
      <c r="S728" s="53"/>
      <c r="T728" s="53"/>
      <c r="U728" s="53"/>
      <c r="V728" s="53"/>
      <c r="W728" s="53"/>
      <c r="X728" s="53"/>
      <c r="Y728" s="53"/>
      <c r="Z728" s="53"/>
      <c r="AA728" s="4"/>
      <c r="AB728" s="4"/>
      <c r="AC728" s="4"/>
    </row>
    <row r="729" spans="1:29" ht="15.75" customHeight="1">
      <c r="A729" s="7"/>
      <c r="B729" s="4"/>
      <c r="C729" s="51"/>
      <c r="D729" s="7"/>
      <c r="E729" s="51"/>
      <c r="F729" s="4"/>
      <c r="G729" s="7"/>
      <c r="H729" s="52"/>
      <c r="I729" s="51"/>
      <c r="J729" s="4"/>
      <c r="K729" s="7"/>
      <c r="L729" s="4"/>
      <c r="M729" s="51"/>
      <c r="N729" s="4"/>
      <c r="O729" s="7"/>
      <c r="P729" s="53"/>
      <c r="Q729" s="53"/>
      <c r="R729" s="53"/>
      <c r="S729" s="53"/>
      <c r="T729" s="53"/>
      <c r="U729" s="53"/>
      <c r="V729" s="53"/>
      <c r="W729" s="53"/>
      <c r="X729" s="53"/>
      <c r="Y729" s="53"/>
      <c r="Z729" s="53"/>
      <c r="AA729" s="4"/>
      <c r="AB729" s="4"/>
      <c r="AC729" s="4"/>
    </row>
    <row r="730" spans="1:29" ht="15.75" customHeight="1">
      <c r="A730" s="7"/>
      <c r="B730" s="4"/>
      <c r="C730" s="51"/>
      <c r="D730" s="7"/>
      <c r="E730" s="51"/>
      <c r="F730" s="4"/>
      <c r="G730" s="7"/>
      <c r="H730" s="52"/>
      <c r="I730" s="51"/>
      <c r="J730" s="4"/>
      <c r="K730" s="7"/>
      <c r="L730" s="4"/>
      <c r="M730" s="51"/>
      <c r="N730" s="4"/>
      <c r="O730" s="7"/>
      <c r="P730" s="53"/>
      <c r="Q730" s="53"/>
      <c r="R730" s="53"/>
      <c r="S730" s="53"/>
      <c r="T730" s="53"/>
      <c r="U730" s="53"/>
      <c r="V730" s="53"/>
      <c r="W730" s="53"/>
      <c r="X730" s="53"/>
      <c r="Y730" s="53"/>
      <c r="Z730" s="53"/>
      <c r="AA730" s="4"/>
      <c r="AB730" s="4"/>
      <c r="AC730" s="4"/>
    </row>
    <row r="731" spans="1:29" ht="15.75" customHeight="1">
      <c r="A731" s="7"/>
      <c r="B731" s="4"/>
      <c r="C731" s="51"/>
      <c r="D731" s="7"/>
      <c r="E731" s="51"/>
      <c r="F731" s="4"/>
      <c r="G731" s="7"/>
      <c r="H731" s="52"/>
      <c r="I731" s="51"/>
      <c r="J731" s="4"/>
      <c r="K731" s="7"/>
      <c r="L731" s="4"/>
      <c r="M731" s="51"/>
      <c r="N731" s="4"/>
      <c r="O731" s="7"/>
      <c r="P731" s="53"/>
      <c r="Q731" s="53"/>
      <c r="R731" s="53"/>
      <c r="S731" s="53"/>
      <c r="T731" s="53"/>
      <c r="U731" s="53"/>
      <c r="V731" s="53"/>
      <c r="W731" s="53"/>
      <c r="X731" s="53"/>
      <c r="Y731" s="53"/>
      <c r="Z731" s="53"/>
      <c r="AA731" s="4"/>
      <c r="AB731" s="4"/>
      <c r="AC731" s="4"/>
    </row>
    <row r="732" spans="1:29" ht="15.75" customHeight="1">
      <c r="A732" s="7"/>
      <c r="B732" s="4"/>
      <c r="C732" s="51"/>
      <c r="D732" s="7"/>
      <c r="E732" s="51"/>
      <c r="F732" s="4"/>
      <c r="G732" s="7"/>
      <c r="H732" s="52"/>
      <c r="I732" s="51"/>
      <c r="J732" s="4"/>
      <c r="K732" s="7"/>
      <c r="L732" s="4"/>
      <c r="M732" s="51"/>
      <c r="N732" s="4"/>
      <c r="O732" s="7"/>
      <c r="P732" s="53"/>
      <c r="Q732" s="53"/>
      <c r="R732" s="53"/>
      <c r="S732" s="53"/>
      <c r="T732" s="53"/>
      <c r="U732" s="53"/>
      <c r="V732" s="53"/>
      <c r="W732" s="53"/>
      <c r="X732" s="53"/>
      <c r="Y732" s="53"/>
      <c r="Z732" s="53"/>
      <c r="AA732" s="4"/>
      <c r="AB732" s="4"/>
      <c r="AC732" s="4"/>
    </row>
    <row r="733" spans="1:29" ht="15.75" customHeight="1">
      <c r="A733" s="7"/>
      <c r="B733" s="4"/>
      <c r="C733" s="51"/>
      <c r="D733" s="7"/>
      <c r="E733" s="51"/>
      <c r="F733" s="4"/>
      <c r="G733" s="7"/>
      <c r="H733" s="52"/>
      <c r="I733" s="51"/>
      <c r="J733" s="4"/>
      <c r="K733" s="7"/>
      <c r="L733" s="4"/>
      <c r="M733" s="51"/>
      <c r="N733" s="4"/>
      <c r="O733" s="7"/>
      <c r="P733" s="53"/>
      <c r="Q733" s="53"/>
      <c r="R733" s="53"/>
      <c r="S733" s="53"/>
      <c r="T733" s="53"/>
      <c r="U733" s="53"/>
      <c r="V733" s="53"/>
      <c r="W733" s="53"/>
      <c r="X733" s="53"/>
      <c r="Y733" s="53"/>
      <c r="Z733" s="53"/>
      <c r="AA733" s="4"/>
      <c r="AB733" s="4"/>
      <c r="AC733" s="4"/>
    </row>
    <row r="734" spans="1:29" ht="15.75" customHeight="1">
      <c r="A734" s="7"/>
      <c r="B734" s="4"/>
      <c r="C734" s="51"/>
      <c r="D734" s="7"/>
      <c r="E734" s="51"/>
      <c r="F734" s="4"/>
      <c r="G734" s="7"/>
      <c r="H734" s="52"/>
      <c r="I734" s="51"/>
      <c r="J734" s="4"/>
      <c r="K734" s="7"/>
      <c r="L734" s="4"/>
      <c r="M734" s="51"/>
      <c r="N734" s="4"/>
      <c r="O734" s="7"/>
      <c r="P734" s="53"/>
      <c r="Q734" s="53"/>
      <c r="R734" s="53"/>
      <c r="S734" s="53"/>
      <c r="T734" s="53"/>
      <c r="U734" s="53"/>
      <c r="V734" s="53"/>
      <c r="W734" s="53"/>
      <c r="X734" s="53"/>
      <c r="Y734" s="53"/>
      <c r="Z734" s="53"/>
      <c r="AA734" s="4"/>
      <c r="AB734" s="4"/>
      <c r="AC734" s="4"/>
    </row>
    <row r="735" spans="1:29" ht="15.75" customHeight="1">
      <c r="A735" s="7"/>
      <c r="B735" s="4"/>
      <c r="C735" s="51"/>
      <c r="D735" s="7"/>
      <c r="E735" s="51"/>
      <c r="F735" s="4"/>
      <c r="G735" s="7"/>
      <c r="H735" s="52"/>
      <c r="I735" s="51"/>
      <c r="J735" s="4"/>
      <c r="K735" s="7"/>
      <c r="L735" s="4"/>
      <c r="M735" s="51"/>
      <c r="N735" s="4"/>
      <c r="O735" s="7"/>
      <c r="P735" s="53"/>
      <c r="Q735" s="53"/>
      <c r="R735" s="53"/>
      <c r="S735" s="53"/>
      <c r="T735" s="53"/>
      <c r="U735" s="53"/>
      <c r="V735" s="53"/>
      <c r="W735" s="53"/>
      <c r="X735" s="53"/>
      <c r="Y735" s="53"/>
      <c r="Z735" s="53"/>
      <c r="AA735" s="4"/>
      <c r="AB735" s="4"/>
      <c r="AC735" s="4"/>
    </row>
    <row r="736" spans="1:29" ht="15.75" customHeight="1">
      <c r="A736" s="7"/>
      <c r="B736" s="4"/>
      <c r="C736" s="51"/>
      <c r="D736" s="7"/>
      <c r="E736" s="51"/>
      <c r="F736" s="4"/>
      <c r="G736" s="7"/>
      <c r="H736" s="52"/>
      <c r="I736" s="51"/>
      <c r="J736" s="4"/>
      <c r="K736" s="7"/>
      <c r="L736" s="4"/>
      <c r="M736" s="51"/>
      <c r="N736" s="4"/>
      <c r="O736" s="7"/>
      <c r="P736" s="53"/>
      <c r="Q736" s="53"/>
      <c r="R736" s="53"/>
      <c r="S736" s="53"/>
      <c r="T736" s="53"/>
      <c r="U736" s="53"/>
      <c r="V736" s="53"/>
      <c r="W736" s="53"/>
      <c r="X736" s="53"/>
      <c r="Y736" s="53"/>
      <c r="Z736" s="53"/>
      <c r="AA736" s="4"/>
      <c r="AB736" s="4"/>
      <c r="AC736" s="4"/>
    </row>
    <row r="737" spans="1:29" ht="15.75" customHeight="1">
      <c r="A737" s="7"/>
      <c r="B737" s="4"/>
      <c r="C737" s="51"/>
      <c r="D737" s="7"/>
      <c r="E737" s="51"/>
      <c r="F737" s="4"/>
      <c r="G737" s="7"/>
      <c r="H737" s="52"/>
      <c r="I737" s="51"/>
      <c r="J737" s="4"/>
      <c r="K737" s="7"/>
      <c r="L737" s="4"/>
      <c r="M737" s="51"/>
      <c r="N737" s="4"/>
      <c r="O737" s="7"/>
      <c r="P737" s="53"/>
      <c r="Q737" s="53"/>
      <c r="R737" s="53"/>
      <c r="S737" s="53"/>
      <c r="T737" s="53"/>
      <c r="U737" s="53"/>
      <c r="V737" s="53"/>
      <c r="W737" s="53"/>
      <c r="X737" s="53"/>
      <c r="Y737" s="53"/>
      <c r="Z737" s="53"/>
      <c r="AA737" s="4"/>
      <c r="AB737" s="4"/>
      <c r="AC737" s="4"/>
    </row>
    <row r="738" spans="1:29" ht="15.75" customHeight="1">
      <c r="A738" s="7"/>
      <c r="B738" s="4"/>
      <c r="C738" s="51"/>
      <c r="D738" s="7"/>
      <c r="E738" s="51"/>
      <c r="F738" s="4"/>
      <c r="G738" s="7"/>
      <c r="H738" s="52"/>
      <c r="I738" s="51"/>
      <c r="J738" s="4"/>
      <c r="K738" s="7"/>
      <c r="L738" s="4"/>
      <c r="M738" s="51"/>
      <c r="N738" s="4"/>
      <c r="O738" s="7"/>
      <c r="P738" s="53"/>
      <c r="Q738" s="53"/>
      <c r="R738" s="53"/>
      <c r="S738" s="53"/>
      <c r="T738" s="53"/>
      <c r="U738" s="53"/>
      <c r="V738" s="53"/>
      <c r="W738" s="53"/>
      <c r="X738" s="53"/>
      <c r="Y738" s="53"/>
      <c r="Z738" s="53"/>
      <c r="AA738" s="4"/>
      <c r="AB738" s="4"/>
      <c r="AC738" s="4"/>
    </row>
    <row r="739" spans="1:29" ht="15.75" customHeight="1">
      <c r="A739" s="7"/>
      <c r="B739" s="4"/>
      <c r="C739" s="51"/>
      <c r="D739" s="7"/>
      <c r="E739" s="51"/>
      <c r="F739" s="4"/>
      <c r="G739" s="7"/>
      <c r="H739" s="52"/>
      <c r="I739" s="51"/>
      <c r="J739" s="4"/>
      <c r="K739" s="7"/>
      <c r="L739" s="4"/>
      <c r="M739" s="51"/>
      <c r="N739" s="4"/>
      <c r="O739" s="7"/>
      <c r="P739" s="53"/>
      <c r="Q739" s="53"/>
      <c r="R739" s="53"/>
      <c r="S739" s="53"/>
      <c r="T739" s="53"/>
      <c r="U739" s="53"/>
      <c r="V739" s="53"/>
      <c r="W739" s="53"/>
      <c r="X739" s="53"/>
      <c r="Y739" s="53"/>
      <c r="Z739" s="53"/>
      <c r="AA739" s="4"/>
      <c r="AB739" s="4"/>
      <c r="AC739" s="4"/>
    </row>
    <row r="740" spans="1:29" ht="15.75" customHeight="1">
      <c r="A740" s="7"/>
      <c r="B740" s="4"/>
      <c r="C740" s="51"/>
      <c r="D740" s="7"/>
      <c r="E740" s="51"/>
      <c r="F740" s="4"/>
      <c r="G740" s="7"/>
      <c r="H740" s="52"/>
      <c r="I740" s="51"/>
      <c r="J740" s="4"/>
      <c r="K740" s="7"/>
      <c r="L740" s="4"/>
      <c r="M740" s="51"/>
      <c r="N740" s="4"/>
      <c r="O740" s="7"/>
      <c r="P740" s="53"/>
      <c r="Q740" s="53"/>
      <c r="R740" s="53"/>
      <c r="S740" s="53"/>
      <c r="T740" s="53"/>
      <c r="U740" s="53"/>
      <c r="V740" s="53"/>
      <c r="W740" s="53"/>
      <c r="X740" s="53"/>
      <c r="Y740" s="53"/>
      <c r="Z740" s="53"/>
      <c r="AA740" s="4"/>
      <c r="AB740" s="4"/>
      <c r="AC740" s="4"/>
    </row>
    <row r="741" spans="1:29" ht="15.75" customHeight="1">
      <c r="A741" s="7"/>
      <c r="B741" s="4"/>
      <c r="C741" s="51"/>
      <c r="D741" s="7"/>
      <c r="E741" s="51"/>
      <c r="F741" s="4"/>
      <c r="G741" s="7"/>
      <c r="H741" s="52"/>
      <c r="I741" s="51"/>
      <c r="J741" s="4"/>
      <c r="K741" s="7"/>
      <c r="L741" s="4"/>
      <c r="M741" s="51"/>
      <c r="N741" s="4"/>
      <c r="O741" s="7"/>
      <c r="P741" s="53"/>
      <c r="Q741" s="53"/>
      <c r="R741" s="53"/>
      <c r="S741" s="53"/>
      <c r="T741" s="53"/>
      <c r="U741" s="53"/>
      <c r="V741" s="53"/>
      <c r="W741" s="53"/>
      <c r="X741" s="53"/>
      <c r="Y741" s="53"/>
      <c r="Z741" s="53"/>
      <c r="AA741" s="4"/>
      <c r="AB741" s="4"/>
      <c r="AC741" s="4"/>
    </row>
    <row r="742" spans="1:29" ht="15.75" customHeight="1">
      <c r="A742" s="7"/>
      <c r="B742" s="4"/>
      <c r="C742" s="51"/>
      <c r="D742" s="7"/>
      <c r="E742" s="51"/>
      <c r="F742" s="4"/>
      <c r="G742" s="7"/>
      <c r="H742" s="52"/>
      <c r="I742" s="51"/>
      <c r="J742" s="4"/>
      <c r="K742" s="7"/>
      <c r="L742" s="4"/>
      <c r="M742" s="51"/>
      <c r="N742" s="4"/>
      <c r="O742" s="7"/>
      <c r="P742" s="53"/>
      <c r="Q742" s="53"/>
      <c r="R742" s="53"/>
      <c r="S742" s="53"/>
      <c r="T742" s="53"/>
      <c r="U742" s="53"/>
      <c r="V742" s="53"/>
      <c r="W742" s="53"/>
      <c r="X742" s="53"/>
      <c r="Y742" s="53"/>
      <c r="Z742" s="53"/>
      <c r="AA742" s="4"/>
      <c r="AB742" s="4"/>
      <c r="AC742" s="4"/>
    </row>
    <row r="743" spans="1:29" ht="15.75" customHeight="1">
      <c r="A743" s="7"/>
      <c r="B743" s="4"/>
      <c r="C743" s="51"/>
      <c r="D743" s="7"/>
      <c r="E743" s="51"/>
      <c r="F743" s="4"/>
      <c r="G743" s="7"/>
      <c r="H743" s="52"/>
      <c r="I743" s="51"/>
      <c r="J743" s="4"/>
      <c r="K743" s="7"/>
      <c r="L743" s="4"/>
      <c r="M743" s="51"/>
      <c r="N743" s="4"/>
      <c r="O743" s="7"/>
      <c r="P743" s="53"/>
      <c r="Q743" s="53"/>
      <c r="R743" s="53"/>
      <c r="S743" s="53"/>
      <c r="T743" s="53"/>
      <c r="U743" s="53"/>
      <c r="V743" s="53"/>
      <c r="W743" s="53"/>
      <c r="X743" s="53"/>
      <c r="Y743" s="53"/>
      <c r="Z743" s="53"/>
      <c r="AA743" s="4"/>
      <c r="AB743" s="4"/>
      <c r="AC743" s="4"/>
    </row>
    <row r="744" spans="1:29" ht="15.75" customHeight="1">
      <c r="A744" s="7"/>
      <c r="B744" s="4"/>
      <c r="C744" s="51"/>
      <c r="D744" s="7"/>
      <c r="E744" s="51"/>
      <c r="F744" s="4"/>
      <c r="G744" s="7"/>
      <c r="H744" s="52"/>
      <c r="I744" s="51"/>
      <c r="J744" s="4"/>
      <c r="K744" s="7"/>
      <c r="L744" s="4"/>
      <c r="M744" s="51"/>
      <c r="N744" s="4"/>
      <c r="O744" s="7"/>
      <c r="P744" s="53"/>
      <c r="Q744" s="53"/>
      <c r="R744" s="53"/>
      <c r="S744" s="53"/>
      <c r="T744" s="53"/>
      <c r="U744" s="53"/>
      <c r="V744" s="53"/>
      <c r="W744" s="53"/>
      <c r="X744" s="53"/>
      <c r="Y744" s="53"/>
      <c r="Z744" s="53"/>
      <c r="AA744" s="4"/>
      <c r="AB744" s="4"/>
      <c r="AC744" s="4"/>
    </row>
    <row r="745" spans="1:29" ht="15.75" customHeight="1">
      <c r="A745" s="7"/>
      <c r="B745" s="4"/>
      <c r="C745" s="51"/>
      <c r="D745" s="7"/>
      <c r="E745" s="51"/>
      <c r="F745" s="4"/>
      <c r="G745" s="7"/>
      <c r="H745" s="52"/>
      <c r="I745" s="51"/>
      <c r="J745" s="4"/>
      <c r="K745" s="7"/>
      <c r="L745" s="4"/>
      <c r="M745" s="51"/>
      <c r="N745" s="4"/>
      <c r="O745" s="7"/>
      <c r="P745" s="53"/>
      <c r="Q745" s="53"/>
      <c r="R745" s="53"/>
      <c r="S745" s="53"/>
      <c r="T745" s="53"/>
      <c r="U745" s="53"/>
      <c r="V745" s="53"/>
      <c r="W745" s="53"/>
      <c r="X745" s="53"/>
      <c r="Y745" s="53"/>
      <c r="Z745" s="53"/>
      <c r="AA745" s="4"/>
      <c r="AB745" s="4"/>
      <c r="AC745" s="4"/>
    </row>
    <row r="746" spans="1:29" ht="15.75" customHeight="1">
      <c r="A746" s="7"/>
      <c r="B746" s="4"/>
      <c r="C746" s="51"/>
      <c r="D746" s="7"/>
      <c r="E746" s="51"/>
      <c r="F746" s="4"/>
      <c r="G746" s="7"/>
      <c r="H746" s="52"/>
      <c r="I746" s="51"/>
      <c r="J746" s="4"/>
      <c r="K746" s="7"/>
      <c r="L746" s="4"/>
      <c r="M746" s="51"/>
      <c r="N746" s="4"/>
      <c r="O746" s="7"/>
      <c r="P746" s="53"/>
      <c r="Q746" s="53"/>
      <c r="R746" s="53"/>
      <c r="S746" s="53"/>
      <c r="T746" s="53"/>
      <c r="U746" s="53"/>
      <c r="V746" s="53"/>
      <c r="W746" s="53"/>
      <c r="X746" s="53"/>
      <c r="Y746" s="53"/>
      <c r="Z746" s="53"/>
      <c r="AA746" s="4"/>
      <c r="AB746" s="4"/>
      <c r="AC746" s="4"/>
    </row>
    <row r="747" spans="1:29" ht="15.75" customHeight="1">
      <c r="A747" s="7"/>
      <c r="B747" s="4"/>
      <c r="C747" s="51"/>
      <c r="D747" s="7"/>
      <c r="E747" s="51"/>
      <c r="F747" s="4"/>
      <c r="G747" s="7"/>
      <c r="H747" s="52"/>
      <c r="I747" s="51"/>
      <c r="J747" s="4"/>
      <c r="K747" s="7"/>
      <c r="L747" s="4"/>
      <c r="M747" s="51"/>
      <c r="N747" s="4"/>
      <c r="O747" s="7"/>
      <c r="P747" s="53"/>
      <c r="Q747" s="53"/>
      <c r="R747" s="53"/>
      <c r="S747" s="53"/>
      <c r="T747" s="53"/>
      <c r="U747" s="53"/>
      <c r="V747" s="53"/>
      <c r="W747" s="53"/>
      <c r="X747" s="53"/>
      <c r="Y747" s="53"/>
      <c r="Z747" s="53"/>
      <c r="AA747" s="4"/>
      <c r="AB747" s="4"/>
      <c r="AC747" s="4"/>
    </row>
    <row r="748" spans="1:29" ht="15.75" customHeight="1">
      <c r="A748" s="7"/>
      <c r="B748" s="4"/>
      <c r="C748" s="51"/>
      <c r="D748" s="7"/>
      <c r="E748" s="51"/>
      <c r="F748" s="4"/>
      <c r="G748" s="7"/>
      <c r="H748" s="52"/>
      <c r="I748" s="51"/>
      <c r="J748" s="4"/>
      <c r="K748" s="7"/>
      <c r="L748" s="4"/>
      <c r="M748" s="51"/>
      <c r="N748" s="4"/>
      <c r="O748" s="7"/>
      <c r="P748" s="53"/>
      <c r="Q748" s="53"/>
      <c r="R748" s="53"/>
      <c r="S748" s="53"/>
      <c r="T748" s="53"/>
      <c r="U748" s="53"/>
      <c r="V748" s="53"/>
      <c r="W748" s="53"/>
      <c r="X748" s="53"/>
      <c r="Y748" s="53"/>
      <c r="Z748" s="53"/>
      <c r="AA748" s="4"/>
      <c r="AB748" s="4"/>
      <c r="AC748" s="4"/>
    </row>
    <row r="749" spans="1:29" ht="15.75" customHeight="1">
      <c r="A749" s="7"/>
      <c r="B749" s="4"/>
      <c r="C749" s="51"/>
      <c r="D749" s="7"/>
      <c r="E749" s="51"/>
      <c r="F749" s="4"/>
      <c r="G749" s="7"/>
      <c r="H749" s="52"/>
      <c r="I749" s="51"/>
      <c r="J749" s="4"/>
      <c r="K749" s="7"/>
      <c r="L749" s="4"/>
      <c r="M749" s="51"/>
      <c r="N749" s="4"/>
      <c r="O749" s="7"/>
      <c r="P749" s="53"/>
      <c r="Q749" s="53"/>
      <c r="R749" s="53"/>
      <c r="S749" s="53"/>
      <c r="T749" s="53"/>
      <c r="U749" s="53"/>
      <c r="V749" s="53"/>
      <c r="W749" s="53"/>
      <c r="X749" s="53"/>
      <c r="Y749" s="53"/>
      <c r="Z749" s="53"/>
      <c r="AA749" s="4"/>
      <c r="AB749" s="4"/>
      <c r="AC749" s="4"/>
    </row>
    <row r="750" spans="1:29" ht="15.75" customHeight="1">
      <c r="A750" s="7"/>
      <c r="B750" s="4"/>
      <c r="C750" s="51"/>
      <c r="D750" s="7"/>
      <c r="E750" s="51"/>
      <c r="F750" s="4"/>
      <c r="G750" s="7"/>
      <c r="H750" s="52"/>
      <c r="I750" s="51"/>
      <c r="J750" s="4"/>
      <c r="K750" s="7"/>
      <c r="L750" s="4"/>
      <c r="M750" s="51"/>
      <c r="N750" s="4"/>
      <c r="O750" s="7"/>
      <c r="P750" s="53"/>
      <c r="Q750" s="53"/>
      <c r="R750" s="53"/>
      <c r="S750" s="53"/>
      <c r="T750" s="53"/>
      <c r="U750" s="53"/>
      <c r="V750" s="53"/>
      <c r="W750" s="53"/>
      <c r="X750" s="53"/>
      <c r="Y750" s="53"/>
      <c r="Z750" s="53"/>
      <c r="AA750" s="4"/>
      <c r="AB750" s="4"/>
      <c r="AC750" s="4"/>
    </row>
    <row r="751" spans="1:29" ht="15.75" customHeight="1">
      <c r="A751" s="7"/>
      <c r="B751" s="4"/>
      <c r="C751" s="51"/>
      <c r="D751" s="7"/>
      <c r="E751" s="51"/>
      <c r="F751" s="4"/>
      <c r="G751" s="7"/>
      <c r="H751" s="52"/>
      <c r="I751" s="51"/>
      <c r="J751" s="4"/>
      <c r="K751" s="7"/>
      <c r="L751" s="4"/>
      <c r="M751" s="51"/>
      <c r="N751" s="4"/>
      <c r="O751" s="7"/>
      <c r="P751" s="53"/>
      <c r="Q751" s="53"/>
      <c r="R751" s="53"/>
      <c r="S751" s="53"/>
      <c r="T751" s="53"/>
      <c r="U751" s="53"/>
      <c r="V751" s="53"/>
      <c r="W751" s="53"/>
      <c r="X751" s="53"/>
      <c r="Y751" s="53"/>
      <c r="Z751" s="53"/>
      <c r="AA751" s="4"/>
      <c r="AB751" s="4"/>
      <c r="AC751" s="4"/>
    </row>
    <row r="752" spans="1:29" ht="15.75" customHeight="1">
      <c r="A752" s="7"/>
      <c r="B752" s="4"/>
      <c r="C752" s="51"/>
      <c r="D752" s="7"/>
      <c r="E752" s="51"/>
      <c r="F752" s="4"/>
      <c r="G752" s="7"/>
      <c r="H752" s="52"/>
      <c r="I752" s="51"/>
      <c r="J752" s="4"/>
      <c r="K752" s="7"/>
      <c r="L752" s="4"/>
      <c r="M752" s="51"/>
      <c r="N752" s="4"/>
      <c r="O752" s="7"/>
      <c r="P752" s="53"/>
      <c r="Q752" s="53"/>
      <c r="R752" s="53"/>
      <c r="S752" s="53"/>
      <c r="T752" s="53"/>
      <c r="U752" s="53"/>
      <c r="V752" s="53"/>
      <c r="W752" s="53"/>
      <c r="X752" s="53"/>
      <c r="Y752" s="53"/>
      <c r="Z752" s="53"/>
      <c r="AA752" s="4"/>
      <c r="AB752" s="4"/>
      <c r="AC752" s="4"/>
    </row>
    <row r="753" spans="1:29" ht="15.75" customHeight="1">
      <c r="A753" s="7"/>
      <c r="B753" s="4"/>
      <c r="C753" s="51"/>
      <c r="D753" s="7"/>
      <c r="E753" s="51"/>
      <c r="F753" s="4"/>
      <c r="G753" s="7"/>
      <c r="H753" s="52"/>
      <c r="I753" s="51"/>
      <c r="J753" s="4"/>
      <c r="K753" s="7"/>
      <c r="L753" s="4"/>
      <c r="M753" s="51"/>
      <c r="N753" s="4"/>
      <c r="O753" s="7"/>
      <c r="P753" s="53"/>
      <c r="Q753" s="53"/>
      <c r="R753" s="53"/>
      <c r="S753" s="53"/>
      <c r="T753" s="53"/>
      <c r="U753" s="53"/>
      <c r="V753" s="53"/>
      <c r="W753" s="53"/>
      <c r="X753" s="53"/>
      <c r="Y753" s="53"/>
      <c r="Z753" s="53"/>
      <c r="AA753" s="4"/>
      <c r="AB753" s="4"/>
      <c r="AC753" s="4"/>
    </row>
    <row r="754" spans="1:29" ht="15.75" customHeight="1">
      <c r="A754" s="7"/>
      <c r="B754" s="4"/>
      <c r="C754" s="51"/>
      <c r="D754" s="7"/>
      <c r="E754" s="51"/>
      <c r="F754" s="4"/>
      <c r="G754" s="7"/>
      <c r="H754" s="52"/>
      <c r="I754" s="51"/>
      <c r="J754" s="4"/>
      <c r="K754" s="7"/>
      <c r="L754" s="4"/>
      <c r="M754" s="51"/>
      <c r="N754" s="4"/>
      <c r="O754" s="7"/>
      <c r="P754" s="53"/>
      <c r="Q754" s="53"/>
      <c r="R754" s="53"/>
      <c r="S754" s="53"/>
      <c r="T754" s="53"/>
      <c r="U754" s="53"/>
      <c r="V754" s="53"/>
      <c r="W754" s="53"/>
      <c r="X754" s="53"/>
      <c r="Y754" s="53"/>
      <c r="Z754" s="53"/>
      <c r="AA754" s="4"/>
      <c r="AB754" s="4"/>
      <c r="AC754" s="4"/>
    </row>
    <row r="755" spans="1:29" ht="15.75" customHeight="1">
      <c r="A755" s="7"/>
      <c r="B755" s="4"/>
      <c r="C755" s="51"/>
      <c r="D755" s="7"/>
      <c r="E755" s="51"/>
      <c r="F755" s="4"/>
      <c r="G755" s="7"/>
      <c r="H755" s="52"/>
      <c r="I755" s="51"/>
      <c r="J755" s="4"/>
      <c r="K755" s="7"/>
      <c r="L755" s="4"/>
      <c r="M755" s="51"/>
      <c r="N755" s="4"/>
      <c r="O755" s="7"/>
      <c r="P755" s="53"/>
      <c r="Q755" s="53"/>
      <c r="R755" s="53"/>
      <c r="S755" s="53"/>
      <c r="T755" s="53"/>
      <c r="U755" s="53"/>
      <c r="V755" s="53"/>
      <c r="W755" s="53"/>
      <c r="X755" s="53"/>
      <c r="Y755" s="53"/>
      <c r="Z755" s="53"/>
      <c r="AA755" s="4"/>
      <c r="AB755" s="4"/>
      <c r="AC755" s="4"/>
    </row>
    <row r="756" spans="1:29" ht="15.75" customHeight="1">
      <c r="A756" s="7"/>
      <c r="B756" s="4"/>
      <c r="C756" s="51"/>
      <c r="D756" s="7"/>
      <c r="E756" s="51"/>
      <c r="F756" s="4"/>
      <c r="G756" s="7"/>
      <c r="H756" s="52"/>
      <c r="I756" s="51"/>
      <c r="J756" s="4"/>
      <c r="K756" s="7"/>
      <c r="L756" s="4"/>
      <c r="M756" s="51"/>
      <c r="N756" s="4"/>
      <c r="O756" s="7"/>
      <c r="P756" s="53"/>
      <c r="Q756" s="53"/>
      <c r="R756" s="53"/>
      <c r="S756" s="53"/>
      <c r="T756" s="53"/>
      <c r="U756" s="53"/>
      <c r="V756" s="53"/>
      <c r="W756" s="53"/>
      <c r="X756" s="53"/>
      <c r="Y756" s="53"/>
      <c r="Z756" s="53"/>
      <c r="AA756" s="4"/>
      <c r="AB756" s="4"/>
      <c r="AC756" s="4"/>
    </row>
    <row r="757" spans="1:29" ht="15.75" customHeight="1">
      <c r="A757" s="7"/>
      <c r="B757" s="4"/>
      <c r="C757" s="51"/>
      <c r="D757" s="7"/>
      <c r="E757" s="51"/>
      <c r="F757" s="4"/>
      <c r="G757" s="7"/>
      <c r="H757" s="52"/>
      <c r="I757" s="51"/>
      <c r="J757" s="4"/>
      <c r="K757" s="7"/>
      <c r="L757" s="4"/>
      <c r="M757" s="51"/>
      <c r="N757" s="4"/>
      <c r="O757" s="7"/>
      <c r="P757" s="53"/>
      <c r="Q757" s="53"/>
      <c r="R757" s="53"/>
      <c r="S757" s="53"/>
      <c r="T757" s="53"/>
      <c r="U757" s="53"/>
      <c r="V757" s="53"/>
      <c r="W757" s="53"/>
      <c r="X757" s="53"/>
      <c r="Y757" s="53"/>
      <c r="Z757" s="53"/>
      <c r="AA757" s="4"/>
      <c r="AB757" s="4"/>
      <c r="AC757" s="4"/>
    </row>
    <row r="758" spans="1:29" ht="15.75" customHeight="1">
      <c r="A758" s="7"/>
      <c r="B758" s="4"/>
      <c r="C758" s="51"/>
      <c r="D758" s="7"/>
      <c r="E758" s="51"/>
      <c r="F758" s="4"/>
      <c r="G758" s="7"/>
      <c r="H758" s="52"/>
      <c r="I758" s="51"/>
      <c r="J758" s="4"/>
      <c r="K758" s="7"/>
      <c r="L758" s="4"/>
      <c r="M758" s="51"/>
      <c r="N758" s="4"/>
      <c r="O758" s="7"/>
      <c r="P758" s="53"/>
      <c r="Q758" s="53"/>
      <c r="R758" s="53"/>
      <c r="S758" s="53"/>
      <c r="T758" s="53"/>
      <c r="U758" s="53"/>
      <c r="V758" s="53"/>
      <c r="W758" s="53"/>
      <c r="X758" s="53"/>
      <c r="Y758" s="53"/>
      <c r="Z758" s="53"/>
      <c r="AA758" s="4"/>
      <c r="AB758" s="4"/>
      <c r="AC758" s="4"/>
    </row>
    <row r="759" spans="1:29" ht="15.75" customHeight="1">
      <c r="A759" s="7"/>
      <c r="B759" s="4"/>
      <c r="C759" s="51"/>
      <c r="D759" s="7"/>
      <c r="E759" s="51"/>
      <c r="F759" s="4"/>
      <c r="G759" s="7"/>
      <c r="H759" s="52"/>
      <c r="I759" s="51"/>
      <c r="J759" s="4"/>
      <c r="K759" s="7"/>
      <c r="L759" s="4"/>
      <c r="M759" s="51"/>
      <c r="N759" s="4"/>
      <c r="O759" s="7"/>
      <c r="P759" s="53"/>
      <c r="Q759" s="53"/>
      <c r="R759" s="53"/>
      <c r="S759" s="53"/>
      <c r="T759" s="53"/>
      <c r="U759" s="53"/>
      <c r="V759" s="53"/>
      <c r="W759" s="53"/>
      <c r="X759" s="53"/>
      <c r="Y759" s="53"/>
      <c r="Z759" s="53"/>
      <c r="AA759" s="4"/>
      <c r="AB759" s="4"/>
      <c r="AC759" s="4"/>
    </row>
    <row r="760" spans="1:29" ht="15.75" customHeight="1">
      <c r="A760" s="7"/>
      <c r="B760" s="4"/>
      <c r="C760" s="51"/>
      <c r="D760" s="7"/>
      <c r="E760" s="51"/>
      <c r="F760" s="4"/>
      <c r="G760" s="7"/>
      <c r="H760" s="52"/>
      <c r="I760" s="51"/>
      <c r="J760" s="4"/>
      <c r="K760" s="7"/>
      <c r="L760" s="4"/>
      <c r="M760" s="51"/>
      <c r="N760" s="4"/>
      <c r="O760" s="7"/>
      <c r="P760" s="53"/>
      <c r="Q760" s="53"/>
      <c r="R760" s="53"/>
      <c r="S760" s="53"/>
      <c r="T760" s="53"/>
      <c r="U760" s="53"/>
      <c r="V760" s="53"/>
      <c r="W760" s="53"/>
      <c r="X760" s="53"/>
      <c r="Y760" s="53"/>
      <c r="Z760" s="53"/>
      <c r="AA760" s="4"/>
      <c r="AB760" s="4"/>
      <c r="AC760" s="4"/>
    </row>
    <row r="761" spans="1:29" ht="15.75" customHeight="1">
      <c r="A761" s="7"/>
      <c r="B761" s="4"/>
      <c r="C761" s="51"/>
      <c r="D761" s="7"/>
      <c r="E761" s="51"/>
      <c r="F761" s="4"/>
      <c r="G761" s="7"/>
      <c r="H761" s="52"/>
      <c r="I761" s="51"/>
      <c r="J761" s="4"/>
      <c r="K761" s="7"/>
      <c r="L761" s="4"/>
      <c r="M761" s="51"/>
      <c r="N761" s="4"/>
      <c r="O761" s="7"/>
      <c r="P761" s="53"/>
      <c r="Q761" s="53"/>
      <c r="R761" s="53"/>
      <c r="S761" s="53"/>
      <c r="T761" s="53"/>
      <c r="U761" s="53"/>
      <c r="V761" s="53"/>
      <c r="W761" s="53"/>
      <c r="X761" s="53"/>
      <c r="Y761" s="53"/>
      <c r="Z761" s="53"/>
      <c r="AA761" s="4"/>
      <c r="AB761" s="4"/>
      <c r="AC761" s="4"/>
    </row>
    <row r="762" spans="1:29" ht="15.75" customHeight="1">
      <c r="A762" s="7"/>
      <c r="B762" s="4"/>
      <c r="C762" s="51"/>
      <c r="D762" s="7"/>
      <c r="E762" s="51"/>
      <c r="F762" s="4"/>
      <c r="G762" s="7"/>
      <c r="H762" s="52"/>
      <c r="I762" s="51"/>
      <c r="J762" s="4"/>
      <c r="K762" s="7"/>
      <c r="L762" s="4"/>
      <c r="M762" s="51"/>
      <c r="N762" s="4"/>
      <c r="O762" s="7"/>
      <c r="P762" s="53"/>
      <c r="Q762" s="53"/>
      <c r="R762" s="53"/>
      <c r="S762" s="53"/>
      <c r="T762" s="53"/>
      <c r="U762" s="53"/>
      <c r="V762" s="53"/>
      <c r="W762" s="53"/>
      <c r="X762" s="53"/>
      <c r="Y762" s="53"/>
      <c r="Z762" s="53"/>
      <c r="AA762" s="4"/>
      <c r="AB762" s="4"/>
      <c r="AC762" s="4"/>
    </row>
    <row r="763" spans="1:29" ht="15.75" customHeight="1">
      <c r="A763" s="7"/>
      <c r="B763" s="4"/>
      <c r="C763" s="51"/>
      <c r="D763" s="7"/>
      <c r="E763" s="51"/>
      <c r="F763" s="4"/>
      <c r="G763" s="7"/>
      <c r="H763" s="52"/>
      <c r="I763" s="51"/>
      <c r="J763" s="4"/>
      <c r="K763" s="7"/>
      <c r="L763" s="4"/>
      <c r="M763" s="51"/>
      <c r="N763" s="4"/>
      <c r="O763" s="7"/>
      <c r="P763" s="53"/>
      <c r="Q763" s="53"/>
      <c r="R763" s="53"/>
      <c r="S763" s="53"/>
      <c r="T763" s="53"/>
      <c r="U763" s="53"/>
      <c r="V763" s="53"/>
      <c r="W763" s="53"/>
      <c r="X763" s="53"/>
      <c r="Y763" s="53"/>
      <c r="Z763" s="53"/>
      <c r="AA763" s="4"/>
      <c r="AB763" s="4"/>
      <c r="AC763" s="4"/>
    </row>
    <row r="764" spans="1:29" ht="15.75" customHeight="1">
      <c r="A764" s="7"/>
      <c r="B764" s="4"/>
      <c r="C764" s="51"/>
      <c r="D764" s="7"/>
      <c r="E764" s="51"/>
      <c r="F764" s="4"/>
      <c r="G764" s="7"/>
      <c r="H764" s="52"/>
      <c r="I764" s="51"/>
      <c r="J764" s="4"/>
      <c r="K764" s="7"/>
      <c r="L764" s="4"/>
      <c r="M764" s="51"/>
      <c r="N764" s="4"/>
      <c r="O764" s="7"/>
      <c r="P764" s="53"/>
      <c r="Q764" s="53"/>
      <c r="R764" s="53"/>
      <c r="S764" s="53"/>
      <c r="T764" s="53"/>
      <c r="U764" s="53"/>
      <c r="V764" s="53"/>
      <c r="W764" s="53"/>
      <c r="X764" s="53"/>
      <c r="Y764" s="53"/>
      <c r="Z764" s="53"/>
      <c r="AA764" s="4"/>
      <c r="AB764" s="4"/>
      <c r="AC764" s="4"/>
    </row>
    <row r="765" spans="1:29" ht="15.75" customHeight="1">
      <c r="A765" s="7"/>
      <c r="B765" s="4"/>
      <c r="C765" s="51"/>
      <c r="D765" s="7"/>
      <c r="E765" s="51"/>
      <c r="F765" s="4"/>
      <c r="G765" s="7"/>
      <c r="H765" s="52"/>
      <c r="I765" s="51"/>
      <c r="J765" s="4"/>
      <c r="K765" s="7"/>
      <c r="L765" s="4"/>
      <c r="M765" s="51"/>
      <c r="N765" s="4"/>
      <c r="O765" s="7"/>
      <c r="P765" s="53"/>
      <c r="Q765" s="53"/>
      <c r="R765" s="53"/>
      <c r="S765" s="53"/>
      <c r="T765" s="53"/>
      <c r="U765" s="53"/>
      <c r="V765" s="53"/>
      <c r="W765" s="53"/>
      <c r="X765" s="53"/>
      <c r="Y765" s="53"/>
      <c r="Z765" s="53"/>
      <c r="AA765" s="4"/>
      <c r="AB765" s="4"/>
      <c r="AC765" s="4"/>
    </row>
    <row r="766" spans="1:29" ht="15.75" customHeight="1">
      <c r="A766" s="7"/>
      <c r="B766" s="4"/>
      <c r="C766" s="51"/>
      <c r="D766" s="7"/>
      <c r="E766" s="51"/>
      <c r="F766" s="4"/>
      <c r="G766" s="7"/>
      <c r="H766" s="52"/>
      <c r="I766" s="51"/>
      <c r="J766" s="4"/>
      <c r="K766" s="7"/>
      <c r="L766" s="4"/>
      <c r="M766" s="51"/>
      <c r="N766" s="4"/>
      <c r="O766" s="7"/>
      <c r="P766" s="53"/>
      <c r="Q766" s="53"/>
      <c r="R766" s="53"/>
      <c r="S766" s="53"/>
      <c r="T766" s="53"/>
      <c r="U766" s="53"/>
      <c r="V766" s="53"/>
      <c r="W766" s="53"/>
      <c r="X766" s="53"/>
      <c r="Y766" s="53"/>
      <c r="Z766" s="53"/>
      <c r="AA766" s="4"/>
      <c r="AB766" s="4"/>
      <c r="AC766" s="4"/>
    </row>
    <row r="767" spans="1:29" ht="15.75" customHeight="1">
      <c r="A767" s="7"/>
      <c r="B767" s="4"/>
      <c r="C767" s="51"/>
      <c r="D767" s="7"/>
      <c r="E767" s="51"/>
      <c r="F767" s="4"/>
      <c r="G767" s="7"/>
      <c r="H767" s="52"/>
      <c r="I767" s="51"/>
      <c r="J767" s="4"/>
      <c r="K767" s="7"/>
      <c r="L767" s="4"/>
      <c r="M767" s="51"/>
      <c r="N767" s="4"/>
      <c r="O767" s="7"/>
      <c r="P767" s="53"/>
      <c r="Q767" s="53"/>
      <c r="R767" s="53"/>
      <c r="S767" s="53"/>
      <c r="T767" s="53"/>
      <c r="U767" s="53"/>
      <c r="V767" s="53"/>
      <c r="W767" s="53"/>
      <c r="X767" s="53"/>
      <c r="Y767" s="53"/>
      <c r="Z767" s="53"/>
      <c r="AA767" s="4"/>
      <c r="AB767" s="4"/>
      <c r="AC767" s="4"/>
    </row>
    <row r="768" spans="1:29" ht="15.75" customHeight="1">
      <c r="A768" s="7"/>
      <c r="B768" s="4"/>
      <c r="C768" s="51"/>
      <c r="D768" s="7"/>
      <c r="E768" s="51"/>
      <c r="F768" s="4"/>
      <c r="G768" s="7"/>
      <c r="H768" s="52"/>
      <c r="I768" s="51"/>
      <c r="J768" s="4"/>
      <c r="K768" s="7"/>
      <c r="L768" s="4"/>
      <c r="M768" s="51"/>
      <c r="N768" s="4"/>
      <c r="O768" s="7"/>
      <c r="P768" s="53"/>
      <c r="Q768" s="53"/>
      <c r="R768" s="53"/>
      <c r="S768" s="53"/>
      <c r="T768" s="53"/>
      <c r="U768" s="53"/>
      <c r="V768" s="53"/>
      <c r="W768" s="53"/>
      <c r="X768" s="53"/>
      <c r="Y768" s="53"/>
      <c r="Z768" s="53"/>
      <c r="AA768" s="4"/>
      <c r="AB768" s="4"/>
      <c r="AC768" s="4"/>
    </row>
    <row r="769" spans="1:29" ht="15.75" customHeight="1">
      <c r="A769" s="7"/>
      <c r="B769" s="4"/>
      <c r="C769" s="51"/>
      <c r="D769" s="7"/>
      <c r="E769" s="51"/>
      <c r="F769" s="4"/>
      <c r="G769" s="7"/>
      <c r="H769" s="52"/>
      <c r="I769" s="51"/>
      <c r="J769" s="4"/>
      <c r="K769" s="7"/>
      <c r="L769" s="4"/>
      <c r="M769" s="51"/>
      <c r="N769" s="4"/>
      <c r="O769" s="7"/>
      <c r="P769" s="53"/>
      <c r="Q769" s="53"/>
      <c r="R769" s="53"/>
      <c r="S769" s="53"/>
      <c r="T769" s="53"/>
      <c r="U769" s="53"/>
      <c r="V769" s="53"/>
      <c r="W769" s="53"/>
      <c r="X769" s="53"/>
      <c r="Y769" s="53"/>
      <c r="Z769" s="53"/>
      <c r="AA769" s="4"/>
      <c r="AB769" s="4"/>
      <c r="AC769" s="4"/>
    </row>
    <row r="770" spans="1:29" ht="15.75" customHeight="1">
      <c r="A770" s="7"/>
      <c r="B770" s="4"/>
      <c r="C770" s="51"/>
      <c r="D770" s="7"/>
      <c r="E770" s="51"/>
      <c r="F770" s="4"/>
      <c r="G770" s="7"/>
      <c r="H770" s="52"/>
      <c r="I770" s="51"/>
      <c r="J770" s="4"/>
      <c r="K770" s="7"/>
      <c r="L770" s="4"/>
      <c r="M770" s="51"/>
      <c r="N770" s="4"/>
      <c r="O770" s="7"/>
      <c r="P770" s="53"/>
      <c r="Q770" s="53"/>
      <c r="R770" s="53"/>
      <c r="S770" s="53"/>
      <c r="T770" s="53"/>
      <c r="U770" s="53"/>
      <c r="V770" s="53"/>
      <c r="W770" s="53"/>
      <c r="X770" s="53"/>
      <c r="Y770" s="53"/>
      <c r="Z770" s="53"/>
      <c r="AA770" s="4"/>
      <c r="AB770" s="4"/>
      <c r="AC770" s="4"/>
    </row>
    <row r="771" spans="1:29" ht="15.75" customHeight="1">
      <c r="A771" s="7"/>
      <c r="B771" s="4"/>
      <c r="C771" s="51"/>
      <c r="D771" s="7"/>
      <c r="E771" s="51"/>
      <c r="F771" s="4"/>
      <c r="G771" s="7"/>
      <c r="H771" s="52"/>
      <c r="I771" s="51"/>
      <c r="J771" s="4"/>
      <c r="K771" s="7"/>
      <c r="L771" s="4"/>
      <c r="M771" s="51"/>
      <c r="N771" s="4"/>
      <c r="O771" s="7"/>
      <c r="P771" s="53"/>
      <c r="Q771" s="53"/>
      <c r="R771" s="53"/>
      <c r="S771" s="53"/>
      <c r="T771" s="53"/>
      <c r="U771" s="53"/>
      <c r="V771" s="53"/>
      <c r="W771" s="53"/>
      <c r="X771" s="53"/>
      <c r="Y771" s="53"/>
      <c r="Z771" s="53"/>
      <c r="AA771" s="4"/>
      <c r="AB771" s="4"/>
      <c r="AC771" s="4"/>
    </row>
    <row r="772" spans="1:29" ht="15.75" customHeight="1">
      <c r="A772" s="7"/>
      <c r="B772" s="4"/>
      <c r="C772" s="51"/>
      <c r="D772" s="7"/>
      <c r="E772" s="51"/>
      <c r="F772" s="4"/>
      <c r="G772" s="7"/>
      <c r="H772" s="52"/>
      <c r="I772" s="51"/>
      <c r="J772" s="4"/>
      <c r="K772" s="7"/>
      <c r="L772" s="4"/>
      <c r="M772" s="51"/>
      <c r="N772" s="4"/>
      <c r="O772" s="7"/>
      <c r="P772" s="53"/>
      <c r="Q772" s="53"/>
      <c r="R772" s="53"/>
      <c r="S772" s="53"/>
      <c r="T772" s="53"/>
      <c r="U772" s="53"/>
      <c r="V772" s="53"/>
      <c r="W772" s="53"/>
      <c r="X772" s="53"/>
      <c r="Y772" s="53"/>
      <c r="Z772" s="53"/>
      <c r="AA772" s="4"/>
      <c r="AB772" s="4"/>
      <c r="AC772" s="4"/>
    </row>
    <row r="773" spans="1:29" ht="15.75" customHeight="1">
      <c r="A773" s="7"/>
      <c r="B773" s="4"/>
      <c r="C773" s="51"/>
      <c r="D773" s="7"/>
      <c r="E773" s="51"/>
      <c r="F773" s="4"/>
      <c r="G773" s="7"/>
      <c r="H773" s="52"/>
      <c r="I773" s="51"/>
      <c r="J773" s="4"/>
      <c r="K773" s="7"/>
      <c r="L773" s="4"/>
      <c r="M773" s="51"/>
      <c r="N773" s="4"/>
      <c r="O773" s="7"/>
      <c r="P773" s="53"/>
      <c r="Q773" s="53"/>
      <c r="R773" s="53"/>
      <c r="S773" s="53"/>
      <c r="T773" s="53"/>
      <c r="U773" s="53"/>
      <c r="V773" s="53"/>
      <c r="W773" s="53"/>
      <c r="X773" s="53"/>
      <c r="Y773" s="53"/>
      <c r="Z773" s="53"/>
      <c r="AA773" s="4"/>
      <c r="AB773" s="4"/>
      <c r="AC773" s="4"/>
    </row>
    <row r="774" spans="1:29" ht="15.75" customHeight="1">
      <c r="A774" s="7"/>
      <c r="B774" s="4"/>
      <c r="C774" s="51"/>
      <c r="D774" s="7"/>
      <c r="E774" s="51"/>
      <c r="F774" s="4"/>
      <c r="G774" s="7"/>
      <c r="H774" s="52"/>
      <c r="I774" s="51"/>
      <c r="J774" s="4"/>
      <c r="K774" s="7"/>
      <c r="L774" s="4"/>
      <c r="M774" s="51"/>
      <c r="N774" s="4"/>
      <c r="O774" s="7"/>
      <c r="P774" s="53"/>
      <c r="Q774" s="53"/>
      <c r="R774" s="53"/>
      <c r="S774" s="53"/>
      <c r="T774" s="53"/>
      <c r="U774" s="53"/>
      <c r="V774" s="53"/>
      <c r="W774" s="53"/>
      <c r="X774" s="53"/>
      <c r="Y774" s="53"/>
      <c r="Z774" s="53"/>
      <c r="AA774" s="4"/>
      <c r="AB774" s="4"/>
      <c r="AC774" s="4"/>
    </row>
    <row r="775" spans="1:29" ht="15.75" customHeight="1">
      <c r="A775" s="7"/>
      <c r="B775" s="4"/>
      <c r="C775" s="51"/>
      <c r="D775" s="7"/>
      <c r="E775" s="51"/>
      <c r="F775" s="4"/>
      <c r="G775" s="7"/>
      <c r="H775" s="52"/>
      <c r="I775" s="51"/>
      <c r="J775" s="4"/>
      <c r="K775" s="7"/>
      <c r="L775" s="4"/>
      <c r="M775" s="51"/>
      <c r="N775" s="4"/>
      <c r="O775" s="7"/>
      <c r="P775" s="53"/>
      <c r="Q775" s="53"/>
      <c r="R775" s="53"/>
      <c r="S775" s="53"/>
      <c r="T775" s="53"/>
      <c r="U775" s="53"/>
      <c r="V775" s="53"/>
      <c r="W775" s="53"/>
      <c r="X775" s="53"/>
      <c r="Y775" s="53"/>
      <c r="Z775" s="53"/>
      <c r="AA775" s="4"/>
      <c r="AB775" s="4"/>
      <c r="AC775" s="4"/>
    </row>
    <row r="776" spans="1:29" ht="15.75" customHeight="1">
      <c r="A776" s="7"/>
      <c r="B776" s="4"/>
      <c r="C776" s="51"/>
      <c r="D776" s="7"/>
      <c r="E776" s="51"/>
      <c r="F776" s="4"/>
      <c r="G776" s="7"/>
      <c r="H776" s="52"/>
      <c r="I776" s="51"/>
      <c r="J776" s="4"/>
      <c r="K776" s="7"/>
      <c r="L776" s="4"/>
      <c r="M776" s="51"/>
      <c r="N776" s="4"/>
      <c r="O776" s="7"/>
      <c r="P776" s="53"/>
      <c r="Q776" s="53"/>
      <c r="R776" s="53"/>
      <c r="S776" s="53"/>
      <c r="T776" s="53"/>
      <c r="U776" s="53"/>
      <c r="V776" s="53"/>
      <c r="W776" s="53"/>
      <c r="X776" s="53"/>
      <c r="Y776" s="53"/>
      <c r="Z776" s="53"/>
      <c r="AA776" s="4"/>
      <c r="AB776" s="4"/>
      <c r="AC776" s="4"/>
    </row>
    <row r="777" spans="1:29" ht="15.75" customHeight="1">
      <c r="A777" s="7"/>
      <c r="B777" s="4"/>
      <c r="C777" s="51"/>
      <c r="D777" s="7"/>
      <c r="E777" s="51"/>
      <c r="F777" s="4"/>
      <c r="G777" s="7"/>
      <c r="H777" s="52"/>
      <c r="I777" s="51"/>
      <c r="J777" s="4"/>
      <c r="K777" s="7"/>
      <c r="L777" s="4"/>
      <c r="M777" s="51"/>
      <c r="N777" s="4"/>
      <c r="O777" s="7"/>
      <c r="P777" s="53"/>
      <c r="Q777" s="53"/>
      <c r="R777" s="53"/>
      <c r="S777" s="53"/>
      <c r="T777" s="53"/>
      <c r="U777" s="53"/>
      <c r="V777" s="53"/>
      <c r="W777" s="53"/>
      <c r="X777" s="53"/>
      <c r="Y777" s="53"/>
      <c r="Z777" s="53"/>
      <c r="AA777" s="4"/>
      <c r="AB777" s="4"/>
      <c r="AC777" s="4"/>
    </row>
    <row r="778" spans="1:29" ht="15.75" customHeight="1">
      <c r="A778" s="7"/>
      <c r="B778" s="4"/>
      <c r="C778" s="51"/>
      <c r="D778" s="7"/>
      <c r="E778" s="51"/>
      <c r="F778" s="4"/>
      <c r="G778" s="7"/>
      <c r="H778" s="52"/>
      <c r="I778" s="51"/>
      <c r="J778" s="4"/>
      <c r="K778" s="7"/>
      <c r="L778" s="4"/>
      <c r="M778" s="51"/>
      <c r="N778" s="4"/>
      <c r="O778" s="7"/>
      <c r="P778" s="53"/>
      <c r="Q778" s="53"/>
      <c r="R778" s="53"/>
      <c r="S778" s="53"/>
      <c r="T778" s="53"/>
      <c r="U778" s="53"/>
      <c r="V778" s="53"/>
      <c r="W778" s="53"/>
      <c r="X778" s="53"/>
      <c r="Y778" s="53"/>
      <c r="Z778" s="53"/>
      <c r="AA778" s="4"/>
      <c r="AB778" s="4"/>
      <c r="AC778" s="4"/>
    </row>
    <row r="779" spans="1:29" ht="15.75" customHeight="1">
      <c r="A779" s="7"/>
      <c r="B779" s="4"/>
      <c r="C779" s="51"/>
      <c r="D779" s="7"/>
      <c r="E779" s="51"/>
      <c r="F779" s="4"/>
      <c r="G779" s="7"/>
      <c r="H779" s="52"/>
      <c r="I779" s="51"/>
      <c r="J779" s="4"/>
      <c r="K779" s="7"/>
      <c r="L779" s="4"/>
      <c r="M779" s="51"/>
      <c r="N779" s="4"/>
      <c r="O779" s="7"/>
      <c r="P779" s="53"/>
      <c r="Q779" s="53"/>
      <c r="R779" s="53"/>
      <c r="S779" s="53"/>
      <c r="T779" s="53"/>
      <c r="U779" s="53"/>
      <c r="V779" s="53"/>
      <c r="W779" s="53"/>
      <c r="X779" s="53"/>
      <c r="Y779" s="53"/>
      <c r="Z779" s="53"/>
      <c r="AA779" s="4"/>
      <c r="AB779" s="4"/>
      <c r="AC779" s="4"/>
    </row>
    <row r="780" spans="1:29" ht="15.75" customHeight="1">
      <c r="A780" s="7"/>
      <c r="B780" s="4"/>
      <c r="C780" s="51"/>
      <c r="D780" s="7"/>
      <c r="E780" s="51"/>
      <c r="F780" s="4"/>
      <c r="G780" s="7"/>
      <c r="H780" s="52"/>
      <c r="I780" s="51"/>
      <c r="J780" s="4"/>
      <c r="K780" s="7"/>
      <c r="L780" s="4"/>
      <c r="M780" s="51"/>
      <c r="N780" s="4"/>
      <c r="O780" s="7"/>
      <c r="P780" s="53"/>
      <c r="Q780" s="53"/>
      <c r="R780" s="53"/>
      <c r="S780" s="53"/>
      <c r="T780" s="53"/>
      <c r="U780" s="53"/>
      <c r="V780" s="53"/>
      <c r="W780" s="53"/>
      <c r="X780" s="53"/>
      <c r="Y780" s="53"/>
      <c r="Z780" s="53"/>
      <c r="AA780" s="4"/>
      <c r="AB780" s="4"/>
      <c r="AC780" s="4"/>
    </row>
    <row r="781" spans="1:29" ht="15.75" customHeight="1">
      <c r="A781" s="7"/>
      <c r="B781" s="4"/>
      <c r="C781" s="51"/>
      <c r="D781" s="7"/>
      <c r="E781" s="51"/>
      <c r="F781" s="4"/>
      <c r="G781" s="7"/>
      <c r="H781" s="52"/>
      <c r="I781" s="51"/>
      <c r="J781" s="4"/>
      <c r="K781" s="7"/>
      <c r="L781" s="4"/>
      <c r="M781" s="51"/>
      <c r="N781" s="4"/>
      <c r="O781" s="7"/>
      <c r="P781" s="53"/>
      <c r="Q781" s="53"/>
      <c r="R781" s="53"/>
      <c r="S781" s="53"/>
      <c r="T781" s="53"/>
      <c r="U781" s="53"/>
      <c r="V781" s="53"/>
      <c r="W781" s="53"/>
      <c r="X781" s="53"/>
      <c r="Y781" s="53"/>
      <c r="Z781" s="53"/>
      <c r="AA781" s="4"/>
      <c r="AB781" s="4"/>
      <c r="AC781" s="4"/>
    </row>
    <row r="782" spans="1:29" ht="15.75" customHeight="1">
      <c r="A782" s="7"/>
      <c r="B782" s="4"/>
      <c r="C782" s="51"/>
      <c r="D782" s="7"/>
      <c r="E782" s="51"/>
      <c r="F782" s="4"/>
      <c r="G782" s="7"/>
      <c r="H782" s="52"/>
      <c r="I782" s="51"/>
      <c r="J782" s="4"/>
      <c r="K782" s="7"/>
      <c r="L782" s="4"/>
      <c r="M782" s="51"/>
      <c r="N782" s="4"/>
      <c r="O782" s="7"/>
      <c r="P782" s="53"/>
      <c r="Q782" s="53"/>
      <c r="R782" s="53"/>
      <c r="S782" s="53"/>
      <c r="T782" s="53"/>
      <c r="U782" s="53"/>
      <c r="V782" s="53"/>
      <c r="W782" s="53"/>
      <c r="X782" s="53"/>
      <c r="Y782" s="53"/>
      <c r="Z782" s="53"/>
      <c r="AA782" s="4"/>
      <c r="AB782" s="4"/>
      <c r="AC782" s="4"/>
    </row>
    <row r="783" spans="1:29" ht="15.75" customHeight="1">
      <c r="A783" s="7"/>
      <c r="B783" s="4"/>
      <c r="C783" s="51"/>
      <c r="D783" s="7"/>
      <c r="E783" s="51"/>
      <c r="F783" s="4"/>
      <c r="G783" s="7"/>
      <c r="H783" s="52"/>
      <c r="I783" s="51"/>
      <c r="J783" s="4"/>
      <c r="K783" s="7"/>
      <c r="L783" s="4"/>
      <c r="M783" s="51"/>
      <c r="N783" s="4"/>
      <c r="O783" s="7"/>
      <c r="P783" s="53"/>
      <c r="Q783" s="53"/>
      <c r="R783" s="53"/>
      <c r="S783" s="53"/>
      <c r="T783" s="53"/>
      <c r="U783" s="53"/>
      <c r="V783" s="53"/>
      <c r="W783" s="53"/>
      <c r="X783" s="53"/>
      <c r="Y783" s="53"/>
      <c r="Z783" s="53"/>
      <c r="AA783" s="4"/>
      <c r="AB783" s="4"/>
      <c r="AC783" s="4"/>
    </row>
    <row r="784" spans="1:29" ht="15.75" customHeight="1">
      <c r="A784" s="7"/>
      <c r="B784" s="4"/>
      <c r="C784" s="51"/>
      <c r="D784" s="7"/>
      <c r="E784" s="51"/>
      <c r="F784" s="4"/>
      <c r="G784" s="7"/>
      <c r="H784" s="52"/>
      <c r="I784" s="51"/>
      <c r="J784" s="4"/>
      <c r="K784" s="7"/>
      <c r="L784" s="4"/>
      <c r="M784" s="51"/>
      <c r="N784" s="4"/>
      <c r="O784" s="7"/>
      <c r="P784" s="53"/>
      <c r="Q784" s="53"/>
      <c r="R784" s="53"/>
      <c r="S784" s="53"/>
      <c r="T784" s="53"/>
      <c r="U784" s="53"/>
      <c r="V784" s="53"/>
      <c r="W784" s="53"/>
      <c r="X784" s="53"/>
      <c r="Y784" s="53"/>
      <c r="Z784" s="53"/>
      <c r="AA784" s="4"/>
      <c r="AB784" s="4"/>
      <c r="AC784" s="4"/>
    </row>
    <row r="785" spans="1:29" ht="15.75" customHeight="1">
      <c r="A785" s="7"/>
      <c r="B785" s="4"/>
      <c r="C785" s="51"/>
      <c r="D785" s="7"/>
      <c r="E785" s="51"/>
      <c r="F785" s="4"/>
      <c r="G785" s="7"/>
      <c r="H785" s="52"/>
      <c r="I785" s="51"/>
      <c r="J785" s="4"/>
      <c r="K785" s="7"/>
      <c r="L785" s="4"/>
      <c r="M785" s="51"/>
      <c r="N785" s="4"/>
      <c r="O785" s="7"/>
      <c r="P785" s="53"/>
      <c r="Q785" s="53"/>
      <c r="R785" s="53"/>
      <c r="S785" s="53"/>
      <c r="T785" s="53"/>
      <c r="U785" s="53"/>
      <c r="V785" s="53"/>
      <c r="W785" s="53"/>
      <c r="X785" s="53"/>
      <c r="Y785" s="53"/>
      <c r="Z785" s="53"/>
      <c r="AA785" s="4"/>
      <c r="AB785" s="4"/>
      <c r="AC785" s="4"/>
    </row>
    <row r="786" spans="1:29" ht="15.75" customHeight="1">
      <c r="A786" s="7"/>
      <c r="B786" s="4"/>
      <c r="C786" s="51"/>
      <c r="D786" s="7"/>
      <c r="E786" s="51"/>
      <c r="F786" s="4"/>
      <c r="G786" s="7"/>
      <c r="H786" s="52"/>
      <c r="I786" s="51"/>
      <c r="J786" s="4"/>
      <c r="K786" s="7"/>
      <c r="L786" s="4"/>
      <c r="M786" s="51"/>
      <c r="N786" s="4"/>
      <c r="O786" s="7"/>
      <c r="P786" s="53"/>
      <c r="Q786" s="53"/>
      <c r="R786" s="53"/>
      <c r="S786" s="53"/>
      <c r="T786" s="53"/>
      <c r="U786" s="53"/>
      <c r="V786" s="53"/>
      <c r="W786" s="53"/>
      <c r="X786" s="53"/>
      <c r="Y786" s="53"/>
      <c r="Z786" s="53"/>
      <c r="AA786" s="4"/>
      <c r="AB786" s="4"/>
      <c r="AC786" s="4"/>
    </row>
    <row r="787" spans="1:29" ht="15.75" customHeight="1">
      <c r="A787" s="7"/>
      <c r="B787" s="4"/>
      <c r="C787" s="51"/>
      <c r="D787" s="7"/>
      <c r="E787" s="51"/>
      <c r="F787" s="4"/>
      <c r="G787" s="7"/>
      <c r="H787" s="52"/>
      <c r="I787" s="51"/>
      <c r="J787" s="4"/>
      <c r="K787" s="7"/>
      <c r="L787" s="4"/>
      <c r="M787" s="51"/>
      <c r="N787" s="4"/>
      <c r="O787" s="7"/>
      <c r="P787" s="53"/>
      <c r="Q787" s="53"/>
      <c r="R787" s="53"/>
      <c r="S787" s="53"/>
      <c r="T787" s="53"/>
      <c r="U787" s="53"/>
      <c r="V787" s="53"/>
      <c r="W787" s="53"/>
      <c r="X787" s="53"/>
      <c r="Y787" s="53"/>
      <c r="Z787" s="53"/>
      <c r="AA787" s="4"/>
      <c r="AB787" s="4"/>
      <c r="AC787" s="4"/>
    </row>
    <row r="788" spans="1:29" ht="15.75" customHeight="1">
      <c r="A788" s="7"/>
      <c r="B788" s="4"/>
      <c r="C788" s="51"/>
      <c r="D788" s="7"/>
      <c r="E788" s="51"/>
      <c r="F788" s="4"/>
      <c r="G788" s="7"/>
      <c r="H788" s="52"/>
      <c r="I788" s="51"/>
      <c r="J788" s="4"/>
      <c r="K788" s="7"/>
      <c r="L788" s="4"/>
      <c r="M788" s="51"/>
      <c r="N788" s="4"/>
      <c r="O788" s="7"/>
      <c r="P788" s="53"/>
      <c r="Q788" s="53"/>
      <c r="R788" s="53"/>
      <c r="S788" s="53"/>
      <c r="T788" s="53"/>
      <c r="U788" s="53"/>
      <c r="V788" s="53"/>
      <c r="W788" s="53"/>
      <c r="X788" s="53"/>
      <c r="Y788" s="53"/>
      <c r="Z788" s="53"/>
      <c r="AA788" s="4"/>
      <c r="AB788" s="4"/>
      <c r="AC788" s="4"/>
    </row>
    <row r="789" spans="1:29" ht="15.75" customHeight="1">
      <c r="A789" s="7"/>
      <c r="B789" s="4"/>
      <c r="C789" s="51"/>
      <c r="D789" s="7"/>
      <c r="E789" s="51"/>
      <c r="F789" s="4"/>
      <c r="G789" s="7"/>
      <c r="H789" s="52"/>
      <c r="I789" s="51"/>
      <c r="J789" s="4"/>
      <c r="K789" s="7"/>
      <c r="L789" s="4"/>
      <c r="M789" s="51"/>
      <c r="N789" s="4"/>
      <c r="O789" s="7"/>
      <c r="P789" s="53"/>
      <c r="Q789" s="53"/>
      <c r="R789" s="53"/>
      <c r="S789" s="53"/>
      <c r="T789" s="53"/>
      <c r="U789" s="53"/>
      <c r="V789" s="53"/>
      <c r="W789" s="53"/>
      <c r="X789" s="53"/>
      <c r="Y789" s="53"/>
      <c r="Z789" s="53"/>
      <c r="AA789" s="4"/>
      <c r="AB789" s="4"/>
      <c r="AC789" s="4"/>
    </row>
    <row r="790" spans="1:29" ht="15.75" customHeight="1">
      <c r="A790" s="7"/>
      <c r="B790" s="4"/>
      <c r="C790" s="51"/>
      <c r="D790" s="7"/>
      <c r="E790" s="51"/>
      <c r="F790" s="4"/>
      <c r="G790" s="7"/>
      <c r="H790" s="52"/>
      <c r="I790" s="51"/>
      <c r="J790" s="4"/>
      <c r="K790" s="7"/>
      <c r="L790" s="4"/>
      <c r="M790" s="51"/>
      <c r="N790" s="4"/>
      <c r="O790" s="7"/>
      <c r="P790" s="53"/>
      <c r="Q790" s="53"/>
      <c r="R790" s="53"/>
      <c r="S790" s="53"/>
      <c r="T790" s="53"/>
      <c r="U790" s="53"/>
      <c r="V790" s="53"/>
      <c r="W790" s="53"/>
      <c r="X790" s="53"/>
      <c r="Y790" s="53"/>
      <c r="Z790" s="53"/>
      <c r="AA790" s="4"/>
      <c r="AB790" s="4"/>
      <c r="AC790" s="4"/>
    </row>
    <row r="791" spans="1:29" ht="15.75" customHeight="1">
      <c r="A791" s="7"/>
      <c r="B791" s="4"/>
      <c r="C791" s="51"/>
      <c r="D791" s="7"/>
      <c r="E791" s="51"/>
      <c r="F791" s="4"/>
      <c r="G791" s="7"/>
      <c r="H791" s="52"/>
      <c r="I791" s="51"/>
      <c r="J791" s="4"/>
      <c r="K791" s="7"/>
      <c r="L791" s="4"/>
      <c r="M791" s="51"/>
      <c r="N791" s="4"/>
      <c r="O791" s="7"/>
      <c r="P791" s="53"/>
      <c r="Q791" s="53"/>
      <c r="R791" s="53"/>
      <c r="S791" s="53"/>
      <c r="T791" s="53"/>
      <c r="U791" s="53"/>
      <c r="V791" s="53"/>
      <c r="W791" s="53"/>
      <c r="X791" s="53"/>
      <c r="Y791" s="53"/>
      <c r="Z791" s="53"/>
      <c r="AA791" s="4"/>
      <c r="AB791" s="4"/>
      <c r="AC791" s="4"/>
    </row>
    <row r="792" spans="1:29" ht="15.75" customHeight="1">
      <c r="A792" s="7"/>
      <c r="B792" s="4"/>
      <c r="C792" s="51"/>
      <c r="D792" s="7"/>
      <c r="E792" s="51"/>
      <c r="F792" s="4"/>
      <c r="G792" s="7"/>
      <c r="H792" s="52"/>
      <c r="I792" s="51"/>
      <c r="J792" s="4"/>
      <c r="K792" s="7"/>
      <c r="L792" s="4"/>
      <c r="M792" s="51"/>
      <c r="N792" s="4"/>
      <c r="O792" s="7"/>
      <c r="P792" s="53"/>
      <c r="Q792" s="53"/>
      <c r="R792" s="53"/>
      <c r="S792" s="53"/>
      <c r="T792" s="53"/>
      <c r="U792" s="53"/>
      <c r="V792" s="53"/>
      <c r="W792" s="53"/>
      <c r="X792" s="53"/>
      <c r="Y792" s="53"/>
      <c r="Z792" s="53"/>
      <c r="AA792" s="4"/>
      <c r="AB792" s="4"/>
      <c r="AC792" s="4"/>
    </row>
    <row r="793" spans="1:29" ht="15.75" customHeight="1">
      <c r="A793" s="7"/>
      <c r="B793" s="4"/>
      <c r="C793" s="51"/>
      <c r="D793" s="7"/>
      <c r="E793" s="51"/>
      <c r="F793" s="4"/>
      <c r="G793" s="7"/>
      <c r="H793" s="52"/>
      <c r="I793" s="51"/>
      <c r="J793" s="4"/>
      <c r="K793" s="7"/>
      <c r="L793" s="4"/>
      <c r="M793" s="51"/>
      <c r="N793" s="4"/>
      <c r="O793" s="7"/>
      <c r="P793" s="53"/>
      <c r="Q793" s="53"/>
      <c r="R793" s="53"/>
      <c r="S793" s="53"/>
      <c r="T793" s="53"/>
      <c r="U793" s="53"/>
      <c r="V793" s="53"/>
      <c r="W793" s="53"/>
      <c r="X793" s="53"/>
      <c r="Y793" s="53"/>
      <c r="Z793" s="53"/>
      <c r="AA793" s="4"/>
      <c r="AB793" s="4"/>
      <c r="AC793" s="4"/>
    </row>
    <row r="794" spans="1:29" ht="15.75" customHeight="1">
      <c r="A794" s="7"/>
      <c r="B794" s="4"/>
      <c r="C794" s="51"/>
      <c r="D794" s="7"/>
      <c r="E794" s="51"/>
      <c r="F794" s="4"/>
      <c r="G794" s="7"/>
      <c r="H794" s="52"/>
      <c r="I794" s="51"/>
      <c r="J794" s="4"/>
      <c r="K794" s="7"/>
      <c r="L794" s="4"/>
      <c r="M794" s="51"/>
      <c r="N794" s="4"/>
      <c r="O794" s="7"/>
      <c r="P794" s="53"/>
      <c r="Q794" s="53"/>
      <c r="R794" s="53"/>
      <c r="S794" s="53"/>
      <c r="T794" s="53"/>
      <c r="U794" s="53"/>
      <c r="V794" s="53"/>
      <c r="W794" s="53"/>
      <c r="X794" s="53"/>
      <c r="Y794" s="53"/>
      <c r="Z794" s="53"/>
      <c r="AA794" s="4"/>
      <c r="AB794" s="4"/>
      <c r="AC794" s="4"/>
    </row>
    <row r="795" spans="1:29" ht="15.75" customHeight="1">
      <c r="A795" s="7"/>
      <c r="B795" s="4"/>
      <c r="C795" s="51"/>
      <c r="D795" s="7"/>
      <c r="E795" s="51"/>
      <c r="F795" s="4"/>
      <c r="G795" s="7"/>
      <c r="H795" s="52"/>
      <c r="I795" s="51"/>
      <c r="J795" s="4"/>
      <c r="K795" s="7"/>
      <c r="L795" s="4"/>
      <c r="M795" s="51"/>
      <c r="N795" s="4"/>
      <c r="O795" s="7"/>
      <c r="P795" s="53"/>
      <c r="Q795" s="53"/>
      <c r="R795" s="53"/>
      <c r="S795" s="53"/>
      <c r="T795" s="53"/>
      <c r="U795" s="53"/>
      <c r="V795" s="53"/>
      <c r="W795" s="53"/>
      <c r="X795" s="53"/>
      <c r="Y795" s="53"/>
      <c r="Z795" s="53"/>
      <c r="AA795" s="4"/>
      <c r="AB795" s="4"/>
      <c r="AC795" s="4"/>
    </row>
    <row r="796" spans="1:29" ht="15.75" customHeight="1">
      <c r="A796" s="7"/>
      <c r="B796" s="4"/>
      <c r="C796" s="51"/>
      <c r="D796" s="7"/>
      <c r="E796" s="51"/>
      <c r="F796" s="4"/>
      <c r="G796" s="7"/>
      <c r="H796" s="52"/>
      <c r="I796" s="51"/>
      <c r="J796" s="4"/>
      <c r="K796" s="7"/>
      <c r="L796" s="4"/>
      <c r="M796" s="51"/>
      <c r="N796" s="4"/>
      <c r="O796" s="7"/>
      <c r="P796" s="53"/>
      <c r="Q796" s="53"/>
      <c r="R796" s="53"/>
      <c r="S796" s="53"/>
      <c r="T796" s="53"/>
      <c r="U796" s="53"/>
      <c r="V796" s="53"/>
      <c r="W796" s="53"/>
      <c r="X796" s="53"/>
      <c r="Y796" s="53"/>
      <c r="Z796" s="53"/>
      <c r="AA796" s="4"/>
      <c r="AB796" s="4"/>
      <c r="AC796" s="4"/>
    </row>
    <row r="797" spans="1:29" ht="15.75" customHeight="1">
      <c r="A797" s="7"/>
      <c r="B797" s="4"/>
      <c r="C797" s="51"/>
      <c r="D797" s="7"/>
      <c r="E797" s="51"/>
      <c r="F797" s="4"/>
      <c r="G797" s="7"/>
      <c r="H797" s="52"/>
      <c r="I797" s="51"/>
      <c r="J797" s="4"/>
      <c r="K797" s="7"/>
      <c r="L797" s="4"/>
      <c r="M797" s="51"/>
      <c r="N797" s="4"/>
      <c r="O797" s="7"/>
      <c r="P797" s="53"/>
      <c r="Q797" s="53"/>
      <c r="R797" s="53"/>
      <c r="S797" s="53"/>
      <c r="T797" s="53"/>
      <c r="U797" s="53"/>
      <c r="V797" s="53"/>
      <c r="W797" s="53"/>
      <c r="X797" s="53"/>
      <c r="Y797" s="53"/>
      <c r="Z797" s="53"/>
      <c r="AA797" s="4"/>
      <c r="AB797" s="4"/>
      <c r="AC797" s="4"/>
    </row>
    <row r="798" spans="1:29" ht="15.75" customHeight="1">
      <c r="A798" s="7"/>
      <c r="B798" s="4"/>
      <c r="C798" s="51"/>
      <c r="D798" s="7"/>
      <c r="E798" s="51"/>
      <c r="F798" s="4"/>
      <c r="G798" s="7"/>
      <c r="H798" s="52"/>
      <c r="I798" s="51"/>
      <c r="J798" s="4"/>
      <c r="K798" s="7"/>
      <c r="L798" s="4"/>
      <c r="M798" s="51"/>
      <c r="N798" s="4"/>
      <c r="O798" s="7"/>
      <c r="P798" s="53"/>
      <c r="Q798" s="53"/>
      <c r="R798" s="53"/>
      <c r="S798" s="53"/>
      <c r="T798" s="53"/>
      <c r="U798" s="53"/>
      <c r="V798" s="53"/>
      <c r="W798" s="53"/>
      <c r="X798" s="53"/>
      <c r="Y798" s="53"/>
      <c r="Z798" s="53"/>
      <c r="AA798" s="4"/>
      <c r="AB798" s="4"/>
      <c r="AC798" s="4"/>
    </row>
    <row r="799" spans="1:29" ht="15.75" customHeight="1">
      <c r="A799" s="7"/>
      <c r="B799" s="4"/>
      <c r="C799" s="51"/>
      <c r="D799" s="7"/>
      <c r="E799" s="51"/>
      <c r="F799" s="4"/>
      <c r="G799" s="7"/>
      <c r="H799" s="52"/>
      <c r="I799" s="51"/>
      <c r="J799" s="4"/>
      <c r="K799" s="7"/>
      <c r="L799" s="4"/>
      <c r="M799" s="51"/>
      <c r="N799" s="4"/>
      <c r="O799" s="7"/>
      <c r="P799" s="53"/>
      <c r="Q799" s="53"/>
      <c r="R799" s="53"/>
      <c r="S799" s="53"/>
      <c r="T799" s="53"/>
      <c r="U799" s="53"/>
      <c r="V799" s="53"/>
      <c r="W799" s="53"/>
      <c r="X799" s="53"/>
      <c r="Y799" s="53"/>
      <c r="Z799" s="53"/>
      <c r="AA799" s="4"/>
      <c r="AB799" s="4"/>
      <c r="AC799" s="4"/>
    </row>
    <row r="800" spans="1:29" ht="15.75" customHeight="1">
      <c r="A800" s="7"/>
      <c r="B800" s="4"/>
      <c r="C800" s="51"/>
      <c r="D800" s="7"/>
      <c r="E800" s="51"/>
      <c r="F800" s="4"/>
      <c r="G800" s="7"/>
      <c r="H800" s="52"/>
      <c r="I800" s="51"/>
      <c r="J800" s="4"/>
      <c r="K800" s="7"/>
      <c r="L800" s="4"/>
      <c r="M800" s="51"/>
      <c r="N800" s="4"/>
      <c r="O800" s="7"/>
      <c r="P800" s="53"/>
      <c r="Q800" s="53"/>
      <c r="R800" s="53"/>
      <c r="S800" s="53"/>
      <c r="T800" s="53"/>
      <c r="U800" s="53"/>
      <c r="V800" s="53"/>
      <c r="W800" s="53"/>
      <c r="X800" s="53"/>
      <c r="Y800" s="53"/>
      <c r="Z800" s="53"/>
      <c r="AA800" s="4"/>
      <c r="AB800" s="4"/>
      <c r="AC800" s="4"/>
    </row>
    <row r="801" spans="1:29" ht="15.75" customHeight="1">
      <c r="A801" s="7"/>
      <c r="B801" s="4"/>
      <c r="C801" s="51"/>
      <c r="D801" s="7"/>
      <c r="E801" s="51"/>
      <c r="F801" s="4"/>
      <c r="G801" s="7"/>
      <c r="H801" s="52"/>
      <c r="I801" s="51"/>
      <c r="J801" s="4"/>
      <c r="K801" s="7"/>
      <c r="L801" s="4"/>
      <c r="M801" s="51"/>
      <c r="N801" s="4"/>
      <c r="O801" s="7"/>
      <c r="P801" s="53"/>
      <c r="Q801" s="53"/>
      <c r="R801" s="53"/>
      <c r="S801" s="53"/>
      <c r="T801" s="53"/>
      <c r="U801" s="53"/>
      <c r="V801" s="53"/>
      <c r="W801" s="53"/>
      <c r="X801" s="53"/>
      <c r="Y801" s="53"/>
      <c r="Z801" s="53"/>
      <c r="AA801" s="4"/>
      <c r="AB801" s="4"/>
      <c r="AC801" s="4"/>
    </row>
    <row r="802" spans="1:29" ht="15.75" customHeight="1">
      <c r="A802" s="7"/>
      <c r="B802" s="4"/>
      <c r="C802" s="51"/>
      <c r="D802" s="7"/>
      <c r="E802" s="51"/>
      <c r="F802" s="4"/>
      <c r="G802" s="7"/>
      <c r="H802" s="52"/>
      <c r="I802" s="51"/>
      <c r="J802" s="4"/>
      <c r="K802" s="7"/>
      <c r="L802" s="4"/>
      <c r="M802" s="51"/>
      <c r="N802" s="4"/>
      <c r="O802" s="7"/>
      <c r="P802" s="53"/>
      <c r="Q802" s="53"/>
      <c r="R802" s="53"/>
      <c r="S802" s="53"/>
      <c r="T802" s="53"/>
      <c r="U802" s="53"/>
      <c r="V802" s="53"/>
      <c r="W802" s="53"/>
      <c r="X802" s="53"/>
      <c r="Y802" s="53"/>
      <c r="Z802" s="53"/>
      <c r="AA802" s="4"/>
      <c r="AB802" s="4"/>
      <c r="AC802" s="4"/>
    </row>
    <row r="803" spans="1:29" ht="15.75" customHeight="1">
      <c r="A803" s="7"/>
      <c r="B803" s="4"/>
      <c r="C803" s="51"/>
      <c r="D803" s="7"/>
      <c r="E803" s="51"/>
      <c r="F803" s="4"/>
      <c r="G803" s="7"/>
      <c r="H803" s="52"/>
      <c r="I803" s="51"/>
      <c r="J803" s="4"/>
      <c r="K803" s="7"/>
      <c r="L803" s="4"/>
      <c r="M803" s="51"/>
      <c r="N803" s="4"/>
      <c r="O803" s="7"/>
      <c r="P803" s="53"/>
      <c r="Q803" s="53"/>
      <c r="R803" s="53"/>
      <c r="S803" s="53"/>
      <c r="T803" s="53"/>
      <c r="U803" s="53"/>
      <c r="V803" s="53"/>
      <c r="W803" s="53"/>
      <c r="X803" s="53"/>
      <c r="Y803" s="53"/>
      <c r="Z803" s="53"/>
      <c r="AA803" s="4"/>
      <c r="AB803" s="4"/>
      <c r="AC803" s="4"/>
    </row>
    <row r="804" spans="1:29" ht="15.75" customHeight="1">
      <c r="A804" s="7"/>
      <c r="B804" s="4"/>
      <c r="C804" s="51"/>
      <c r="D804" s="7"/>
      <c r="E804" s="51"/>
      <c r="F804" s="4"/>
      <c r="G804" s="7"/>
      <c r="H804" s="52"/>
      <c r="I804" s="51"/>
      <c r="J804" s="4"/>
      <c r="K804" s="7"/>
      <c r="L804" s="4"/>
      <c r="M804" s="51"/>
      <c r="N804" s="4"/>
      <c r="O804" s="7"/>
      <c r="P804" s="53"/>
      <c r="Q804" s="53"/>
      <c r="R804" s="53"/>
      <c r="S804" s="53"/>
      <c r="T804" s="53"/>
      <c r="U804" s="53"/>
      <c r="V804" s="53"/>
      <c r="W804" s="53"/>
      <c r="X804" s="53"/>
      <c r="Y804" s="53"/>
      <c r="Z804" s="53"/>
      <c r="AA804" s="4"/>
      <c r="AB804" s="4"/>
      <c r="AC804" s="4"/>
    </row>
    <row r="805" spans="1:29" ht="15.75" customHeight="1">
      <c r="A805" s="7"/>
      <c r="B805" s="4"/>
      <c r="C805" s="51"/>
      <c r="D805" s="7"/>
      <c r="E805" s="51"/>
      <c r="F805" s="4"/>
      <c r="G805" s="7"/>
      <c r="H805" s="52"/>
      <c r="I805" s="51"/>
      <c r="J805" s="4"/>
      <c r="K805" s="7"/>
      <c r="L805" s="4"/>
      <c r="M805" s="51"/>
      <c r="N805" s="4"/>
      <c r="O805" s="7"/>
      <c r="P805" s="53"/>
      <c r="Q805" s="53"/>
      <c r="R805" s="53"/>
      <c r="S805" s="53"/>
      <c r="T805" s="53"/>
      <c r="U805" s="53"/>
      <c r="V805" s="53"/>
      <c r="W805" s="53"/>
      <c r="X805" s="53"/>
      <c r="Y805" s="53"/>
      <c r="Z805" s="53"/>
      <c r="AA805" s="4"/>
      <c r="AB805" s="4"/>
      <c r="AC805" s="4"/>
    </row>
    <row r="806" spans="1:29" ht="15.75" customHeight="1">
      <c r="A806" s="7"/>
      <c r="B806" s="4"/>
      <c r="C806" s="51"/>
      <c r="D806" s="7"/>
      <c r="E806" s="51"/>
      <c r="F806" s="4"/>
      <c r="G806" s="7"/>
      <c r="H806" s="52"/>
      <c r="I806" s="51"/>
      <c r="J806" s="4"/>
      <c r="K806" s="7"/>
      <c r="L806" s="4"/>
      <c r="M806" s="51"/>
      <c r="N806" s="4"/>
      <c r="O806" s="7"/>
      <c r="P806" s="53"/>
      <c r="Q806" s="53"/>
      <c r="R806" s="53"/>
      <c r="S806" s="53"/>
      <c r="T806" s="53"/>
      <c r="U806" s="53"/>
      <c r="V806" s="53"/>
      <c r="W806" s="53"/>
      <c r="X806" s="53"/>
      <c r="Y806" s="53"/>
      <c r="Z806" s="53"/>
      <c r="AA806" s="4"/>
      <c r="AB806" s="4"/>
      <c r="AC806" s="4"/>
    </row>
    <row r="807" spans="1:29" ht="15.75" customHeight="1">
      <c r="A807" s="7"/>
      <c r="B807" s="4"/>
      <c r="C807" s="51"/>
      <c r="D807" s="7"/>
      <c r="E807" s="51"/>
      <c r="F807" s="4"/>
      <c r="G807" s="7"/>
      <c r="H807" s="52"/>
      <c r="I807" s="51"/>
      <c r="J807" s="4"/>
      <c r="K807" s="7"/>
      <c r="L807" s="4"/>
      <c r="M807" s="51"/>
      <c r="N807" s="4"/>
      <c r="O807" s="7"/>
      <c r="P807" s="53"/>
      <c r="Q807" s="53"/>
      <c r="R807" s="53"/>
      <c r="S807" s="53"/>
      <c r="T807" s="53"/>
      <c r="U807" s="53"/>
      <c r="V807" s="53"/>
      <c r="W807" s="53"/>
      <c r="X807" s="53"/>
      <c r="Y807" s="53"/>
      <c r="Z807" s="53"/>
      <c r="AA807" s="4"/>
      <c r="AB807" s="4"/>
      <c r="AC807" s="4"/>
    </row>
    <row r="808" spans="1:29" ht="15.75" customHeight="1">
      <c r="A808" s="7"/>
      <c r="B808" s="4"/>
      <c r="C808" s="51"/>
      <c r="D808" s="7"/>
      <c r="E808" s="51"/>
      <c r="F808" s="4"/>
      <c r="G808" s="7"/>
      <c r="H808" s="52"/>
      <c r="I808" s="51"/>
      <c r="J808" s="4"/>
      <c r="K808" s="7"/>
      <c r="L808" s="4"/>
      <c r="M808" s="51"/>
      <c r="N808" s="4"/>
      <c r="O808" s="7"/>
      <c r="P808" s="53"/>
      <c r="Q808" s="53"/>
      <c r="R808" s="53"/>
      <c r="S808" s="53"/>
      <c r="T808" s="53"/>
      <c r="U808" s="53"/>
      <c r="V808" s="53"/>
      <c r="W808" s="53"/>
      <c r="X808" s="53"/>
      <c r="Y808" s="53"/>
      <c r="Z808" s="53"/>
      <c r="AA808" s="4"/>
      <c r="AB808" s="4"/>
      <c r="AC808" s="4"/>
    </row>
    <row r="809" spans="1:29" ht="15.75" customHeight="1">
      <c r="A809" s="7"/>
      <c r="B809" s="4"/>
      <c r="C809" s="51"/>
      <c r="D809" s="7"/>
      <c r="E809" s="51"/>
      <c r="F809" s="4"/>
      <c r="G809" s="7"/>
      <c r="H809" s="52"/>
      <c r="I809" s="51"/>
      <c r="J809" s="4"/>
      <c r="K809" s="7"/>
      <c r="L809" s="4"/>
      <c r="M809" s="51"/>
      <c r="N809" s="4"/>
      <c r="O809" s="7"/>
      <c r="P809" s="53"/>
      <c r="Q809" s="53"/>
      <c r="R809" s="53"/>
      <c r="S809" s="53"/>
      <c r="T809" s="53"/>
      <c r="U809" s="53"/>
      <c r="V809" s="53"/>
      <c r="W809" s="53"/>
      <c r="X809" s="53"/>
      <c r="Y809" s="53"/>
      <c r="Z809" s="53"/>
      <c r="AA809" s="4"/>
      <c r="AB809" s="4"/>
      <c r="AC809" s="4"/>
    </row>
    <row r="810" spans="1:29" ht="15.75" customHeight="1">
      <c r="A810" s="7"/>
      <c r="B810" s="4"/>
      <c r="C810" s="51"/>
      <c r="D810" s="7"/>
      <c r="E810" s="51"/>
      <c r="F810" s="4"/>
      <c r="G810" s="7"/>
      <c r="H810" s="52"/>
      <c r="I810" s="51"/>
      <c r="J810" s="4"/>
      <c r="K810" s="7"/>
      <c r="L810" s="4"/>
      <c r="M810" s="51"/>
      <c r="N810" s="4"/>
      <c r="O810" s="7"/>
      <c r="P810" s="53"/>
      <c r="Q810" s="53"/>
      <c r="R810" s="53"/>
      <c r="S810" s="53"/>
      <c r="T810" s="53"/>
      <c r="U810" s="53"/>
      <c r="V810" s="53"/>
      <c r="W810" s="53"/>
      <c r="X810" s="53"/>
      <c r="Y810" s="53"/>
      <c r="Z810" s="53"/>
      <c r="AA810" s="4"/>
      <c r="AB810" s="4"/>
      <c r="AC810" s="4"/>
    </row>
    <row r="811" spans="1:29" ht="15.75" customHeight="1">
      <c r="A811" s="7"/>
      <c r="B811" s="4"/>
      <c r="C811" s="51"/>
      <c r="D811" s="7"/>
      <c r="E811" s="51"/>
      <c r="F811" s="4"/>
      <c r="G811" s="7"/>
      <c r="H811" s="52"/>
      <c r="I811" s="51"/>
      <c r="J811" s="4"/>
      <c r="K811" s="7"/>
      <c r="L811" s="4"/>
      <c r="M811" s="51"/>
      <c r="N811" s="4"/>
      <c r="O811" s="7"/>
      <c r="P811" s="53"/>
      <c r="Q811" s="53"/>
      <c r="R811" s="53"/>
      <c r="S811" s="53"/>
      <c r="T811" s="53"/>
      <c r="U811" s="53"/>
      <c r="V811" s="53"/>
      <c r="W811" s="53"/>
      <c r="X811" s="53"/>
      <c r="Y811" s="53"/>
      <c r="Z811" s="53"/>
      <c r="AA811" s="4"/>
      <c r="AB811" s="4"/>
      <c r="AC811" s="4"/>
    </row>
    <row r="812" spans="1:29" ht="15.75" customHeight="1">
      <c r="A812" s="7"/>
      <c r="B812" s="4"/>
      <c r="C812" s="51"/>
      <c r="D812" s="7"/>
      <c r="E812" s="51"/>
      <c r="F812" s="4"/>
      <c r="G812" s="7"/>
      <c r="H812" s="52"/>
      <c r="I812" s="51"/>
      <c r="J812" s="4"/>
      <c r="K812" s="7"/>
      <c r="L812" s="4"/>
      <c r="M812" s="51"/>
      <c r="N812" s="4"/>
      <c r="O812" s="7"/>
      <c r="P812" s="53"/>
      <c r="Q812" s="53"/>
      <c r="R812" s="53"/>
      <c r="S812" s="53"/>
      <c r="T812" s="53"/>
      <c r="U812" s="53"/>
      <c r="V812" s="53"/>
      <c r="W812" s="53"/>
      <c r="X812" s="53"/>
      <c r="Y812" s="53"/>
      <c r="Z812" s="53"/>
      <c r="AA812" s="4"/>
      <c r="AB812" s="4"/>
      <c r="AC812" s="4"/>
    </row>
    <row r="813" spans="1:29" ht="15.75" customHeight="1">
      <c r="A813" s="7"/>
      <c r="B813" s="4"/>
      <c r="C813" s="51"/>
      <c r="D813" s="7"/>
      <c r="E813" s="51"/>
      <c r="F813" s="4"/>
      <c r="G813" s="7"/>
      <c r="H813" s="52"/>
      <c r="I813" s="51"/>
      <c r="J813" s="4"/>
      <c r="K813" s="7"/>
      <c r="L813" s="4"/>
      <c r="M813" s="51"/>
      <c r="N813" s="4"/>
      <c r="O813" s="7"/>
      <c r="P813" s="53"/>
      <c r="Q813" s="53"/>
      <c r="R813" s="53"/>
      <c r="S813" s="53"/>
      <c r="T813" s="53"/>
      <c r="U813" s="53"/>
      <c r="V813" s="53"/>
      <c r="W813" s="53"/>
      <c r="X813" s="53"/>
      <c r="Y813" s="53"/>
      <c r="Z813" s="53"/>
      <c r="AA813" s="4"/>
      <c r="AB813" s="4"/>
      <c r="AC813" s="4"/>
    </row>
    <row r="814" spans="1:29" ht="15.75" customHeight="1">
      <c r="A814" s="7"/>
      <c r="B814" s="4"/>
      <c r="C814" s="51"/>
      <c r="D814" s="7"/>
      <c r="E814" s="51"/>
      <c r="F814" s="4"/>
      <c r="G814" s="7"/>
      <c r="H814" s="52"/>
      <c r="I814" s="51"/>
      <c r="J814" s="4"/>
      <c r="K814" s="7"/>
      <c r="L814" s="4"/>
      <c r="M814" s="51"/>
      <c r="N814" s="4"/>
      <c r="O814" s="7"/>
      <c r="P814" s="53"/>
      <c r="Q814" s="53"/>
      <c r="R814" s="53"/>
      <c r="S814" s="53"/>
      <c r="T814" s="53"/>
      <c r="U814" s="53"/>
      <c r="V814" s="53"/>
      <c r="W814" s="53"/>
      <c r="X814" s="53"/>
      <c r="Y814" s="53"/>
      <c r="Z814" s="53"/>
      <c r="AA814" s="4"/>
      <c r="AB814" s="4"/>
      <c r="AC814" s="4"/>
    </row>
    <row r="815" spans="1:29" ht="15.75" customHeight="1">
      <c r="A815" s="7"/>
      <c r="B815" s="4"/>
      <c r="C815" s="51"/>
      <c r="D815" s="7"/>
      <c r="E815" s="51"/>
      <c r="F815" s="4"/>
      <c r="G815" s="7"/>
      <c r="H815" s="52"/>
      <c r="I815" s="51"/>
      <c r="J815" s="4"/>
      <c r="K815" s="7"/>
      <c r="L815" s="4"/>
      <c r="M815" s="51"/>
      <c r="N815" s="4"/>
      <c r="O815" s="7"/>
      <c r="P815" s="53"/>
      <c r="Q815" s="53"/>
      <c r="R815" s="53"/>
      <c r="S815" s="53"/>
      <c r="T815" s="53"/>
      <c r="U815" s="53"/>
      <c r="V815" s="53"/>
      <c r="W815" s="53"/>
      <c r="X815" s="53"/>
      <c r="Y815" s="53"/>
      <c r="Z815" s="53"/>
      <c r="AA815" s="4"/>
      <c r="AB815" s="4"/>
      <c r="AC815" s="4"/>
    </row>
    <row r="816" spans="1:29" ht="15.75" customHeight="1">
      <c r="A816" s="7"/>
      <c r="B816" s="4"/>
      <c r="C816" s="51"/>
      <c r="D816" s="7"/>
      <c r="E816" s="51"/>
      <c r="F816" s="4"/>
      <c r="G816" s="7"/>
      <c r="H816" s="52"/>
      <c r="I816" s="51"/>
      <c r="J816" s="4"/>
      <c r="K816" s="7"/>
      <c r="L816" s="4"/>
      <c r="M816" s="51"/>
      <c r="N816" s="4"/>
      <c r="O816" s="7"/>
      <c r="P816" s="53"/>
      <c r="Q816" s="53"/>
      <c r="R816" s="53"/>
      <c r="S816" s="53"/>
      <c r="T816" s="53"/>
      <c r="U816" s="53"/>
      <c r="V816" s="53"/>
      <c r="W816" s="53"/>
      <c r="X816" s="53"/>
      <c r="Y816" s="53"/>
      <c r="Z816" s="53"/>
      <c r="AA816" s="4"/>
      <c r="AB816" s="4"/>
      <c r="AC816" s="4"/>
    </row>
    <row r="817" spans="1:29" ht="15.75" customHeight="1">
      <c r="A817" s="7"/>
      <c r="B817" s="4"/>
      <c r="C817" s="51"/>
      <c r="D817" s="7"/>
      <c r="E817" s="51"/>
      <c r="F817" s="4"/>
      <c r="G817" s="7"/>
      <c r="H817" s="52"/>
      <c r="I817" s="51"/>
      <c r="J817" s="4"/>
      <c r="K817" s="7"/>
      <c r="L817" s="4"/>
      <c r="M817" s="51"/>
      <c r="N817" s="4"/>
      <c r="O817" s="7"/>
      <c r="P817" s="53"/>
      <c r="Q817" s="53"/>
      <c r="R817" s="53"/>
      <c r="S817" s="53"/>
      <c r="T817" s="53"/>
      <c r="U817" s="53"/>
      <c r="V817" s="53"/>
      <c r="W817" s="53"/>
      <c r="X817" s="53"/>
      <c r="Y817" s="53"/>
      <c r="Z817" s="53"/>
      <c r="AA817" s="4"/>
      <c r="AB817" s="4"/>
      <c r="AC817" s="4"/>
    </row>
    <row r="818" spans="1:29" ht="15.75" customHeight="1">
      <c r="A818" s="7"/>
      <c r="B818" s="4"/>
      <c r="C818" s="51"/>
      <c r="D818" s="7"/>
      <c r="E818" s="51"/>
      <c r="F818" s="4"/>
      <c r="G818" s="7"/>
      <c r="H818" s="52"/>
      <c r="I818" s="51"/>
      <c r="J818" s="4"/>
      <c r="K818" s="7"/>
      <c r="L818" s="4"/>
      <c r="M818" s="51"/>
      <c r="N818" s="4"/>
      <c r="O818" s="7"/>
      <c r="P818" s="53"/>
      <c r="Q818" s="53"/>
      <c r="R818" s="53"/>
      <c r="S818" s="53"/>
      <c r="T818" s="53"/>
      <c r="U818" s="53"/>
      <c r="V818" s="53"/>
      <c r="W818" s="53"/>
      <c r="X818" s="53"/>
      <c r="Y818" s="53"/>
      <c r="Z818" s="53"/>
      <c r="AA818" s="4"/>
      <c r="AB818" s="4"/>
      <c r="AC818" s="4"/>
    </row>
    <row r="819" spans="1:29" ht="15.75" customHeight="1">
      <c r="A819" s="7"/>
      <c r="B819" s="4"/>
      <c r="C819" s="51"/>
      <c r="D819" s="7"/>
      <c r="E819" s="51"/>
      <c r="F819" s="4"/>
      <c r="G819" s="7"/>
      <c r="H819" s="52"/>
      <c r="I819" s="51"/>
      <c r="J819" s="4"/>
      <c r="K819" s="7"/>
      <c r="L819" s="4"/>
      <c r="M819" s="51"/>
      <c r="N819" s="4"/>
      <c r="O819" s="7"/>
      <c r="P819" s="53"/>
      <c r="Q819" s="53"/>
      <c r="R819" s="53"/>
      <c r="S819" s="53"/>
      <c r="T819" s="53"/>
      <c r="U819" s="53"/>
      <c r="V819" s="53"/>
      <c r="W819" s="53"/>
      <c r="X819" s="53"/>
      <c r="Y819" s="53"/>
      <c r="Z819" s="53"/>
      <c r="AA819" s="4"/>
      <c r="AB819" s="4"/>
      <c r="AC819" s="4"/>
    </row>
    <row r="820" spans="1:29" ht="15.75" customHeight="1">
      <c r="A820" s="7"/>
      <c r="B820" s="4"/>
      <c r="C820" s="51"/>
      <c r="D820" s="7"/>
      <c r="E820" s="51"/>
      <c r="F820" s="4"/>
      <c r="G820" s="7"/>
      <c r="H820" s="52"/>
      <c r="I820" s="51"/>
      <c r="J820" s="4"/>
      <c r="K820" s="7"/>
      <c r="L820" s="4"/>
      <c r="M820" s="51"/>
      <c r="N820" s="4"/>
      <c r="O820" s="7"/>
      <c r="P820" s="53"/>
      <c r="Q820" s="53"/>
      <c r="R820" s="53"/>
      <c r="S820" s="53"/>
      <c r="T820" s="53"/>
      <c r="U820" s="53"/>
      <c r="V820" s="53"/>
      <c r="W820" s="53"/>
      <c r="X820" s="53"/>
      <c r="Y820" s="53"/>
      <c r="Z820" s="53"/>
      <c r="AA820" s="4"/>
      <c r="AB820" s="4"/>
      <c r="AC820" s="4"/>
    </row>
    <row r="821" spans="1:29" ht="15.75" customHeight="1">
      <c r="A821" s="7"/>
      <c r="B821" s="4"/>
      <c r="C821" s="51"/>
      <c r="D821" s="7"/>
      <c r="E821" s="51"/>
      <c r="F821" s="4"/>
      <c r="G821" s="7"/>
      <c r="H821" s="52"/>
      <c r="I821" s="51"/>
      <c r="J821" s="4"/>
      <c r="K821" s="7"/>
      <c r="L821" s="4"/>
      <c r="M821" s="51"/>
      <c r="N821" s="4"/>
      <c r="O821" s="7"/>
      <c r="P821" s="53"/>
      <c r="Q821" s="53"/>
      <c r="R821" s="53"/>
      <c r="S821" s="53"/>
      <c r="T821" s="53"/>
      <c r="U821" s="53"/>
      <c r="V821" s="53"/>
      <c r="W821" s="53"/>
      <c r="X821" s="53"/>
      <c r="Y821" s="53"/>
      <c r="Z821" s="53"/>
      <c r="AA821" s="4"/>
      <c r="AB821" s="4"/>
      <c r="AC821" s="4"/>
    </row>
    <row r="822" spans="1:29" ht="15.75" customHeight="1">
      <c r="A822" s="7"/>
      <c r="B822" s="4"/>
      <c r="C822" s="51"/>
      <c r="D822" s="7"/>
      <c r="E822" s="51"/>
      <c r="F822" s="4"/>
      <c r="G822" s="7"/>
      <c r="H822" s="52"/>
      <c r="I822" s="51"/>
      <c r="J822" s="4"/>
      <c r="K822" s="7"/>
      <c r="L822" s="4"/>
      <c r="M822" s="51"/>
      <c r="N822" s="4"/>
      <c r="O822" s="7"/>
      <c r="P822" s="53"/>
      <c r="Q822" s="53"/>
      <c r="R822" s="53"/>
      <c r="S822" s="53"/>
      <c r="T822" s="53"/>
      <c r="U822" s="53"/>
      <c r="V822" s="53"/>
      <c r="W822" s="53"/>
      <c r="X822" s="53"/>
      <c r="Y822" s="53"/>
      <c r="Z822" s="53"/>
      <c r="AA822" s="4"/>
      <c r="AB822" s="4"/>
      <c r="AC822" s="4"/>
    </row>
    <row r="823" spans="1:29" ht="15.75" customHeight="1">
      <c r="A823" s="7"/>
      <c r="B823" s="4"/>
      <c r="C823" s="51"/>
      <c r="D823" s="7"/>
      <c r="E823" s="51"/>
      <c r="F823" s="4"/>
      <c r="G823" s="7"/>
      <c r="H823" s="52"/>
      <c r="I823" s="51"/>
      <c r="J823" s="4"/>
      <c r="K823" s="7"/>
      <c r="L823" s="4"/>
      <c r="M823" s="51"/>
      <c r="N823" s="4"/>
      <c r="O823" s="7"/>
      <c r="P823" s="53"/>
      <c r="Q823" s="53"/>
      <c r="R823" s="53"/>
      <c r="S823" s="53"/>
      <c r="T823" s="53"/>
      <c r="U823" s="53"/>
      <c r="V823" s="53"/>
      <c r="W823" s="53"/>
      <c r="X823" s="53"/>
      <c r="Y823" s="53"/>
      <c r="Z823" s="53"/>
      <c r="AA823" s="4"/>
      <c r="AB823" s="4"/>
      <c r="AC823" s="4"/>
    </row>
    <row r="824" spans="1:29" ht="15.75" customHeight="1">
      <c r="A824" s="7"/>
      <c r="B824" s="4"/>
      <c r="C824" s="51"/>
      <c r="D824" s="7"/>
      <c r="E824" s="51"/>
      <c r="F824" s="4"/>
      <c r="G824" s="7"/>
      <c r="H824" s="52"/>
      <c r="I824" s="51"/>
      <c r="J824" s="4"/>
      <c r="K824" s="7"/>
      <c r="L824" s="4"/>
      <c r="M824" s="51"/>
      <c r="N824" s="4"/>
      <c r="O824" s="7"/>
      <c r="P824" s="53"/>
      <c r="Q824" s="53"/>
      <c r="R824" s="53"/>
      <c r="S824" s="53"/>
      <c r="T824" s="53"/>
      <c r="U824" s="53"/>
      <c r="V824" s="53"/>
      <c r="W824" s="53"/>
      <c r="X824" s="53"/>
      <c r="Y824" s="53"/>
      <c r="Z824" s="53"/>
      <c r="AA824" s="4"/>
      <c r="AB824" s="4"/>
      <c r="AC824" s="4"/>
    </row>
    <row r="825" spans="1:29" ht="15.75" customHeight="1">
      <c r="A825" s="7"/>
      <c r="B825" s="4"/>
      <c r="C825" s="51"/>
      <c r="D825" s="7"/>
      <c r="E825" s="51"/>
      <c r="F825" s="4"/>
      <c r="G825" s="7"/>
      <c r="H825" s="52"/>
      <c r="I825" s="51"/>
      <c r="J825" s="4"/>
      <c r="K825" s="7"/>
      <c r="L825" s="4"/>
      <c r="M825" s="51"/>
      <c r="N825" s="4"/>
      <c r="O825" s="7"/>
      <c r="P825" s="53"/>
      <c r="Q825" s="53"/>
      <c r="R825" s="53"/>
      <c r="S825" s="53"/>
      <c r="T825" s="53"/>
      <c r="U825" s="53"/>
      <c r="V825" s="53"/>
      <c r="W825" s="53"/>
      <c r="X825" s="53"/>
      <c r="Y825" s="53"/>
      <c r="Z825" s="53"/>
      <c r="AA825" s="4"/>
      <c r="AB825" s="4"/>
      <c r="AC825" s="4"/>
    </row>
    <row r="826" spans="1:29" ht="15.75" customHeight="1">
      <c r="A826" s="7"/>
      <c r="B826" s="4"/>
      <c r="C826" s="51"/>
      <c r="D826" s="7"/>
      <c r="E826" s="51"/>
      <c r="F826" s="4"/>
      <c r="G826" s="7"/>
      <c r="H826" s="52"/>
      <c r="I826" s="51"/>
      <c r="J826" s="4"/>
      <c r="K826" s="7"/>
      <c r="L826" s="4"/>
      <c r="M826" s="51"/>
      <c r="N826" s="4"/>
      <c r="O826" s="7"/>
      <c r="P826" s="53"/>
      <c r="Q826" s="53"/>
      <c r="R826" s="53"/>
      <c r="S826" s="53"/>
      <c r="T826" s="53"/>
      <c r="U826" s="53"/>
      <c r="V826" s="53"/>
      <c r="W826" s="53"/>
      <c r="X826" s="53"/>
      <c r="Y826" s="53"/>
      <c r="Z826" s="53"/>
      <c r="AA826" s="4"/>
      <c r="AB826" s="4"/>
      <c r="AC826" s="4"/>
    </row>
    <row r="827" spans="1:29" ht="15.75" customHeight="1">
      <c r="A827" s="7"/>
      <c r="B827" s="4"/>
      <c r="C827" s="51"/>
      <c r="D827" s="7"/>
      <c r="E827" s="51"/>
      <c r="F827" s="4"/>
      <c r="G827" s="7"/>
      <c r="H827" s="52"/>
      <c r="I827" s="51"/>
      <c r="J827" s="4"/>
      <c r="K827" s="7"/>
      <c r="L827" s="4"/>
      <c r="M827" s="51"/>
      <c r="N827" s="4"/>
      <c r="O827" s="7"/>
      <c r="P827" s="53"/>
      <c r="Q827" s="53"/>
      <c r="R827" s="53"/>
      <c r="S827" s="53"/>
      <c r="T827" s="53"/>
      <c r="U827" s="53"/>
      <c r="V827" s="53"/>
      <c r="W827" s="53"/>
      <c r="X827" s="53"/>
      <c r="Y827" s="53"/>
      <c r="Z827" s="53"/>
      <c r="AA827" s="4"/>
      <c r="AB827" s="4"/>
      <c r="AC827" s="4"/>
    </row>
    <row r="828" spans="1:29" ht="15.75" customHeight="1">
      <c r="A828" s="7"/>
      <c r="B828" s="4"/>
      <c r="C828" s="51"/>
      <c r="D828" s="7"/>
      <c r="E828" s="51"/>
      <c r="F828" s="4"/>
      <c r="G828" s="7"/>
      <c r="H828" s="52"/>
      <c r="I828" s="51"/>
      <c r="J828" s="4"/>
      <c r="K828" s="7"/>
      <c r="L828" s="4"/>
      <c r="M828" s="51"/>
      <c r="N828" s="4"/>
      <c r="O828" s="7"/>
      <c r="P828" s="53"/>
      <c r="Q828" s="53"/>
      <c r="R828" s="53"/>
      <c r="S828" s="53"/>
      <c r="T828" s="53"/>
      <c r="U828" s="53"/>
      <c r="V828" s="53"/>
      <c r="W828" s="53"/>
      <c r="X828" s="53"/>
      <c r="Y828" s="53"/>
      <c r="Z828" s="53"/>
      <c r="AA828" s="4"/>
      <c r="AB828" s="4"/>
      <c r="AC828" s="4"/>
    </row>
    <row r="829" spans="1:29" ht="15.75" customHeight="1">
      <c r="A829" s="7"/>
      <c r="B829" s="4"/>
      <c r="C829" s="51"/>
      <c r="D829" s="7"/>
      <c r="E829" s="51"/>
      <c r="F829" s="4"/>
      <c r="G829" s="7"/>
      <c r="H829" s="52"/>
      <c r="I829" s="51"/>
      <c r="J829" s="4"/>
      <c r="K829" s="7"/>
      <c r="L829" s="4"/>
      <c r="M829" s="51"/>
      <c r="N829" s="4"/>
      <c r="O829" s="7"/>
      <c r="P829" s="53"/>
      <c r="Q829" s="53"/>
      <c r="R829" s="53"/>
      <c r="S829" s="53"/>
      <c r="T829" s="53"/>
      <c r="U829" s="53"/>
      <c r="V829" s="53"/>
      <c r="W829" s="53"/>
      <c r="X829" s="53"/>
      <c r="Y829" s="53"/>
      <c r="Z829" s="53"/>
      <c r="AA829" s="4"/>
      <c r="AB829" s="4"/>
      <c r="AC829" s="4"/>
    </row>
    <row r="830" spans="1:29" ht="15.75" customHeight="1">
      <c r="A830" s="7"/>
      <c r="B830" s="4"/>
      <c r="C830" s="51"/>
      <c r="D830" s="7"/>
      <c r="E830" s="51"/>
      <c r="F830" s="4"/>
      <c r="G830" s="7"/>
      <c r="H830" s="52"/>
      <c r="I830" s="51"/>
      <c r="J830" s="4"/>
      <c r="K830" s="7"/>
      <c r="L830" s="4"/>
      <c r="M830" s="51"/>
      <c r="N830" s="4"/>
      <c r="O830" s="7"/>
      <c r="P830" s="53"/>
      <c r="Q830" s="53"/>
      <c r="R830" s="53"/>
      <c r="S830" s="53"/>
      <c r="T830" s="53"/>
      <c r="U830" s="53"/>
      <c r="V830" s="53"/>
      <c r="W830" s="53"/>
      <c r="X830" s="53"/>
      <c r="Y830" s="53"/>
      <c r="Z830" s="53"/>
      <c r="AA830" s="4"/>
      <c r="AB830" s="4"/>
      <c r="AC830" s="4"/>
    </row>
    <row r="831" spans="1:29" ht="15.75" customHeight="1">
      <c r="A831" s="7"/>
      <c r="B831" s="4"/>
      <c r="C831" s="51"/>
      <c r="D831" s="7"/>
      <c r="E831" s="51"/>
      <c r="F831" s="4"/>
      <c r="G831" s="7"/>
      <c r="H831" s="52"/>
      <c r="I831" s="51"/>
      <c r="J831" s="4"/>
      <c r="K831" s="7"/>
      <c r="L831" s="4"/>
      <c r="M831" s="51"/>
      <c r="N831" s="4"/>
      <c r="O831" s="7"/>
      <c r="P831" s="53"/>
      <c r="Q831" s="53"/>
      <c r="R831" s="53"/>
      <c r="S831" s="53"/>
      <c r="T831" s="53"/>
      <c r="U831" s="53"/>
      <c r="V831" s="53"/>
      <c r="W831" s="53"/>
      <c r="X831" s="53"/>
      <c r="Y831" s="53"/>
      <c r="Z831" s="53"/>
      <c r="AA831" s="4"/>
      <c r="AB831" s="4"/>
      <c r="AC831" s="4"/>
    </row>
    <row r="832" spans="1:29" ht="15.75" customHeight="1">
      <c r="A832" s="7"/>
      <c r="B832" s="4"/>
      <c r="C832" s="51"/>
      <c r="D832" s="7"/>
      <c r="E832" s="51"/>
      <c r="F832" s="4"/>
      <c r="G832" s="7"/>
      <c r="H832" s="52"/>
      <c r="I832" s="51"/>
      <c r="J832" s="4"/>
      <c r="K832" s="7"/>
      <c r="L832" s="4"/>
      <c r="M832" s="51"/>
      <c r="N832" s="4"/>
      <c r="O832" s="7"/>
      <c r="P832" s="53"/>
      <c r="Q832" s="53"/>
      <c r="R832" s="53"/>
      <c r="S832" s="53"/>
      <c r="T832" s="53"/>
      <c r="U832" s="53"/>
      <c r="V832" s="53"/>
      <c r="W832" s="53"/>
      <c r="X832" s="53"/>
      <c r="Y832" s="53"/>
      <c r="Z832" s="53"/>
      <c r="AA832" s="4"/>
      <c r="AB832" s="4"/>
      <c r="AC832" s="4"/>
    </row>
    <row r="833" spans="1:29" ht="15.75" customHeight="1">
      <c r="A833" s="7"/>
      <c r="B833" s="4"/>
      <c r="C833" s="51"/>
      <c r="D833" s="7"/>
      <c r="E833" s="51"/>
      <c r="F833" s="4"/>
      <c r="G833" s="7"/>
      <c r="H833" s="52"/>
      <c r="I833" s="51"/>
      <c r="J833" s="4"/>
      <c r="K833" s="7"/>
      <c r="L833" s="4"/>
      <c r="M833" s="51"/>
      <c r="N833" s="4"/>
      <c r="O833" s="7"/>
      <c r="P833" s="53"/>
      <c r="Q833" s="53"/>
      <c r="R833" s="53"/>
      <c r="S833" s="53"/>
      <c r="T833" s="53"/>
      <c r="U833" s="53"/>
      <c r="V833" s="53"/>
      <c r="W833" s="53"/>
      <c r="X833" s="53"/>
      <c r="Y833" s="53"/>
      <c r="Z833" s="53"/>
      <c r="AA833" s="4"/>
      <c r="AB833" s="4"/>
      <c r="AC833" s="4"/>
    </row>
    <row r="834" spans="1:29" ht="15.75" customHeight="1">
      <c r="A834" s="7"/>
      <c r="B834" s="4"/>
      <c r="C834" s="51"/>
      <c r="D834" s="7"/>
      <c r="E834" s="51"/>
      <c r="F834" s="4"/>
      <c r="G834" s="7"/>
      <c r="H834" s="52"/>
      <c r="I834" s="51"/>
      <c r="J834" s="4"/>
      <c r="K834" s="7"/>
      <c r="L834" s="4"/>
      <c r="M834" s="51"/>
      <c r="N834" s="4"/>
      <c r="O834" s="7"/>
      <c r="P834" s="53"/>
      <c r="Q834" s="53"/>
      <c r="R834" s="53"/>
      <c r="S834" s="53"/>
      <c r="T834" s="53"/>
      <c r="U834" s="53"/>
      <c r="V834" s="53"/>
      <c r="W834" s="53"/>
      <c r="X834" s="53"/>
      <c r="Y834" s="53"/>
      <c r="Z834" s="53"/>
      <c r="AA834" s="4"/>
      <c r="AB834" s="4"/>
      <c r="AC834" s="4"/>
    </row>
    <row r="835" spans="1:29" ht="15.75" customHeight="1">
      <c r="A835" s="7"/>
      <c r="B835" s="4"/>
      <c r="C835" s="51"/>
      <c r="D835" s="7"/>
      <c r="E835" s="51"/>
      <c r="F835" s="4"/>
      <c r="G835" s="7"/>
      <c r="H835" s="52"/>
      <c r="I835" s="51"/>
      <c r="J835" s="4"/>
      <c r="K835" s="7"/>
      <c r="L835" s="4"/>
      <c r="M835" s="51"/>
      <c r="N835" s="4"/>
      <c r="O835" s="7"/>
      <c r="P835" s="53"/>
      <c r="Q835" s="53"/>
      <c r="R835" s="53"/>
      <c r="S835" s="53"/>
      <c r="T835" s="53"/>
      <c r="U835" s="53"/>
      <c r="V835" s="53"/>
      <c r="W835" s="53"/>
      <c r="X835" s="53"/>
      <c r="Y835" s="53"/>
      <c r="Z835" s="53"/>
      <c r="AA835" s="4"/>
      <c r="AB835" s="4"/>
      <c r="AC835" s="4"/>
    </row>
    <row r="836" spans="1:29" ht="15.75" customHeight="1">
      <c r="A836" s="7"/>
      <c r="B836" s="4"/>
      <c r="C836" s="51"/>
      <c r="D836" s="7"/>
      <c r="E836" s="51"/>
      <c r="F836" s="4"/>
      <c r="G836" s="7"/>
      <c r="H836" s="52"/>
      <c r="I836" s="51"/>
      <c r="J836" s="4"/>
      <c r="K836" s="7"/>
      <c r="L836" s="4"/>
      <c r="M836" s="51"/>
      <c r="N836" s="4"/>
      <c r="O836" s="7"/>
      <c r="P836" s="53"/>
      <c r="Q836" s="53"/>
      <c r="R836" s="53"/>
      <c r="S836" s="53"/>
      <c r="T836" s="53"/>
      <c r="U836" s="53"/>
      <c r="V836" s="53"/>
      <c r="W836" s="53"/>
      <c r="X836" s="53"/>
      <c r="Y836" s="53"/>
      <c r="Z836" s="53"/>
      <c r="AA836" s="4"/>
      <c r="AB836" s="4"/>
      <c r="AC836" s="4"/>
    </row>
    <row r="837" spans="1:29" ht="15.75" customHeight="1">
      <c r="A837" s="7"/>
      <c r="B837" s="4"/>
      <c r="C837" s="51"/>
      <c r="D837" s="7"/>
      <c r="E837" s="51"/>
      <c r="F837" s="4"/>
      <c r="G837" s="7"/>
      <c r="H837" s="52"/>
      <c r="I837" s="51"/>
      <c r="J837" s="4"/>
      <c r="K837" s="7"/>
      <c r="L837" s="4"/>
      <c r="M837" s="51"/>
      <c r="N837" s="4"/>
      <c r="O837" s="7"/>
      <c r="P837" s="53"/>
      <c r="Q837" s="53"/>
      <c r="R837" s="53"/>
      <c r="S837" s="53"/>
      <c r="T837" s="53"/>
      <c r="U837" s="53"/>
      <c r="V837" s="53"/>
      <c r="W837" s="53"/>
      <c r="X837" s="53"/>
      <c r="Y837" s="53"/>
      <c r="Z837" s="53"/>
      <c r="AA837" s="4"/>
      <c r="AB837" s="4"/>
      <c r="AC837" s="4"/>
    </row>
    <row r="838" spans="1:29" ht="15.75" customHeight="1">
      <c r="A838" s="7"/>
      <c r="B838" s="4"/>
      <c r="C838" s="51"/>
      <c r="D838" s="7"/>
      <c r="E838" s="51"/>
      <c r="F838" s="4"/>
      <c r="G838" s="7"/>
      <c r="H838" s="52"/>
      <c r="I838" s="51"/>
      <c r="J838" s="4"/>
      <c r="K838" s="7"/>
      <c r="L838" s="4"/>
      <c r="M838" s="51"/>
      <c r="N838" s="4"/>
      <c r="O838" s="7"/>
      <c r="P838" s="53"/>
      <c r="Q838" s="53"/>
      <c r="R838" s="53"/>
      <c r="S838" s="53"/>
      <c r="T838" s="53"/>
      <c r="U838" s="53"/>
      <c r="V838" s="53"/>
      <c r="W838" s="53"/>
      <c r="X838" s="53"/>
      <c r="Y838" s="53"/>
      <c r="Z838" s="53"/>
      <c r="AA838" s="4"/>
      <c r="AB838" s="4"/>
      <c r="AC838" s="4"/>
    </row>
    <row r="839" spans="1:29" ht="15.75" customHeight="1">
      <c r="A839" s="7"/>
      <c r="B839" s="4"/>
      <c r="C839" s="51"/>
      <c r="D839" s="7"/>
      <c r="E839" s="51"/>
      <c r="F839" s="4"/>
      <c r="G839" s="7"/>
      <c r="H839" s="52"/>
      <c r="I839" s="51"/>
      <c r="J839" s="4"/>
      <c r="K839" s="7"/>
      <c r="L839" s="4"/>
      <c r="M839" s="51"/>
      <c r="N839" s="4"/>
      <c r="O839" s="7"/>
      <c r="P839" s="53"/>
      <c r="Q839" s="53"/>
      <c r="R839" s="53"/>
      <c r="S839" s="53"/>
      <c r="T839" s="53"/>
      <c r="U839" s="53"/>
      <c r="V839" s="53"/>
      <c r="W839" s="53"/>
      <c r="X839" s="53"/>
      <c r="Y839" s="53"/>
      <c r="Z839" s="53"/>
      <c r="AA839" s="4"/>
      <c r="AB839" s="4"/>
      <c r="AC839" s="4"/>
    </row>
    <row r="840" spans="1:29" ht="15.75" customHeight="1">
      <c r="A840" s="7"/>
      <c r="B840" s="4"/>
      <c r="C840" s="51"/>
      <c r="D840" s="7"/>
      <c r="E840" s="51"/>
      <c r="F840" s="4"/>
      <c r="G840" s="7"/>
      <c r="H840" s="52"/>
      <c r="I840" s="51"/>
      <c r="J840" s="4"/>
      <c r="K840" s="7"/>
      <c r="L840" s="4"/>
      <c r="M840" s="51"/>
      <c r="N840" s="4"/>
      <c r="O840" s="7"/>
      <c r="P840" s="53"/>
      <c r="Q840" s="53"/>
      <c r="R840" s="53"/>
      <c r="S840" s="53"/>
      <c r="T840" s="53"/>
      <c r="U840" s="53"/>
      <c r="V840" s="53"/>
      <c r="W840" s="53"/>
      <c r="X840" s="53"/>
      <c r="Y840" s="53"/>
      <c r="Z840" s="53"/>
      <c r="AA840" s="4"/>
      <c r="AB840" s="4"/>
      <c r="AC840" s="4"/>
    </row>
    <row r="841" spans="1:29" ht="15.75" customHeight="1">
      <c r="A841" s="7"/>
      <c r="B841" s="4"/>
      <c r="C841" s="51"/>
      <c r="D841" s="7"/>
      <c r="E841" s="51"/>
      <c r="F841" s="4"/>
      <c r="G841" s="7"/>
      <c r="H841" s="52"/>
      <c r="I841" s="51"/>
      <c r="J841" s="4"/>
      <c r="K841" s="7"/>
      <c r="L841" s="4"/>
      <c r="M841" s="51"/>
      <c r="N841" s="4"/>
      <c r="O841" s="7"/>
      <c r="P841" s="53"/>
      <c r="Q841" s="53"/>
      <c r="R841" s="53"/>
      <c r="S841" s="53"/>
      <c r="T841" s="53"/>
      <c r="U841" s="53"/>
      <c r="V841" s="53"/>
      <c r="W841" s="53"/>
      <c r="X841" s="53"/>
      <c r="Y841" s="53"/>
      <c r="Z841" s="53"/>
      <c r="AA841" s="4"/>
      <c r="AB841" s="4"/>
      <c r="AC841" s="4"/>
    </row>
    <row r="842" spans="1:29" ht="15.75" customHeight="1">
      <c r="A842" s="7"/>
      <c r="B842" s="4"/>
      <c r="C842" s="51"/>
      <c r="D842" s="7"/>
      <c r="E842" s="51"/>
      <c r="F842" s="4"/>
      <c r="G842" s="7"/>
      <c r="H842" s="52"/>
      <c r="I842" s="51"/>
      <c r="J842" s="4"/>
      <c r="K842" s="7"/>
      <c r="L842" s="4"/>
      <c r="M842" s="51"/>
      <c r="N842" s="4"/>
      <c r="O842" s="7"/>
      <c r="P842" s="53"/>
      <c r="Q842" s="53"/>
      <c r="R842" s="53"/>
      <c r="S842" s="53"/>
      <c r="T842" s="53"/>
      <c r="U842" s="53"/>
      <c r="V842" s="53"/>
      <c r="W842" s="53"/>
      <c r="X842" s="53"/>
      <c r="Y842" s="53"/>
      <c r="Z842" s="53"/>
      <c r="AA842" s="4"/>
      <c r="AB842" s="4"/>
      <c r="AC842" s="4"/>
    </row>
    <row r="843" spans="1:29" ht="15.75" customHeight="1">
      <c r="A843" s="7"/>
      <c r="B843" s="4"/>
      <c r="C843" s="51"/>
      <c r="D843" s="7"/>
      <c r="E843" s="51"/>
      <c r="F843" s="4"/>
      <c r="G843" s="7"/>
      <c r="H843" s="52"/>
      <c r="I843" s="51"/>
      <c r="J843" s="4"/>
      <c r="K843" s="7"/>
      <c r="L843" s="4"/>
      <c r="M843" s="51"/>
      <c r="N843" s="4"/>
      <c r="O843" s="7"/>
      <c r="P843" s="53"/>
      <c r="Q843" s="53"/>
      <c r="R843" s="53"/>
      <c r="S843" s="53"/>
      <c r="T843" s="53"/>
      <c r="U843" s="53"/>
      <c r="V843" s="53"/>
      <c r="W843" s="53"/>
      <c r="X843" s="53"/>
      <c r="Y843" s="53"/>
      <c r="Z843" s="53"/>
      <c r="AA843" s="4"/>
      <c r="AB843" s="4"/>
      <c r="AC843" s="4"/>
    </row>
    <row r="844" spans="1:29" ht="15.75" customHeight="1">
      <c r="A844" s="7"/>
      <c r="B844" s="4"/>
      <c r="C844" s="51"/>
      <c r="D844" s="7"/>
      <c r="E844" s="51"/>
      <c r="F844" s="4"/>
      <c r="G844" s="7"/>
      <c r="H844" s="52"/>
      <c r="I844" s="51"/>
      <c r="J844" s="4"/>
      <c r="K844" s="7"/>
      <c r="L844" s="4"/>
      <c r="M844" s="51"/>
      <c r="N844" s="4"/>
      <c r="O844" s="7"/>
      <c r="P844" s="53"/>
      <c r="Q844" s="53"/>
      <c r="R844" s="53"/>
      <c r="S844" s="53"/>
      <c r="T844" s="53"/>
      <c r="U844" s="53"/>
      <c r="V844" s="53"/>
      <c r="W844" s="53"/>
      <c r="X844" s="53"/>
      <c r="Y844" s="53"/>
      <c r="Z844" s="53"/>
      <c r="AA844" s="4"/>
      <c r="AB844" s="4"/>
      <c r="AC844" s="4"/>
    </row>
    <row r="845" spans="1:29" ht="15.75" customHeight="1">
      <c r="A845" s="7"/>
      <c r="B845" s="4"/>
      <c r="C845" s="51"/>
      <c r="D845" s="7"/>
      <c r="E845" s="51"/>
      <c r="F845" s="4"/>
      <c r="G845" s="7"/>
      <c r="H845" s="52"/>
      <c r="I845" s="51"/>
      <c r="J845" s="4"/>
      <c r="K845" s="7"/>
      <c r="L845" s="4"/>
      <c r="M845" s="51"/>
      <c r="N845" s="4"/>
      <c r="O845" s="7"/>
      <c r="P845" s="53"/>
      <c r="Q845" s="53"/>
      <c r="R845" s="53"/>
      <c r="S845" s="53"/>
      <c r="T845" s="53"/>
      <c r="U845" s="53"/>
      <c r="V845" s="53"/>
      <c r="W845" s="53"/>
      <c r="X845" s="53"/>
      <c r="Y845" s="53"/>
      <c r="Z845" s="53"/>
      <c r="AA845" s="4"/>
      <c r="AB845" s="4"/>
      <c r="AC845" s="4"/>
    </row>
    <row r="846" spans="1:29" ht="15.75" customHeight="1">
      <c r="A846" s="7"/>
      <c r="B846" s="4"/>
      <c r="C846" s="51"/>
      <c r="D846" s="7"/>
      <c r="E846" s="51"/>
      <c r="F846" s="4"/>
      <c r="G846" s="7"/>
      <c r="H846" s="52"/>
      <c r="I846" s="51"/>
      <c r="J846" s="4"/>
      <c r="K846" s="7"/>
      <c r="L846" s="4"/>
      <c r="M846" s="51"/>
      <c r="N846" s="4"/>
      <c r="O846" s="7"/>
      <c r="P846" s="53"/>
      <c r="Q846" s="53"/>
      <c r="R846" s="53"/>
      <c r="S846" s="53"/>
      <c r="T846" s="53"/>
      <c r="U846" s="53"/>
      <c r="V846" s="53"/>
      <c r="W846" s="53"/>
      <c r="X846" s="53"/>
      <c r="Y846" s="53"/>
      <c r="Z846" s="53"/>
      <c r="AA846" s="4"/>
      <c r="AB846" s="4"/>
      <c r="AC846" s="4"/>
    </row>
    <row r="847" spans="1:29" ht="15.75" customHeight="1">
      <c r="A847" s="7"/>
      <c r="B847" s="4"/>
      <c r="C847" s="51"/>
      <c r="D847" s="7"/>
      <c r="E847" s="51"/>
      <c r="F847" s="4"/>
      <c r="G847" s="7"/>
      <c r="H847" s="52"/>
      <c r="I847" s="51"/>
      <c r="J847" s="4"/>
      <c r="K847" s="7"/>
      <c r="L847" s="4"/>
      <c r="M847" s="51"/>
      <c r="N847" s="4"/>
      <c r="O847" s="7"/>
      <c r="P847" s="53"/>
      <c r="Q847" s="53"/>
      <c r="R847" s="53"/>
      <c r="S847" s="53"/>
      <c r="T847" s="53"/>
      <c r="U847" s="53"/>
      <c r="V847" s="53"/>
      <c r="W847" s="53"/>
      <c r="X847" s="53"/>
      <c r="Y847" s="53"/>
      <c r="Z847" s="53"/>
      <c r="AA847" s="4"/>
      <c r="AB847" s="4"/>
      <c r="AC847" s="4"/>
    </row>
    <row r="848" spans="1:29" ht="15.75" customHeight="1">
      <c r="A848" s="7"/>
      <c r="B848" s="4"/>
      <c r="C848" s="51"/>
      <c r="D848" s="7"/>
      <c r="E848" s="51"/>
      <c r="F848" s="4"/>
      <c r="G848" s="7"/>
      <c r="H848" s="52"/>
      <c r="I848" s="51"/>
      <c r="J848" s="4"/>
      <c r="K848" s="7"/>
      <c r="L848" s="4"/>
      <c r="M848" s="51"/>
      <c r="N848" s="4"/>
      <c r="O848" s="7"/>
      <c r="P848" s="53"/>
      <c r="Q848" s="53"/>
      <c r="R848" s="53"/>
      <c r="S848" s="53"/>
      <c r="T848" s="53"/>
      <c r="U848" s="53"/>
      <c r="V848" s="53"/>
      <c r="W848" s="53"/>
      <c r="X848" s="53"/>
      <c r="Y848" s="53"/>
      <c r="Z848" s="53"/>
      <c r="AA848" s="4"/>
      <c r="AB848" s="4"/>
      <c r="AC848" s="4"/>
    </row>
    <row r="849" spans="1:29" ht="15.75" customHeight="1">
      <c r="A849" s="7"/>
      <c r="B849" s="4"/>
      <c r="C849" s="51"/>
      <c r="D849" s="7"/>
      <c r="E849" s="51"/>
      <c r="F849" s="4"/>
      <c r="G849" s="7"/>
      <c r="H849" s="52"/>
      <c r="I849" s="51"/>
      <c r="J849" s="4"/>
      <c r="K849" s="7"/>
      <c r="L849" s="4"/>
      <c r="M849" s="51"/>
      <c r="N849" s="4"/>
      <c r="O849" s="7"/>
      <c r="P849" s="53"/>
      <c r="Q849" s="53"/>
      <c r="R849" s="53"/>
      <c r="S849" s="53"/>
      <c r="T849" s="53"/>
      <c r="U849" s="53"/>
      <c r="V849" s="53"/>
      <c r="W849" s="53"/>
      <c r="X849" s="53"/>
      <c r="Y849" s="53"/>
      <c r="Z849" s="53"/>
      <c r="AA849" s="4"/>
      <c r="AB849" s="4"/>
      <c r="AC849" s="4"/>
    </row>
    <row r="850" spans="1:29" ht="15.75" customHeight="1">
      <c r="A850" s="7"/>
      <c r="B850" s="4"/>
      <c r="C850" s="51"/>
      <c r="D850" s="7"/>
      <c r="E850" s="51"/>
      <c r="F850" s="4"/>
      <c r="G850" s="7"/>
      <c r="H850" s="52"/>
      <c r="I850" s="51"/>
      <c r="J850" s="4"/>
      <c r="K850" s="7"/>
      <c r="L850" s="4"/>
      <c r="M850" s="51"/>
      <c r="N850" s="4"/>
      <c r="O850" s="7"/>
      <c r="P850" s="53"/>
      <c r="Q850" s="53"/>
      <c r="R850" s="53"/>
      <c r="S850" s="53"/>
      <c r="T850" s="53"/>
      <c r="U850" s="53"/>
      <c r="V850" s="53"/>
      <c r="W850" s="53"/>
      <c r="X850" s="53"/>
      <c r="Y850" s="53"/>
      <c r="Z850" s="53"/>
      <c r="AA850" s="4"/>
      <c r="AB850" s="4"/>
      <c r="AC850" s="4"/>
    </row>
    <row r="851" spans="1:29" ht="15.75" customHeight="1">
      <c r="A851" s="7"/>
      <c r="B851" s="4"/>
      <c r="C851" s="51"/>
      <c r="D851" s="7"/>
      <c r="E851" s="51"/>
      <c r="F851" s="4"/>
      <c r="G851" s="7"/>
      <c r="H851" s="52"/>
      <c r="I851" s="51"/>
      <c r="J851" s="4"/>
      <c r="K851" s="7"/>
      <c r="L851" s="4"/>
      <c r="M851" s="51"/>
      <c r="N851" s="4"/>
      <c r="O851" s="7"/>
      <c r="P851" s="53"/>
      <c r="Q851" s="53"/>
      <c r="R851" s="53"/>
      <c r="S851" s="53"/>
      <c r="T851" s="53"/>
      <c r="U851" s="53"/>
      <c r="V851" s="53"/>
      <c r="W851" s="53"/>
      <c r="X851" s="53"/>
      <c r="Y851" s="53"/>
      <c r="Z851" s="53"/>
      <c r="AA851" s="4"/>
      <c r="AB851" s="4"/>
      <c r="AC851" s="4"/>
    </row>
    <row r="852" spans="1:29" ht="15.75" customHeight="1">
      <c r="A852" s="7"/>
      <c r="B852" s="4"/>
      <c r="C852" s="51"/>
      <c r="D852" s="7"/>
      <c r="E852" s="51"/>
      <c r="F852" s="4"/>
      <c r="G852" s="7"/>
      <c r="H852" s="52"/>
      <c r="I852" s="51"/>
      <c r="J852" s="4"/>
      <c r="K852" s="7"/>
      <c r="L852" s="4"/>
      <c r="M852" s="51"/>
      <c r="N852" s="4"/>
      <c r="O852" s="7"/>
      <c r="P852" s="53"/>
      <c r="Q852" s="53"/>
      <c r="R852" s="53"/>
      <c r="S852" s="53"/>
      <c r="T852" s="53"/>
      <c r="U852" s="53"/>
      <c r="V852" s="53"/>
      <c r="W852" s="53"/>
      <c r="X852" s="53"/>
      <c r="Y852" s="53"/>
      <c r="Z852" s="53"/>
      <c r="AA852" s="4"/>
      <c r="AB852" s="4"/>
      <c r="AC852" s="4"/>
    </row>
    <row r="853" spans="1:29" ht="15.75" customHeight="1">
      <c r="A853" s="7"/>
      <c r="B853" s="4"/>
      <c r="C853" s="51"/>
      <c r="D853" s="7"/>
      <c r="E853" s="51"/>
      <c r="F853" s="4"/>
      <c r="G853" s="7"/>
      <c r="H853" s="52"/>
      <c r="I853" s="51"/>
      <c r="J853" s="4"/>
      <c r="K853" s="7"/>
      <c r="L853" s="4"/>
      <c r="M853" s="51"/>
      <c r="N853" s="4"/>
      <c r="O853" s="7"/>
      <c r="P853" s="53"/>
      <c r="Q853" s="53"/>
      <c r="R853" s="53"/>
      <c r="S853" s="53"/>
      <c r="T853" s="53"/>
      <c r="U853" s="53"/>
      <c r="V853" s="53"/>
      <c r="W853" s="53"/>
      <c r="X853" s="53"/>
      <c r="Y853" s="53"/>
      <c r="Z853" s="53"/>
      <c r="AA853" s="4"/>
      <c r="AB853" s="4"/>
      <c r="AC853" s="4"/>
    </row>
    <row r="854" spans="1:29" ht="15.75" customHeight="1">
      <c r="A854" s="7"/>
      <c r="B854" s="4"/>
      <c r="C854" s="51"/>
      <c r="D854" s="7"/>
      <c r="E854" s="51"/>
      <c r="F854" s="4"/>
      <c r="G854" s="7"/>
      <c r="H854" s="52"/>
      <c r="I854" s="51"/>
      <c r="J854" s="4"/>
      <c r="K854" s="7"/>
      <c r="L854" s="4"/>
      <c r="M854" s="51"/>
      <c r="N854" s="4"/>
      <c r="O854" s="7"/>
      <c r="P854" s="53"/>
      <c r="Q854" s="53"/>
      <c r="R854" s="53"/>
      <c r="S854" s="53"/>
      <c r="T854" s="53"/>
      <c r="U854" s="53"/>
      <c r="V854" s="53"/>
      <c r="W854" s="53"/>
      <c r="X854" s="53"/>
      <c r="Y854" s="53"/>
      <c r="Z854" s="53"/>
      <c r="AA854" s="4"/>
      <c r="AB854" s="4"/>
      <c r="AC854" s="4"/>
    </row>
    <row r="855" spans="1:29" ht="15.75" customHeight="1">
      <c r="A855" s="7"/>
      <c r="B855" s="4"/>
      <c r="C855" s="51"/>
      <c r="D855" s="7"/>
      <c r="E855" s="51"/>
      <c r="F855" s="4"/>
      <c r="G855" s="7"/>
      <c r="H855" s="52"/>
      <c r="I855" s="51"/>
      <c r="J855" s="4"/>
      <c r="K855" s="7"/>
      <c r="L855" s="4"/>
      <c r="M855" s="51"/>
      <c r="N855" s="4"/>
      <c r="O855" s="7"/>
      <c r="P855" s="53"/>
      <c r="Q855" s="53"/>
      <c r="R855" s="53"/>
      <c r="S855" s="53"/>
      <c r="T855" s="53"/>
      <c r="U855" s="53"/>
      <c r="V855" s="53"/>
      <c r="W855" s="53"/>
      <c r="X855" s="53"/>
      <c r="Y855" s="53"/>
      <c r="Z855" s="53"/>
      <c r="AA855" s="4"/>
      <c r="AB855" s="4"/>
      <c r="AC855" s="4"/>
    </row>
    <row r="856" spans="1:29" ht="15.75" customHeight="1">
      <c r="A856" s="7"/>
      <c r="B856" s="4"/>
      <c r="C856" s="51"/>
      <c r="D856" s="7"/>
      <c r="E856" s="51"/>
      <c r="F856" s="4"/>
      <c r="G856" s="7"/>
      <c r="H856" s="52"/>
      <c r="I856" s="51"/>
      <c r="J856" s="4"/>
      <c r="K856" s="7"/>
      <c r="L856" s="4"/>
      <c r="M856" s="51"/>
      <c r="N856" s="4"/>
      <c r="O856" s="7"/>
      <c r="P856" s="53"/>
      <c r="Q856" s="53"/>
      <c r="R856" s="53"/>
      <c r="S856" s="53"/>
      <c r="T856" s="53"/>
      <c r="U856" s="53"/>
      <c r="V856" s="53"/>
      <c r="W856" s="53"/>
      <c r="X856" s="53"/>
      <c r="Y856" s="53"/>
      <c r="Z856" s="53"/>
      <c r="AA856" s="4"/>
      <c r="AB856" s="4"/>
      <c r="AC856" s="4"/>
    </row>
    <row r="857" spans="1:29" ht="15.75" customHeight="1">
      <c r="A857" s="7"/>
      <c r="B857" s="4"/>
      <c r="C857" s="51"/>
      <c r="D857" s="7"/>
      <c r="E857" s="51"/>
      <c r="F857" s="4"/>
      <c r="G857" s="7"/>
      <c r="H857" s="52"/>
      <c r="I857" s="51"/>
      <c r="J857" s="4"/>
      <c r="K857" s="7"/>
      <c r="L857" s="4"/>
      <c r="M857" s="51"/>
      <c r="N857" s="4"/>
      <c r="O857" s="7"/>
      <c r="P857" s="53"/>
      <c r="Q857" s="53"/>
      <c r="R857" s="53"/>
      <c r="S857" s="53"/>
      <c r="T857" s="53"/>
      <c r="U857" s="53"/>
      <c r="V857" s="53"/>
      <c r="W857" s="53"/>
      <c r="X857" s="53"/>
      <c r="Y857" s="53"/>
      <c r="Z857" s="53"/>
      <c r="AA857" s="4"/>
      <c r="AB857" s="4"/>
      <c r="AC857" s="4"/>
    </row>
    <row r="858" spans="1:29" ht="15.75" customHeight="1">
      <c r="A858" s="7"/>
      <c r="B858" s="4"/>
      <c r="C858" s="51"/>
      <c r="D858" s="7"/>
      <c r="E858" s="51"/>
      <c r="F858" s="4"/>
      <c r="G858" s="7"/>
      <c r="H858" s="52"/>
      <c r="I858" s="51"/>
      <c r="J858" s="4"/>
      <c r="K858" s="7"/>
      <c r="L858" s="4"/>
      <c r="M858" s="51"/>
      <c r="N858" s="4"/>
      <c r="O858" s="7"/>
      <c r="P858" s="53"/>
      <c r="Q858" s="53"/>
      <c r="R858" s="53"/>
      <c r="S858" s="53"/>
      <c r="T858" s="53"/>
      <c r="U858" s="53"/>
      <c r="V858" s="53"/>
      <c r="W858" s="53"/>
      <c r="X858" s="53"/>
      <c r="Y858" s="53"/>
      <c r="Z858" s="53"/>
      <c r="AA858" s="4"/>
      <c r="AB858" s="4"/>
      <c r="AC858" s="4"/>
    </row>
    <row r="859" spans="1:29" ht="15.75" customHeight="1">
      <c r="A859" s="7"/>
      <c r="B859" s="4"/>
      <c r="C859" s="51"/>
      <c r="D859" s="7"/>
      <c r="E859" s="51"/>
      <c r="F859" s="4"/>
      <c r="G859" s="7"/>
      <c r="H859" s="52"/>
      <c r="I859" s="51"/>
      <c r="J859" s="4"/>
      <c r="K859" s="7"/>
      <c r="L859" s="4"/>
      <c r="M859" s="51"/>
      <c r="N859" s="4"/>
      <c r="O859" s="7"/>
      <c r="P859" s="53"/>
      <c r="Q859" s="53"/>
      <c r="R859" s="53"/>
      <c r="S859" s="53"/>
      <c r="T859" s="53"/>
      <c r="U859" s="53"/>
      <c r="V859" s="53"/>
      <c r="W859" s="53"/>
      <c r="X859" s="53"/>
      <c r="Y859" s="53"/>
      <c r="Z859" s="53"/>
      <c r="AA859" s="4"/>
      <c r="AB859" s="4"/>
      <c r="AC859" s="4"/>
    </row>
    <row r="860" spans="1:29" ht="15.75" customHeight="1">
      <c r="A860" s="7"/>
      <c r="B860" s="4"/>
      <c r="C860" s="51"/>
      <c r="D860" s="7"/>
      <c r="E860" s="51"/>
      <c r="F860" s="4"/>
      <c r="G860" s="7"/>
      <c r="H860" s="52"/>
      <c r="I860" s="51"/>
      <c r="J860" s="4"/>
      <c r="K860" s="7"/>
      <c r="L860" s="4"/>
      <c r="M860" s="51"/>
      <c r="N860" s="4"/>
      <c r="O860" s="7"/>
      <c r="P860" s="53"/>
      <c r="Q860" s="53"/>
      <c r="R860" s="53"/>
      <c r="S860" s="53"/>
      <c r="T860" s="53"/>
      <c r="U860" s="53"/>
      <c r="V860" s="53"/>
      <c r="W860" s="53"/>
      <c r="X860" s="53"/>
      <c r="Y860" s="53"/>
      <c r="Z860" s="53"/>
      <c r="AA860" s="4"/>
      <c r="AB860" s="4"/>
      <c r="AC860" s="4"/>
    </row>
    <row r="861" spans="1:29" ht="15.75" customHeight="1">
      <c r="A861" s="7"/>
      <c r="B861" s="4"/>
      <c r="C861" s="51"/>
      <c r="D861" s="7"/>
      <c r="E861" s="51"/>
      <c r="F861" s="4"/>
      <c r="G861" s="7"/>
      <c r="H861" s="52"/>
      <c r="I861" s="51"/>
      <c r="J861" s="4"/>
      <c r="K861" s="7"/>
      <c r="L861" s="4"/>
      <c r="M861" s="51"/>
      <c r="N861" s="4"/>
      <c r="O861" s="7"/>
      <c r="P861" s="53"/>
      <c r="Q861" s="53"/>
      <c r="R861" s="53"/>
      <c r="S861" s="53"/>
      <c r="T861" s="53"/>
      <c r="U861" s="53"/>
      <c r="V861" s="53"/>
      <c r="W861" s="53"/>
      <c r="X861" s="53"/>
      <c r="Y861" s="53"/>
      <c r="Z861" s="53"/>
      <c r="AA861" s="4"/>
      <c r="AB861" s="4"/>
      <c r="AC861" s="4"/>
    </row>
    <row r="862" spans="1:29" ht="15.75" customHeight="1">
      <c r="A862" s="7"/>
      <c r="B862" s="4"/>
      <c r="C862" s="51"/>
      <c r="D862" s="7"/>
      <c r="E862" s="51"/>
      <c r="F862" s="4"/>
      <c r="G862" s="7"/>
      <c r="H862" s="52"/>
      <c r="I862" s="51"/>
      <c r="J862" s="4"/>
      <c r="K862" s="7"/>
      <c r="L862" s="4"/>
      <c r="M862" s="51"/>
      <c r="N862" s="4"/>
      <c r="O862" s="7"/>
      <c r="P862" s="53"/>
      <c r="Q862" s="53"/>
      <c r="R862" s="53"/>
      <c r="S862" s="53"/>
      <c r="T862" s="53"/>
      <c r="U862" s="53"/>
      <c r="V862" s="53"/>
      <c r="W862" s="53"/>
      <c r="X862" s="53"/>
      <c r="Y862" s="53"/>
      <c r="Z862" s="53"/>
      <c r="AA862" s="4"/>
      <c r="AB862" s="4"/>
      <c r="AC862" s="4"/>
    </row>
    <row r="863" spans="1:29" ht="15.75" customHeight="1">
      <c r="A863" s="7"/>
      <c r="B863" s="4"/>
      <c r="C863" s="51"/>
      <c r="D863" s="7"/>
      <c r="E863" s="51"/>
      <c r="F863" s="4"/>
      <c r="G863" s="7"/>
      <c r="H863" s="52"/>
      <c r="I863" s="51"/>
      <c r="J863" s="4"/>
      <c r="K863" s="7"/>
      <c r="L863" s="4"/>
      <c r="M863" s="51"/>
      <c r="N863" s="4"/>
      <c r="O863" s="7"/>
      <c r="P863" s="53"/>
      <c r="Q863" s="53"/>
      <c r="R863" s="53"/>
      <c r="S863" s="53"/>
      <c r="T863" s="53"/>
      <c r="U863" s="53"/>
      <c r="V863" s="53"/>
      <c r="W863" s="53"/>
      <c r="X863" s="53"/>
      <c r="Y863" s="53"/>
      <c r="Z863" s="53"/>
      <c r="AA863" s="4"/>
      <c r="AB863" s="4"/>
      <c r="AC863" s="4"/>
    </row>
    <row r="864" spans="1:29" ht="15.75" customHeight="1">
      <c r="A864" s="7"/>
      <c r="B864" s="4"/>
      <c r="C864" s="51"/>
      <c r="D864" s="7"/>
      <c r="E864" s="51"/>
      <c r="F864" s="4"/>
      <c r="G864" s="7"/>
      <c r="H864" s="52"/>
      <c r="I864" s="51"/>
      <c r="J864" s="4"/>
      <c r="K864" s="7"/>
      <c r="L864" s="4"/>
      <c r="M864" s="51"/>
      <c r="N864" s="4"/>
      <c r="O864" s="7"/>
      <c r="P864" s="53"/>
      <c r="Q864" s="53"/>
      <c r="R864" s="53"/>
      <c r="S864" s="53"/>
      <c r="T864" s="53"/>
      <c r="U864" s="53"/>
      <c r="V864" s="53"/>
      <c r="W864" s="53"/>
      <c r="X864" s="53"/>
      <c r="Y864" s="53"/>
      <c r="Z864" s="53"/>
      <c r="AA864" s="4"/>
      <c r="AB864" s="4"/>
      <c r="AC864" s="4"/>
    </row>
    <row r="865" spans="1:29" ht="15.75" customHeight="1">
      <c r="A865" s="7"/>
      <c r="B865" s="4"/>
      <c r="C865" s="51"/>
      <c r="D865" s="7"/>
      <c r="E865" s="51"/>
      <c r="F865" s="4"/>
      <c r="G865" s="7"/>
      <c r="H865" s="52"/>
      <c r="I865" s="51"/>
      <c r="J865" s="4"/>
      <c r="K865" s="7"/>
      <c r="L865" s="4"/>
      <c r="M865" s="51"/>
      <c r="N865" s="4"/>
      <c r="O865" s="7"/>
      <c r="P865" s="53"/>
      <c r="Q865" s="53"/>
      <c r="R865" s="53"/>
      <c r="S865" s="53"/>
      <c r="T865" s="53"/>
      <c r="U865" s="53"/>
      <c r="V865" s="53"/>
      <c r="W865" s="53"/>
      <c r="X865" s="53"/>
      <c r="Y865" s="53"/>
      <c r="Z865" s="53"/>
      <c r="AA865" s="4"/>
      <c r="AB865" s="4"/>
      <c r="AC865" s="4"/>
    </row>
    <row r="866" spans="1:29" ht="15.75" customHeight="1">
      <c r="A866" s="7"/>
      <c r="B866" s="4"/>
      <c r="C866" s="51"/>
      <c r="D866" s="7"/>
      <c r="E866" s="51"/>
      <c r="F866" s="4"/>
      <c r="G866" s="7"/>
      <c r="H866" s="52"/>
      <c r="I866" s="51"/>
      <c r="J866" s="4"/>
      <c r="K866" s="7"/>
      <c r="L866" s="4"/>
      <c r="M866" s="51"/>
      <c r="N866" s="4"/>
      <c r="O866" s="7"/>
      <c r="P866" s="53"/>
      <c r="Q866" s="53"/>
      <c r="R866" s="53"/>
      <c r="S866" s="53"/>
      <c r="T866" s="53"/>
      <c r="U866" s="53"/>
      <c r="V866" s="53"/>
      <c r="W866" s="53"/>
      <c r="X866" s="53"/>
      <c r="Y866" s="53"/>
      <c r="Z866" s="53"/>
      <c r="AA866" s="4"/>
      <c r="AB866" s="4"/>
      <c r="AC866" s="4"/>
    </row>
    <row r="867" spans="1:29" ht="15.75" customHeight="1">
      <c r="A867" s="7"/>
      <c r="B867" s="4"/>
      <c r="C867" s="51"/>
      <c r="D867" s="7"/>
      <c r="E867" s="51"/>
      <c r="F867" s="4"/>
      <c r="G867" s="7"/>
      <c r="H867" s="52"/>
      <c r="I867" s="51"/>
      <c r="J867" s="4"/>
      <c r="K867" s="7"/>
      <c r="L867" s="4"/>
      <c r="M867" s="51"/>
      <c r="N867" s="4"/>
      <c r="O867" s="7"/>
      <c r="P867" s="53"/>
      <c r="Q867" s="53"/>
      <c r="R867" s="53"/>
      <c r="S867" s="53"/>
      <c r="T867" s="53"/>
      <c r="U867" s="53"/>
      <c r="V867" s="53"/>
      <c r="W867" s="53"/>
      <c r="X867" s="53"/>
      <c r="Y867" s="53"/>
      <c r="Z867" s="53"/>
      <c r="AA867" s="4"/>
      <c r="AB867" s="4"/>
      <c r="AC867" s="4"/>
    </row>
    <row r="868" spans="1:29" ht="15.75" customHeight="1">
      <c r="A868" s="7"/>
      <c r="B868" s="4"/>
      <c r="C868" s="51"/>
      <c r="D868" s="7"/>
      <c r="E868" s="51"/>
      <c r="F868" s="4"/>
      <c r="G868" s="7"/>
      <c r="H868" s="52"/>
      <c r="I868" s="51"/>
      <c r="J868" s="4"/>
      <c r="K868" s="7"/>
      <c r="L868" s="4"/>
      <c r="M868" s="51"/>
      <c r="N868" s="4"/>
      <c r="O868" s="7"/>
      <c r="P868" s="53"/>
      <c r="Q868" s="53"/>
      <c r="R868" s="53"/>
      <c r="S868" s="53"/>
      <c r="T868" s="53"/>
      <c r="U868" s="53"/>
      <c r="V868" s="53"/>
      <c r="W868" s="53"/>
      <c r="X868" s="53"/>
      <c r="Y868" s="53"/>
      <c r="Z868" s="53"/>
      <c r="AA868" s="4"/>
      <c r="AB868" s="4"/>
      <c r="AC868" s="4"/>
    </row>
    <row r="869" spans="1:29" ht="15.75" customHeight="1">
      <c r="A869" s="7"/>
      <c r="B869" s="4"/>
      <c r="C869" s="51"/>
      <c r="D869" s="7"/>
      <c r="E869" s="51"/>
      <c r="F869" s="4"/>
      <c r="G869" s="7"/>
      <c r="H869" s="52"/>
      <c r="I869" s="51"/>
      <c r="J869" s="4"/>
      <c r="K869" s="7"/>
      <c r="L869" s="4"/>
      <c r="M869" s="51"/>
      <c r="N869" s="4"/>
      <c r="O869" s="7"/>
      <c r="P869" s="53"/>
      <c r="Q869" s="53"/>
      <c r="R869" s="53"/>
      <c r="S869" s="53"/>
      <c r="T869" s="53"/>
      <c r="U869" s="53"/>
      <c r="V869" s="53"/>
      <c r="W869" s="53"/>
      <c r="X869" s="53"/>
      <c r="Y869" s="53"/>
      <c r="Z869" s="53"/>
      <c r="AA869" s="4"/>
      <c r="AB869" s="4"/>
      <c r="AC869" s="4"/>
    </row>
    <row r="870" spans="1:29" ht="15.75" customHeight="1">
      <c r="A870" s="7"/>
      <c r="B870" s="4"/>
      <c r="C870" s="51"/>
      <c r="D870" s="7"/>
      <c r="E870" s="51"/>
      <c r="F870" s="4"/>
      <c r="G870" s="7"/>
      <c r="H870" s="52"/>
      <c r="I870" s="51"/>
      <c r="J870" s="4"/>
      <c r="K870" s="7"/>
      <c r="L870" s="4"/>
      <c r="M870" s="51"/>
      <c r="N870" s="4"/>
      <c r="O870" s="7"/>
      <c r="P870" s="53"/>
      <c r="Q870" s="53"/>
      <c r="R870" s="53"/>
      <c r="S870" s="53"/>
      <c r="T870" s="53"/>
      <c r="U870" s="53"/>
      <c r="V870" s="53"/>
      <c r="W870" s="53"/>
      <c r="X870" s="53"/>
      <c r="Y870" s="53"/>
      <c r="Z870" s="53"/>
      <c r="AA870" s="4"/>
      <c r="AB870" s="4"/>
      <c r="AC870" s="4"/>
    </row>
    <row r="871" spans="1:29" ht="15.75" customHeight="1">
      <c r="A871" s="7"/>
      <c r="B871" s="4"/>
      <c r="C871" s="51"/>
      <c r="D871" s="7"/>
      <c r="E871" s="51"/>
      <c r="F871" s="4"/>
      <c r="G871" s="7"/>
      <c r="H871" s="52"/>
      <c r="I871" s="51"/>
      <c r="J871" s="4"/>
      <c r="K871" s="7"/>
      <c r="L871" s="4"/>
      <c r="M871" s="51"/>
      <c r="N871" s="4"/>
      <c r="O871" s="7"/>
      <c r="P871" s="53"/>
      <c r="Q871" s="53"/>
      <c r="R871" s="53"/>
      <c r="S871" s="53"/>
      <c r="T871" s="53"/>
      <c r="U871" s="53"/>
      <c r="V871" s="53"/>
      <c r="W871" s="53"/>
      <c r="X871" s="53"/>
      <c r="Y871" s="53"/>
      <c r="Z871" s="53"/>
      <c r="AA871" s="4"/>
      <c r="AB871" s="4"/>
      <c r="AC871" s="4"/>
    </row>
    <row r="872" spans="1:29" ht="15.75" customHeight="1">
      <c r="A872" s="7"/>
      <c r="B872" s="4"/>
      <c r="C872" s="51"/>
      <c r="D872" s="7"/>
      <c r="E872" s="51"/>
      <c r="F872" s="4"/>
      <c r="G872" s="7"/>
      <c r="H872" s="52"/>
      <c r="I872" s="51"/>
      <c r="J872" s="4"/>
      <c r="K872" s="7"/>
      <c r="L872" s="4"/>
      <c r="M872" s="51"/>
      <c r="N872" s="4"/>
      <c r="O872" s="7"/>
      <c r="P872" s="53"/>
      <c r="Q872" s="53"/>
      <c r="R872" s="53"/>
      <c r="S872" s="53"/>
      <c r="T872" s="53"/>
      <c r="U872" s="53"/>
      <c r="V872" s="53"/>
      <c r="W872" s="53"/>
      <c r="X872" s="53"/>
      <c r="Y872" s="53"/>
      <c r="Z872" s="53"/>
      <c r="AA872" s="4"/>
      <c r="AB872" s="4"/>
      <c r="AC872" s="4"/>
    </row>
    <row r="873" spans="1:29" ht="15.75" customHeight="1">
      <c r="A873" s="7"/>
      <c r="B873" s="4"/>
      <c r="C873" s="51"/>
      <c r="D873" s="7"/>
      <c r="E873" s="51"/>
      <c r="F873" s="4"/>
      <c r="G873" s="7"/>
      <c r="H873" s="52"/>
      <c r="I873" s="51"/>
      <c r="J873" s="4"/>
      <c r="K873" s="7"/>
      <c r="L873" s="4"/>
      <c r="M873" s="51"/>
      <c r="N873" s="4"/>
      <c r="O873" s="7"/>
      <c r="P873" s="53"/>
      <c r="Q873" s="53"/>
      <c r="R873" s="53"/>
      <c r="S873" s="53"/>
      <c r="T873" s="53"/>
      <c r="U873" s="53"/>
      <c r="V873" s="53"/>
      <c r="W873" s="53"/>
      <c r="X873" s="53"/>
      <c r="Y873" s="53"/>
      <c r="Z873" s="53"/>
      <c r="AA873" s="4"/>
      <c r="AB873" s="4"/>
      <c r="AC873" s="4"/>
    </row>
    <row r="874" spans="1:29" ht="15.75" customHeight="1">
      <c r="A874" s="7"/>
      <c r="B874" s="4"/>
      <c r="C874" s="51"/>
      <c r="D874" s="7"/>
      <c r="E874" s="51"/>
      <c r="F874" s="4"/>
      <c r="G874" s="7"/>
      <c r="H874" s="52"/>
      <c r="I874" s="51"/>
      <c r="J874" s="4"/>
      <c r="K874" s="7"/>
      <c r="L874" s="4"/>
      <c r="M874" s="51"/>
      <c r="N874" s="4"/>
      <c r="O874" s="7"/>
      <c r="P874" s="53"/>
      <c r="Q874" s="53"/>
      <c r="R874" s="53"/>
      <c r="S874" s="53"/>
      <c r="T874" s="53"/>
      <c r="U874" s="53"/>
      <c r="V874" s="53"/>
      <c r="W874" s="53"/>
      <c r="X874" s="53"/>
      <c r="Y874" s="53"/>
      <c r="Z874" s="53"/>
      <c r="AA874" s="4"/>
      <c r="AB874" s="4"/>
      <c r="AC874" s="4"/>
    </row>
    <row r="875" spans="1:29" ht="15.75" customHeight="1">
      <c r="A875" s="7"/>
      <c r="B875" s="4"/>
      <c r="C875" s="51"/>
      <c r="D875" s="7"/>
      <c r="E875" s="51"/>
      <c r="F875" s="4"/>
      <c r="G875" s="7"/>
      <c r="H875" s="52"/>
      <c r="I875" s="51"/>
      <c r="J875" s="4"/>
      <c r="K875" s="7"/>
      <c r="L875" s="4"/>
      <c r="M875" s="51"/>
      <c r="N875" s="4"/>
      <c r="O875" s="7"/>
      <c r="P875" s="53"/>
      <c r="Q875" s="53"/>
      <c r="R875" s="53"/>
      <c r="S875" s="53"/>
      <c r="T875" s="53"/>
      <c r="U875" s="53"/>
      <c r="V875" s="53"/>
      <c r="W875" s="53"/>
      <c r="X875" s="53"/>
      <c r="Y875" s="53"/>
      <c r="Z875" s="53"/>
      <c r="AA875" s="4"/>
      <c r="AB875" s="4"/>
      <c r="AC875" s="4"/>
    </row>
    <row r="876" spans="1:29" ht="15.75" customHeight="1">
      <c r="A876" s="7"/>
      <c r="B876" s="4"/>
      <c r="C876" s="51"/>
      <c r="D876" s="7"/>
      <c r="E876" s="51"/>
      <c r="F876" s="4"/>
      <c r="G876" s="7"/>
      <c r="H876" s="52"/>
      <c r="I876" s="51"/>
      <c r="J876" s="4"/>
      <c r="K876" s="7"/>
      <c r="L876" s="4"/>
      <c r="M876" s="51"/>
      <c r="N876" s="4"/>
      <c r="O876" s="7"/>
      <c r="P876" s="53"/>
      <c r="Q876" s="53"/>
      <c r="R876" s="53"/>
      <c r="S876" s="53"/>
      <c r="T876" s="53"/>
      <c r="U876" s="53"/>
      <c r="V876" s="53"/>
      <c r="W876" s="53"/>
      <c r="X876" s="53"/>
      <c r="Y876" s="53"/>
      <c r="Z876" s="53"/>
      <c r="AA876" s="4"/>
      <c r="AB876" s="4"/>
      <c r="AC876" s="4"/>
    </row>
    <row r="877" spans="1:29" ht="15.75" customHeight="1">
      <c r="A877" s="7"/>
      <c r="B877" s="4"/>
      <c r="C877" s="51"/>
      <c r="D877" s="7"/>
      <c r="E877" s="51"/>
      <c r="F877" s="4"/>
      <c r="G877" s="7"/>
      <c r="H877" s="52"/>
      <c r="I877" s="51"/>
      <c r="J877" s="4"/>
      <c r="K877" s="7"/>
      <c r="L877" s="4"/>
      <c r="M877" s="51"/>
      <c r="N877" s="4"/>
      <c r="O877" s="7"/>
      <c r="P877" s="53"/>
      <c r="Q877" s="53"/>
      <c r="R877" s="53"/>
      <c r="S877" s="53"/>
      <c r="T877" s="53"/>
      <c r="U877" s="53"/>
      <c r="V877" s="53"/>
      <c r="W877" s="53"/>
      <c r="X877" s="53"/>
      <c r="Y877" s="53"/>
      <c r="Z877" s="53"/>
      <c r="AA877" s="4"/>
      <c r="AB877" s="4"/>
      <c r="AC877" s="4"/>
    </row>
    <row r="878" spans="1:29" ht="15.75" customHeight="1">
      <c r="A878" s="7"/>
      <c r="B878" s="4"/>
      <c r="C878" s="51"/>
      <c r="D878" s="7"/>
      <c r="E878" s="51"/>
      <c r="F878" s="4"/>
      <c r="G878" s="7"/>
      <c r="H878" s="52"/>
      <c r="I878" s="51"/>
      <c r="J878" s="4"/>
      <c r="K878" s="7"/>
      <c r="L878" s="4"/>
      <c r="M878" s="51"/>
      <c r="N878" s="4"/>
      <c r="O878" s="7"/>
      <c r="P878" s="53"/>
      <c r="Q878" s="53"/>
      <c r="R878" s="53"/>
      <c r="S878" s="53"/>
      <c r="T878" s="53"/>
      <c r="U878" s="53"/>
      <c r="V878" s="53"/>
      <c r="W878" s="53"/>
      <c r="X878" s="53"/>
      <c r="Y878" s="53"/>
      <c r="Z878" s="53"/>
      <c r="AA878" s="4"/>
      <c r="AB878" s="4"/>
      <c r="AC878" s="4"/>
    </row>
    <row r="879" spans="1:29" ht="15.75" customHeight="1">
      <c r="A879" s="7"/>
      <c r="B879" s="4"/>
      <c r="C879" s="51"/>
      <c r="D879" s="7"/>
      <c r="E879" s="51"/>
      <c r="F879" s="4"/>
      <c r="G879" s="7"/>
      <c r="H879" s="52"/>
      <c r="I879" s="51"/>
      <c r="J879" s="4"/>
      <c r="K879" s="7"/>
      <c r="L879" s="4"/>
      <c r="M879" s="51"/>
      <c r="N879" s="4"/>
      <c r="O879" s="7"/>
      <c r="P879" s="53"/>
      <c r="Q879" s="53"/>
      <c r="R879" s="53"/>
      <c r="S879" s="53"/>
      <c r="T879" s="53"/>
      <c r="U879" s="53"/>
      <c r="V879" s="53"/>
      <c r="W879" s="53"/>
      <c r="X879" s="53"/>
      <c r="Y879" s="53"/>
      <c r="Z879" s="53"/>
      <c r="AA879" s="4"/>
      <c r="AB879" s="4"/>
      <c r="AC879" s="4"/>
    </row>
    <row r="880" spans="1:29" ht="15.75" customHeight="1">
      <c r="A880" s="7"/>
      <c r="B880" s="4"/>
      <c r="C880" s="51"/>
      <c r="D880" s="7"/>
      <c r="E880" s="51"/>
      <c r="F880" s="4"/>
      <c r="G880" s="7"/>
      <c r="H880" s="52"/>
      <c r="I880" s="51"/>
      <c r="J880" s="4"/>
      <c r="K880" s="7"/>
      <c r="L880" s="4"/>
      <c r="M880" s="51"/>
      <c r="N880" s="4"/>
      <c r="O880" s="7"/>
      <c r="P880" s="53"/>
      <c r="Q880" s="53"/>
      <c r="R880" s="53"/>
      <c r="S880" s="53"/>
      <c r="T880" s="53"/>
      <c r="U880" s="53"/>
      <c r="V880" s="53"/>
      <c r="W880" s="53"/>
      <c r="X880" s="53"/>
      <c r="Y880" s="53"/>
      <c r="Z880" s="53"/>
      <c r="AA880" s="4"/>
      <c r="AB880" s="4"/>
      <c r="AC880" s="4"/>
    </row>
    <row r="881" spans="1:29" ht="15.75" customHeight="1">
      <c r="A881" s="7"/>
      <c r="B881" s="4"/>
      <c r="C881" s="51"/>
      <c r="D881" s="7"/>
      <c r="E881" s="51"/>
      <c r="F881" s="4"/>
      <c r="G881" s="7"/>
      <c r="H881" s="52"/>
      <c r="I881" s="51"/>
      <c r="J881" s="4"/>
      <c r="K881" s="7"/>
      <c r="L881" s="4"/>
      <c r="M881" s="51"/>
      <c r="N881" s="4"/>
      <c r="O881" s="7"/>
      <c r="P881" s="53"/>
      <c r="Q881" s="53"/>
      <c r="R881" s="53"/>
      <c r="S881" s="53"/>
      <c r="T881" s="53"/>
      <c r="U881" s="53"/>
      <c r="V881" s="53"/>
      <c r="W881" s="53"/>
      <c r="X881" s="53"/>
      <c r="Y881" s="53"/>
      <c r="Z881" s="53"/>
      <c r="AA881" s="4"/>
      <c r="AB881" s="4"/>
      <c r="AC881" s="4"/>
    </row>
    <row r="882" spans="1:29" ht="15.75" customHeight="1">
      <c r="A882" s="7"/>
      <c r="B882" s="4"/>
      <c r="C882" s="51"/>
      <c r="D882" s="7"/>
      <c r="E882" s="51"/>
      <c r="F882" s="4"/>
      <c r="G882" s="7"/>
      <c r="H882" s="52"/>
      <c r="I882" s="51"/>
      <c r="J882" s="4"/>
      <c r="K882" s="7"/>
      <c r="L882" s="4"/>
      <c r="M882" s="51"/>
      <c r="N882" s="4"/>
      <c r="O882" s="7"/>
      <c r="P882" s="53"/>
      <c r="Q882" s="53"/>
      <c r="R882" s="53"/>
      <c r="S882" s="53"/>
      <c r="T882" s="53"/>
      <c r="U882" s="53"/>
      <c r="V882" s="53"/>
      <c r="W882" s="53"/>
      <c r="X882" s="53"/>
      <c r="Y882" s="53"/>
      <c r="Z882" s="53"/>
      <c r="AA882" s="4"/>
      <c r="AB882" s="4"/>
      <c r="AC882" s="4"/>
    </row>
    <row r="883" spans="1:29" ht="15.75" customHeight="1">
      <c r="A883" s="7"/>
      <c r="B883" s="4"/>
      <c r="C883" s="51"/>
      <c r="D883" s="7"/>
      <c r="E883" s="51"/>
      <c r="F883" s="4"/>
      <c r="G883" s="7"/>
      <c r="H883" s="52"/>
      <c r="I883" s="51"/>
      <c r="J883" s="4"/>
      <c r="K883" s="7"/>
      <c r="L883" s="4"/>
      <c r="M883" s="51"/>
      <c r="N883" s="4"/>
      <c r="O883" s="7"/>
      <c r="P883" s="53"/>
      <c r="Q883" s="53"/>
      <c r="R883" s="53"/>
      <c r="S883" s="53"/>
      <c r="T883" s="53"/>
      <c r="U883" s="53"/>
      <c r="V883" s="53"/>
      <c r="W883" s="53"/>
      <c r="X883" s="53"/>
      <c r="Y883" s="53"/>
      <c r="Z883" s="53"/>
      <c r="AA883" s="4"/>
      <c r="AB883" s="4"/>
      <c r="AC883" s="4"/>
    </row>
    <row r="884" spans="1:29" ht="15.75" customHeight="1">
      <c r="A884" s="7"/>
      <c r="B884" s="4"/>
      <c r="C884" s="51"/>
      <c r="D884" s="7"/>
      <c r="E884" s="51"/>
      <c r="F884" s="4"/>
      <c r="G884" s="7"/>
      <c r="H884" s="52"/>
      <c r="I884" s="51"/>
      <c r="J884" s="4"/>
      <c r="K884" s="7"/>
      <c r="L884" s="4"/>
      <c r="M884" s="51"/>
      <c r="N884" s="4"/>
      <c r="O884" s="7"/>
      <c r="P884" s="53"/>
      <c r="Q884" s="53"/>
      <c r="R884" s="53"/>
      <c r="S884" s="53"/>
      <c r="T884" s="53"/>
      <c r="U884" s="53"/>
      <c r="V884" s="53"/>
      <c r="W884" s="53"/>
      <c r="X884" s="53"/>
      <c r="Y884" s="53"/>
      <c r="Z884" s="53"/>
      <c r="AA884" s="4"/>
      <c r="AB884" s="4"/>
      <c r="AC884" s="4"/>
    </row>
    <row r="885" spans="1:29" ht="15.75" customHeight="1">
      <c r="A885" s="7"/>
      <c r="B885" s="4"/>
      <c r="C885" s="51"/>
      <c r="D885" s="7"/>
      <c r="E885" s="51"/>
      <c r="F885" s="4"/>
      <c r="G885" s="7"/>
      <c r="H885" s="52"/>
      <c r="I885" s="51"/>
      <c r="J885" s="4"/>
      <c r="K885" s="7"/>
      <c r="L885" s="4"/>
      <c r="M885" s="51"/>
      <c r="N885" s="4"/>
      <c r="O885" s="7"/>
      <c r="P885" s="53"/>
      <c r="Q885" s="53"/>
      <c r="R885" s="53"/>
      <c r="S885" s="53"/>
      <c r="T885" s="53"/>
      <c r="U885" s="53"/>
      <c r="V885" s="53"/>
      <c r="W885" s="53"/>
      <c r="X885" s="53"/>
      <c r="Y885" s="53"/>
      <c r="Z885" s="53"/>
      <c r="AA885" s="4"/>
      <c r="AB885" s="4"/>
      <c r="AC885" s="4"/>
    </row>
    <row r="886" spans="1:29" ht="15.75" customHeight="1">
      <c r="A886" s="7"/>
      <c r="B886" s="4"/>
      <c r="C886" s="51"/>
      <c r="D886" s="7"/>
      <c r="E886" s="51"/>
      <c r="F886" s="4"/>
      <c r="G886" s="7"/>
      <c r="H886" s="52"/>
      <c r="I886" s="51"/>
      <c r="J886" s="4"/>
      <c r="K886" s="7"/>
      <c r="L886" s="4"/>
      <c r="M886" s="51"/>
      <c r="N886" s="4"/>
      <c r="O886" s="7"/>
      <c r="P886" s="53"/>
      <c r="Q886" s="53"/>
      <c r="R886" s="53"/>
      <c r="S886" s="53"/>
      <c r="T886" s="53"/>
      <c r="U886" s="53"/>
      <c r="V886" s="53"/>
      <c r="W886" s="53"/>
      <c r="X886" s="53"/>
      <c r="Y886" s="53"/>
      <c r="Z886" s="53"/>
      <c r="AA886" s="4"/>
      <c r="AB886" s="4"/>
      <c r="AC886" s="4"/>
    </row>
    <row r="887" spans="1:29" ht="15.75" customHeight="1">
      <c r="A887" s="7"/>
      <c r="B887" s="4"/>
      <c r="C887" s="51"/>
      <c r="D887" s="7"/>
      <c r="E887" s="51"/>
      <c r="F887" s="4"/>
      <c r="G887" s="7"/>
      <c r="H887" s="52"/>
      <c r="I887" s="51"/>
      <c r="J887" s="4"/>
      <c r="K887" s="7"/>
      <c r="L887" s="4"/>
      <c r="M887" s="51"/>
      <c r="N887" s="4"/>
      <c r="O887" s="7"/>
      <c r="P887" s="53"/>
      <c r="Q887" s="53"/>
      <c r="R887" s="53"/>
      <c r="S887" s="53"/>
      <c r="T887" s="53"/>
      <c r="U887" s="53"/>
      <c r="V887" s="53"/>
      <c r="W887" s="53"/>
      <c r="X887" s="53"/>
      <c r="Y887" s="53"/>
      <c r="Z887" s="53"/>
      <c r="AA887" s="4"/>
      <c r="AB887" s="4"/>
      <c r="AC887" s="4"/>
    </row>
    <row r="888" spans="1:29" ht="15.75" customHeight="1">
      <c r="A888" s="7"/>
      <c r="B888" s="4"/>
      <c r="C888" s="51"/>
      <c r="D888" s="7"/>
      <c r="E888" s="51"/>
      <c r="F888" s="4"/>
      <c r="G888" s="7"/>
      <c r="H888" s="52"/>
      <c r="I888" s="51"/>
      <c r="J888" s="4"/>
      <c r="K888" s="7"/>
      <c r="L888" s="4"/>
      <c r="M888" s="51"/>
      <c r="N888" s="4"/>
      <c r="O888" s="7"/>
      <c r="P888" s="53"/>
      <c r="Q888" s="53"/>
      <c r="R888" s="53"/>
      <c r="S888" s="53"/>
      <c r="T888" s="53"/>
      <c r="U888" s="53"/>
      <c r="V888" s="53"/>
      <c r="W888" s="53"/>
      <c r="X888" s="53"/>
      <c r="Y888" s="53"/>
      <c r="Z888" s="53"/>
      <c r="AA888" s="4"/>
      <c r="AB888" s="4"/>
      <c r="AC888" s="4"/>
    </row>
    <row r="889" spans="1:29" ht="15.75" customHeight="1">
      <c r="A889" s="7"/>
      <c r="B889" s="4"/>
      <c r="C889" s="51"/>
      <c r="D889" s="7"/>
      <c r="E889" s="51"/>
      <c r="F889" s="4"/>
      <c r="G889" s="7"/>
      <c r="H889" s="52"/>
      <c r="I889" s="51"/>
      <c r="J889" s="4"/>
      <c r="K889" s="7"/>
      <c r="L889" s="4"/>
      <c r="M889" s="51"/>
      <c r="N889" s="4"/>
      <c r="O889" s="7"/>
      <c r="P889" s="53"/>
      <c r="Q889" s="53"/>
      <c r="R889" s="53"/>
      <c r="S889" s="53"/>
      <c r="T889" s="53"/>
      <c r="U889" s="53"/>
      <c r="V889" s="53"/>
      <c r="W889" s="53"/>
      <c r="X889" s="53"/>
      <c r="Y889" s="53"/>
      <c r="Z889" s="53"/>
      <c r="AA889" s="4"/>
      <c r="AB889" s="4"/>
      <c r="AC889" s="4"/>
    </row>
    <row r="890" spans="1:29" ht="15.75" customHeight="1">
      <c r="A890" s="7"/>
      <c r="B890" s="4"/>
      <c r="C890" s="51"/>
      <c r="D890" s="7"/>
      <c r="E890" s="51"/>
      <c r="F890" s="4"/>
      <c r="G890" s="7"/>
      <c r="H890" s="52"/>
      <c r="I890" s="51"/>
      <c r="J890" s="4"/>
      <c r="K890" s="7"/>
      <c r="L890" s="4"/>
      <c r="M890" s="51"/>
      <c r="N890" s="4"/>
      <c r="O890" s="7"/>
      <c r="P890" s="53"/>
      <c r="Q890" s="53"/>
      <c r="R890" s="53"/>
      <c r="S890" s="53"/>
      <c r="T890" s="53"/>
      <c r="U890" s="53"/>
      <c r="V890" s="53"/>
      <c r="W890" s="53"/>
      <c r="X890" s="53"/>
      <c r="Y890" s="53"/>
      <c r="Z890" s="53"/>
      <c r="AA890" s="4"/>
      <c r="AB890" s="4"/>
      <c r="AC890" s="4"/>
    </row>
    <row r="891" spans="1:29" ht="15.75" customHeight="1">
      <c r="A891" s="7"/>
      <c r="B891" s="4"/>
      <c r="C891" s="51"/>
      <c r="D891" s="7"/>
      <c r="E891" s="51"/>
      <c r="F891" s="4"/>
      <c r="G891" s="7"/>
      <c r="H891" s="52"/>
      <c r="I891" s="51"/>
      <c r="J891" s="4"/>
      <c r="K891" s="7"/>
      <c r="L891" s="4"/>
      <c r="M891" s="51"/>
      <c r="N891" s="4"/>
      <c r="O891" s="7"/>
      <c r="P891" s="53"/>
      <c r="Q891" s="53"/>
      <c r="R891" s="53"/>
      <c r="S891" s="53"/>
      <c r="T891" s="53"/>
      <c r="U891" s="53"/>
      <c r="V891" s="53"/>
      <c r="W891" s="53"/>
      <c r="X891" s="53"/>
      <c r="Y891" s="53"/>
      <c r="Z891" s="53"/>
      <c r="AA891" s="4"/>
      <c r="AB891" s="4"/>
      <c r="AC891" s="4"/>
    </row>
    <row r="892" spans="1:29" ht="15.75" customHeight="1">
      <c r="A892" s="7"/>
      <c r="B892" s="4"/>
      <c r="C892" s="51"/>
      <c r="D892" s="7"/>
      <c r="E892" s="51"/>
      <c r="F892" s="4"/>
      <c r="G892" s="7"/>
      <c r="H892" s="52"/>
      <c r="I892" s="51"/>
      <c r="J892" s="4"/>
      <c r="K892" s="7"/>
      <c r="L892" s="4"/>
      <c r="M892" s="51"/>
      <c r="N892" s="4"/>
      <c r="O892" s="7"/>
      <c r="P892" s="53"/>
      <c r="Q892" s="53"/>
      <c r="R892" s="53"/>
      <c r="S892" s="53"/>
      <c r="T892" s="53"/>
      <c r="U892" s="53"/>
      <c r="V892" s="53"/>
      <c r="W892" s="53"/>
      <c r="X892" s="53"/>
      <c r="Y892" s="53"/>
      <c r="Z892" s="53"/>
      <c r="AA892" s="4"/>
      <c r="AB892" s="4"/>
      <c r="AC892" s="4"/>
    </row>
    <row r="893" spans="1:29" ht="15.75" customHeight="1">
      <c r="A893" s="7"/>
      <c r="B893" s="4"/>
      <c r="C893" s="51"/>
      <c r="D893" s="7"/>
      <c r="E893" s="51"/>
      <c r="F893" s="4"/>
      <c r="G893" s="7"/>
      <c r="H893" s="52"/>
      <c r="I893" s="51"/>
      <c r="J893" s="4"/>
      <c r="K893" s="7"/>
      <c r="L893" s="4"/>
      <c r="M893" s="51"/>
      <c r="N893" s="4"/>
      <c r="O893" s="7"/>
      <c r="P893" s="53"/>
      <c r="Q893" s="53"/>
      <c r="R893" s="53"/>
      <c r="S893" s="53"/>
      <c r="T893" s="53"/>
      <c r="U893" s="53"/>
      <c r="V893" s="53"/>
      <c r="W893" s="53"/>
      <c r="X893" s="53"/>
      <c r="Y893" s="53"/>
      <c r="Z893" s="53"/>
      <c r="AA893" s="4"/>
      <c r="AB893" s="4"/>
      <c r="AC893" s="4"/>
    </row>
    <row r="894" spans="1:29" ht="15.75" customHeight="1">
      <c r="A894" s="7"/>
      <c r="B894" s="4"/>
      <c r="C894" s="51"/>
      <c r="D894" s="7"/>
      <c r="E894" s="51"/>
      <c r="F894" s="4"/>
      <c r="G894" s="7"/>
      <c r="H894" s="52"/>
      <c r="I894" s="51"/>
      <c r="J894" s="4"/>
      <c r="K894" s="7"/>
      <c r="L894" s="4"/>
      <c r="M894" s="51"/>
      <c r="N894" s="4"/>
      <c r="O894" s="7"/>
      <c r="P894" s="53"/>
      <c r="Q894" s="53"/>
      <c r="R894" s="53"/>
      <c r="S894" s="53"/>
      <c r="T894" s="53"/>
      <c r="U894" s="53"/>
      <c r="V894" s="53"/>
      <c r="W894" s="53"/>
      <c r="X894" s="53"/>
      <c r="Y894" s="53"/>
      <c r="Z894" s="53"/>
      <c r="AA894" s="4"/>
      <c r="AB894" s="4"/>
      <c r="AC894" s="4"/>
    </row>
    <row r="895" spans="1:29" ht="15.75" customHeight="1">
      <c r="A895" s="7"/>
      <c r="B895" s="4"/>
      <c r="C895" s="51"/>
      <c r="D895" s="7"/>
      <c r="E895" s="51"/>
      <c r="F895" s="4"/>
      <c r="G895" s="7"/>
      <c r="H895" s="52"/>
      <c r="I895" s="51"/>
      <c r="J895" s="4"/>
      <c r="K895" s="7"/>
      <c r="L895" s="4"/>
      <c r="M895" s="51"/>
      <c r="N895" s="4"/>
      <c r="O895" s="7"/>
      <c r="P895" s="53"/>
      <c r="Q895" s="53"/>
      <c r="R895" s="53"/>
      <c r="S895" s="53"/>
      <c r="T895" s="53"/>
      <c r="U895" s="53"/>
      <c r="V895" s="53"/>
      <c r="W895" s="53"/>
      <c r="X895" s="53"/>
      <c r="Y895" s="53"/>
      <c r="Z895" s="53"/>
      <c r="AA895" s="4"/>
      <c r="AB895" s="4"/>
      <c r="AC895" s="4"/>
    </row>
    <row r="896" spans="1:29" ht="15.75" customHeight="1">
      <c r="A896" s="7"/>
      <c r="B896" s="4"/>
      <c r="C896" s="51"/>
      <c r="D896" s="7"/>
      <c r="E896" s="51"/>
      <c r="F896" s="4"/>
      <c r="G896" s="7"/>
      <c r="H896" s="52"/>
      <c r="I896" s="51"/>
      <c r="J896" s="4"/>
      <c r="K896" s="7"/>
      <c r="L896" s="4"/>
      <c r="M896" s="51"/>
      <c r="N896" s="4"/>
      <c r="O896" s="7"/>
      <c r="P896" s="53"/>
      <c r="Q896" s="53"/>
      <c r="R896" s="53"/>
      <c r="S896" s="53"/>
      <c r="T896" s="53"/>
      <c r="U896" s="53"/>
      <c r="V896" s="53"/>
      <c r="W896" s="53"/>
      <c r="X896" s="53"/>
      <c r="Y896" s="53"/>
      <c r="Z896" s="53"/>
      <c r="AA896" s="4"/>
      <c r="AB896" s="4"/>
      <c r="AC896" s="4"/>
    </row>
    <row r="897" spans="1:29" ht="15.75" customHeight="1">
      <c r="A897" s="7"/>
      <c r="B897" s="4"/>
      <c r="C897" s="51"/>
      <c r="D897" s="7"/>
      <c r="E897" s="51"/>
      <c r="F897" s="4"/>
      <c r="G897" s="7"/>
      <c r="H897" s="52"/>
      <c r="I897" s="51"/>
      <c r="J897" s="4"/>
      <c r="K897" s="7"/>
      <c r="L897" s="4"/>
      <c r="M897" s="51"/>
      <c r="N897" s="4"/>
      <c r="O897" s="7"/>
      <c r="P897" s="53"/>
      <c r="Q897" s="53"/>
      <c r="R897" s="53"/>
      <c r="S897" s="53"/>
      <c r="T897" s="53"/>
      <c r="U897" s="53"/>
      <c r="V897" s="53"/>
      <c r="W897" s="53"/>
      <c r="X897" s="53"/>
      <c r="Y897" s="53"/>
      <c r="Z897" s="53"/>
      <c r="AA897" s="4"/>
      <c r="AB897" s="4"/>
      <c r="AC897" s="4"/>
    </row>
    <row r="898" spans="1:29" ht="15.75" customHeight="1">
      <c r="A898" s="7"/>
      <c r="B898" s="4"/>
      <c r="C898" s="51"/>
      <c r="D898" s="7"/>
      <c r="E898" s="51"/>
      <c r="F898" s="4"/>
      <c r="G898" s="7"/>
      <c r="H898" s="52"/>
      <c r="I898" s="51"/>
      <c r="J898" s="4"/>
      <c r="K898" s="7"/>
      <c r="L898" s="4"/>
      <c r="M898" s="51"/>
      <c r="N898" s="4"/>
      <c r="O898" s="7"/>
      <c r="P898" s="53"/>
      <c r="Q898" s="53"/>
      <c r="R898" s="53"/>
      <c r="S898" s="53"/>
      <c r="T898" s="53"/>
      <c r="U898" s="53"/>
      <c r="V898" s="53"/>
      <c r="W898" s="53"/>
      <c r="X898" s="53"/>
      <c r="Y898" s="53"/>
      <c r="Z898" s="53"/>
      <c r="AA898" s="4"/>
      <c r="AB898" s="4"/>
      <c r="AC898" s="4"/>
    </row>
    <row r="899" spans="1:29" ht="15.75" customHeight="1">
      <c r="A899" s="7"/>
      <c r="B899" s="4"/>
      <c r="C899" s="51"/>
      <c r="D899" s="7"/>
      <c r="E899" s="51"/>
      <c r="F899" s="4"/>
      <c r="G899" s="7"/>
      <c r="H899" s="52"/>
      <c r="I899" s="51"/>
      <c r="J899" s="4"/>
      <c r="K899" s="7"/>
      <c r="L899" s="4"/>
      <c r="M899" s="51"/>
      <c r="N899" s="4"/>
      <c r="O899" s="7"/>
      <c r="P899" s="53"/>
      <c r="Q899" s="53"/>
      <c r="R899" s="53"/>
      <c r="S899" s="53"/>
      <c r="T899" s="53"/>
      <c r="U899" s="53"/>
      <c r="V899" s="53"/>
      <c r="W899" s="53"/>
      <c r="X899" s="53"/>
      <c r="Y899" s="53"/>
      <c r="Z899" s="53"/>
      <c r="AA899" s="4"/>
      <c r="AB899" s="4"/>
      <c r="AC899" s="4"/>
    </row>
    <row r="900" spans="1:29" ht="15.75" customHeight="1">
      <c r="A900" s="7"/>
      <c r="B900" s="4"/>
      <c r="C900" s="51"/>
      <c r="D900" s="7"/>
      <c r="E900" s="51"/>
      <c r="F900" s="4"/>
      <c r="G900" s="7"/>
      <c r="H900" s="52"/>
      <c r="I900" s="51"/>
      <c r="J900" s="4"/>
      <c r="K900" s="7"/>
      <c r="L900" s="4"/>
      <c r="M900" s="51"/>
      <c r="N900" s="4"/>
      <c r="O900" s="7"/>
      <c r="P900" s="53"/>
      <c r="Q900" s="53"/>
      <c r="R900" s="53"/>
      <c r="S900" s="53"/>
      <c r="T900" s="53"/>
      <c r="U900" s="53"/>
      <c r="V900" s="53"/>
      <c r="W900" s="53"/>
      <c r="X900" s="53"/>
      <c r="Y900" s="53"/>
      <c r="Z900" s="53"/>
      <c r="AA900" s="4"/>
      <c r="AB900" s="4"/>
      <c r="AC900" s="4"/>
    </row>
    <row r="901" spans="1:29" ht="15.75" customHeight="1">
      <c r="A901" s="7"/>
      <c r="B901" s="4"/>
      <c r="C901" s="51"/>
      <c r="D901" s="7"/>
      <c r="E901" s="51"/>
      <c r="F901" s="4"/>
      <c r="G901" s="7"/>
      <c r="H901" s="52"/>
      <c r="I901" s="51"/>
      <c r="J901" s="4"/>
      <c r="K901" s="7"/>
      <c r="L901" s="4"/>
      <c r="M901" s="51"/>
      <c r="N901" s="4"/>
      <c r="O901" s="7"/>
      <c r="P901" s="53"/>
      <c r="Q901" s="53"/>
      <c r="R901" s="53"/>
      <c r="S901" s="53"/>
      <c r="T901" s="53"/>
      <c r="U901" s="53"/>
      <c r="V901" s="53"/>
      <c r="W901" s="53"/>
      <c r="X901" s="53"/>
      <c r="Y901" s="53"/>
      <c r="Z901" s="53"/>
      <c r="AA901" s="4"/>
      <c r="AB901" s="4"/>
      <c r="AC901" s="4"/>
    </row>
    <row r="902" spans="1:29" ht="15.75" customHeight="1">
      <c r="A902" s="7"/>
      <c r="B902" s="4"/>
      <c r="C902" s="51"/>
      <c r="D902" s="7"/>
      <c r="E902" s="51"/>
      <c r="F902" s="4"/>
      <c r="G902" s="7"/>
      <c r="H902" s="52"/>
      <c r="I902" s="51"/>
      <c r="J902" s="4"/>
      <c r="K902" s="7"/>
      <c r="L902" s="4"/>
      <c r="M902" s="51"/>
      <c r="N902" s="4"/>
      <c r="O902" s="7"/>
      <c r="P902" s="53"/>
      <c r="Q902" s="53"/>
      <c r="R902" s="53"/>
      <c r="S902" s="53"/>
      <c r="T902" s="53"/>
      <c r="U902" s="53"/>
      <c r="V902" s="53"/>
      <c r="W902" s="53"/>
      <c r="X902" s="53"/>
      <c r="Y902" s="53"/>
      <c r="Z902" s="53"/>
      <c r="AA902" s="4"/>
      <c r="AB902" s="4"/>
      <c r="AC902" s="4"/>
    </row>
    <row r="903" spans="1:29" ht="15.75" customHeight="1">
      <c r="A903" s="7"/>
      <c r="B903" s="4"/>
      <c r="C903" s="51"/>
      <c r="D903" s="7"/>
      <c r="E903" s="51"/>
      <c r="F903" s="4"/>
      <c r="G903" s="7"/>
      <c r="H903" s="52"/>
      <c r="I903" s="51"/>
      <c r="J903" s="4"/>
      <c r="K903" s="7"/>
      <c r="L903" s="4"/>
      <c r="M903" s="51"/>
      <c r="N903" s="4"/>
      <c r="O903" s="7"/>
      <c r="P903" s="53"/>
      <c r="Q903" s="53"/>
      <c r="R903" s="53"/>
      <c r="S903" s="53"/>
      <c r="T903" s="53"/>
      <c r="U903" s="53"/>
      <c r="V903" s="53"/>
      <c r="W903" s="53"/>
      <c r="X903" s="53"/>
      <c r="Y903" s="53"/>
      <c r="Z903" s="53"/>
      <c r="AA903" s="4"/>
      <c r="AB903" s="4"/>
      <c r="AC903" s="4"/>
    </row>
    <row r="904" spans="1:29" ht="15.75" customHeight="1">
      <c r="A904" s="7"/>
      <c r="B904" s="4"/>
      <c r="C904" s="51"/>
      <c r="D904" s="7"/>
      <c r="E904" s="51"/>
      <c r="F904" s="4"/>
      <c r="G904" s="7"/>
      <c r="H904" s="52"/>
      <c r="I904" s="51"/>
      <c r="J904" s="4"/>
      <c r="K904" s="7"/>
      <c r="L904" s="4"/>
      <c r="M904" s="51"/>
      <c r="N904" s="4"/>
      <c r="O904" s="7"/>
      <c r="P904" s="53"/>
      <c r="Q904" s="53"/>
      <c r="R904" s="53"/>
      <c r="S904" s="53"/>
      <c r="T904" s="53"/>
      <c r="U904" s="53"/>
      <c r="V904" s="53"/>
      <c r="W904" s="53"/>
      <c r="X904" s="53"/>
      <c r="Y904" s="53"/>
      <c r="Z904" s="53"/>
      <c r="AA904" s="4"/>
      <c r="AB904" s="4"/>
      <c r="AC904" s="4"/>
    </row>
    <row r="905" spans="1:29" ht="15.75" customHeight="1">
      <c r="A905" s="7"/>
      <c r="B905" s="4"/>
      <c r="C905" s="51"/>
      <c r="D905" s="7"/>
      <c r="E905" s="51"/>
      <c r="F905" s="4"/>
      <c r="G905" s="7"/>
      <c r="H905" s="52"/>
      <c r="I905" s="51"/>
      <c r="J905" s="4"/>
      <c r="K905" s="7"/>
      <c r="L905" s="4"/>
      <c r="M905" s="51"/>
      <c r="N905" s="4"/>
      <c r="O905" s="7"/>
      <c r="P905" s="53"/>
      <c r="Q905" s="53"/>
      <c r="R905" s="53"/>
      <c r="S905" s="53"/>
      <c r="T905" s="53"/>
      <c r="U905" s="53"/>
      <c r="V905" s="53"/>
      <c r="W905" s="53"/>
      <c r="X905" s="53"/>
      <c r="Y905" s="53"/>
      <c r="Z905" s="53"/>
      <c r="AA905" s="4"/>
      <c r="AB905" s="4"/>
      <c r="AC905" s="4"/>
    </row>
    <row r="906" spans="1:29" ht="15.75" customHeight="1">
      <c r="A906" s="7"/>
      <c r="B906" s="4"/>
      <c r="C906" s="51"/>
      <c r="D906" s="7"/>
      <c r="E906" s="51"/>
      <c r="F906" s="4"/>
      <c r="G906" s="7"/>
      <c r="H906" s="52"/>
      <c r="I906" s="51"/>
      <c r="J906" s="4"/>
      <c r="K906" s="7"/>
      <c r="L906" s="4"/>
      <c r="M906" s="51"/>
      <c r="N906" s="4"/>
      <c r="O906" s="7"/>
      <c r="P906" s="53"/>
      <c r="Q906" s="53"/>
      <c r="R906" s="53"/>
      <c r="S906" s="53"/>
      <c r="T906" s="53"/>
      <c r="U906" s="53"/>
      <c r="V906" s="53"/>
      <c r="W906" s="53"/>
      <c r="X906" s="53"/>
      <c r="Y906" s="53"/>
      <c r="Z906" s="53"/>
      <c r="AA906" s="4"/>
      <c r="AB906" s="4"/>
      <c r="AC906" s="4"/>
    </row>
    <row r="907" spans="1:29" ht="15.75" customHeight="1">
      <c r="A907" s="7"/>
      <c r="B907" s="4"/>
      <c r="C907" s="51"/>
      <c r="D907" s="7"/>
      <c r="E907" s="51"/>
      <c r="F907" s="4"/>
      <c r="G907" s="7"/>
      <c r="H907" s="52"/>
      <c r="I907" s="51"/>
      <c r="J907" s="4"/>
      <c r="K907" s="7"/>
      <c r="L907" s="4"/>
      <c r="M907" s="51"/>
      <c r="N907" s="4"/>
      <c r="O907" s="7"/>
      <c r="P907" s="53"/>
      <c r="Q907" s="53"/>
      <c r="R907" s="53"/>
      <c r="S907" s="53"/>
      <c r="T907" s="53"/>
      <c r="U907" s="53"/>
      <c r="V907" s="53"/>
      <c r="W907" s="53"/>
      <c r="X907" s="53"/>
      <c r="Y907" s="53"/>
      <c r="Z907" s="53"/>
      <c r="AA907" s="4"/>
      <c r="AB907" s="4"/>
      <c r="AC907" s="4"/>
    </row>
    <row r="908" spans="1:29" ht="15.75" customHeight="1">
      <c r="A908" s="7"/>
      <c r="B908" s="4"/>
      <c r="C908" s="51"/>
      <c r="D908" s="7"/>
      <c r="E908" s="51"/>
      <c r="F908" s="4"/>
      <c r="G908" s="7"/>
      <c r="H908" s="52"/>
      <c r="I908" s="51"/>
      <c r="J908" s="4"/>
      <c r="K908" s="7"/>
      <c r="L908" s="4"/>
      <c r="M908" s="51"/>
      <c r="N908" s="4"/>
      <c r="O908" s="7"/>
      <c r="P908" s="53"/>
      <c r="Q908" s="53"/>
      <c r="R908" s="53"/>
      <c r="S908" s="53"/>
      <c r="T908" s="53"/>
      <c r="U908" s="53"/>
      <c r="V908" s="53"/>
      <c r="W908" s="53"/>
      <c r="X908" s="53"/>
      <c r="Y908" s="53"/>
      <c r="Z908" s="53"/>
      <c r="AA908" s="4"/>
      <c r="AB908" s="4"/>
      <c r="AC908" s="4"/>
    </row>
    <row r="909" spans="1:29" ht="15.75" customHeight="1">
      <c r="A909" s="7"/>
      <c r="B909" s="4"/>
      <c r="C909" s="51"/>
      <c r="D909" s="7"/>
      <c r="E909" s="51"/>
      <c r="F909" s="4"/>
      <c r="G909" s="7"/>
      <c r="H909" s="52"/>
      <c r="I909" s="51"/>
      <c r="J909" s="4"/>
      <c r="K909" s="7"/>
      <c r="L909" s="4"/>
      <c r="M909" s="51"/>
      <c r="N909" s="4"/>
      <c r="O909" s="7"/>
      <c r="P909" s="53"/>
      <c r="Q909" s="53"/>
      <c r="R909" s="53"/>
      <c r="S909" s="53"/>
      <c r="T909" s="53"/>
      <c r="U909" s="53"/>
      <c r="V909" s="53"/>
      <c r="W909" s="53"/>
      <c r="X909" s="53"/>
      <c r="Y909" s="53"/>
      <c r="Z909" s="53"/>
      <c r="AA909" s="4"/>
      <c r="AB909" s="4"/>
      <c r="AC909" s="4"/>
    </row>
    <row r="910" spans="1:29" ht="15.75" customHeight="1">
      <c r="A910" s="7"/>
      <c r="B910" s="4"/>
      <c r="C910" s="51"/>
      <c r="D910" s="7"/>
      <c r="E910" s="51"/>
      <c r="F910" s="4"/>
      <c r="G910" s="7"/>
      <c r="H910" s="52"/>
      <c r="I910" s="51"/>
      <c r="J910" s="4"/>
      <c r="K910" s="7"/>
      <c r="L910" s="4"/>
      <c r="M910" s="51"/>
      <c r="N910" s="4"/>
      <c r="O910" s="7"/>
      <c r="P910" s="53"/>
      <c r="Q910" s="53"/>
      <c r="R910" s="53"/>
      <c r="S910" s="53"/>
      <c r="T910" s="53"/>
      <c r="U910" s="53"/>
      <c r="V910" s="53"/>
      <c r="W910" s="53"/>
      <c r="X910" s="53"/>
      <c r="Y910" s="53"/>
      <c r="Z910" s="53"/>
      <c r="AA910" s="4"/>
      <c r="AB910" s="4"/>
      <c r="AC910" s="4"/>
    </row>
    <row r="911" spans="1:29" ht="15.75" customHeight="1">
      <c r="A911" s="7"/>
      <c r="B911" s="4"/>
      <c r="C911" s="51"/>
      <c r="D911" s="7"/>
      <c r="E911" s="51"/>
      <c r="F911" s="4"/>
      <c r="G911" s="7"/>
      <c r="H911" s="52"/>
      <c r="I911" s="51"/>
      <c r="J911" s="4"/>
      <c r="K911" s="7"/>
      <c r="L911" s="4"/>
      <c r="M911" s="51"/>
      <c r="N911" s="4"/>
      <c r="O911" s="7"/>
      <c r="P911" s="53"/>
      <c r="Q911" s="53"/>
      <c r="R911" s="53"/>
      <c r="S911" s="53"/>
      <c r="T911" s="53"/>
      <c r="U911" s="53"/>
      <c r="V911" s="53"/>
      <c r="W911" s="53"/>
      <c r="X911" s="53"/>
      <c r="Y911" s="53"/>
      <c r="Z911" s="53"/>
      <c r="AA911" s="4"/>
      <c r="AB911" s="4"/>
      <c r="AC911" s="4"/>
    </row>
    <row r="912" spans="1:29" ht="15.75" customHeight="1">
      <c r="A912" s="7"/>
      <c r="B912" s="4"/>
      <c r="C912" s="51"/>
      <c r="D912" s="7"/>
      <c r="E912" s="51"/>
      <c r="F912" s="4"/>
      <c r="G912" s="7"/>
      <c r="H912" s="52"/>
      <c r="I912" s="51"/>
      <c r="J912" s="4"/>
      <c r="K912" s="7"/>
      <c r="L912" s="4"/>
      <c r="M912" s="51"/>
      <c r="N912" s="4"/>
      <c r="O912" s="7"/>
      <c r="P912" s="53"/>
      <c r="Q912" s="53"/>
      <c r="R912" s="53"/>
      <c r="S912" s="53"/>
      <c r="T912" s="53"/>
      <c r="U912" s="53"/>
      <c r="V912" s="53"/>
      <c r="W912" s="53"/>
      <c r="X912" s="53"/>
      <c r="Y912" s="53"/>
      <c r="Z912" s="53"/>
      <c r="AA912" s="4"/>
      <c r="AB912" s="4"/>
      <c r="AC912" s="4"/>
    </row>
    <row r="913" spans="1:29" ht="15.75" customHeight="1">
      <c r="A913" s="7"/>
      <c r="B913" s="4"/>
      <c r="C913" s="51"/>
      <c r="D913" s="7"/>
      <c r="E913" s="51"/>
      <c r="F913" s="4"/>
      <c r="G913" s="7"/>
      <c r="H913" s="52"/>
      <c r="I913" s="51"/>
      <c r="J913" s="4"/>
      <c r="K913" s="7"/>
      <c r="L913" s="4"/>
      <c r="M913" s="51"/>
      <c r="N913" s="4"/>
      <c r="O913" s="7"/>
      <c r="P913" s="53"/>
      <c r="Q913" s="53"/>
      <c r="R913" s="53"/>
      <c r="S913" s="53"/>
      <c r="T913" s="53"/>
      <c r="U913" s="53"/>
      <c r="V913" s="53"/>
      <c r="W913" s="53"/>
      <c r="X913" s="53"/>
      <c r="Y913" s="53"/>
      <c r="Z913" s="53"/>
      <c r="AA913" s="4"/>
      <c r="AB913" s="4"/>
      <c r="AC913" s="4"/>
    </row>
    <row r="914" spans="1:29" ht="15.75" customHeight="1">
      <c r="A914" s="7"/>
      <c r="B914" s="4"/>
      <c r="C914" s="51"/>
      <c r="D914" s="7"/>
      <c r="E914" s="51"/>
      <c r="F914" s="4"/>
      <c r="G914" s="7"/>
      <c r="H914" s="52"/>
      <c r="I914" s="51"/>
      <c r="J914" s="4"/>
      <c r="K914" s="7"/>
      <c r="L914" s="4"/>
      <c r="M914" s="51"/>
      <c r="N914" s="4"/>
      <c r="O914" s="7"/>
      <c r="P914" s="53"/>
      <c r="Q914" s="53"/>
      <c r="R914" s="53"/>
      <c r="S914" s="53"/>
      <c r="T914" s="53"/>
      <c r="U914" s="53"/>
      <c r="V914" s="53"/>
      <c r="W914" s="53"/>
      <c r="X914" s="53"/>
      <c r="Y914" s="53"/>
      <c r="Z914" s="53"/>
      <c r="AA914" s="4"/>
      <c r="AB914" s="4"/>
      <c r="AC914" s="4"/>
    </row>
    <row r="915" spans="1:29" ht="15.75" customHeight="1">
      <c r="A915" s="7"/>
      <c r="B915" s="4"/>
      <c r="C915" s="51"/>
      <c r="D915" s="7"/>
      <c r="E915" s="51"/>
      <c r="F915" s="4"/>
      <c r="G915" s="7"/>
      <c r="H915" s="52"/>
      <c r="I915" s="51"/>
      <c r="J915" s="4"/>
      <c r="K915" s="7"/>
      <c r="L915" s="4"/>
      <c r="M915" s="51"/>
      <c r="N915" s="4"/>
      <c r="O915" s="7"/>
      <c r="P915" s="53"/>
      <c r="Q915" s="53"/>
      <c r="R915" s="53"/>
      <c r="S915" s="53"/>
      <c r="T915" s="53"/>
      <c r="U915" s="53"/>
      <c r="V915" s="53"/>
      <c r="W915" s="53"/>
      <c r="X915" s="53"/>
      <c r="Y915" s="53"/>
      <c r="Z915" s="53"/>
      <c r="AA915" s="4"/>
      <c r="AB915" s="4"/>
      <c r="AC915" s="4"/>
    </row>
    <row r="916" spans="1:29" ht="15.75" customHeight="1">
      <c r="A916" s="7"/>
      <c r="B916" s="4"/>
      <c r="C916" s="51"/>
      <c r="D916" s="7"/>
      <c r="E916" s="51"/>
      <c r="F916" s="4"/>
      <c r="G916" s="7"/>
      <c r="H916" s="52"/>
      <c r="I916" s="51"/>
      <c r="J916" s="4"/>
      <c r="K916" s="7"/>
      <c r="L916" s="4"/>
      <c r="M916" s="51"/>
      <c r="N916" s="4"/>
      <c r="O916" s="7"/>
      <c r="P916" s="53"/>
      <c r="Q916" s="53"/>
      <c r="R916" s="53"/>
      <c r="S916" s="53"/>
      <c r="T916" s="53"/>
      <c r="U916" s="53"/>
      <c r="V916" s="53"/>
      <c r="W916" s="53"/>
      <c r="X916" s="53"/>
      <c r="Y916" s="53"/>
      <c r="Z916" s="53"/>
      <c r="AA916" s="4"/>
      <c r="AB916" s="4"/>
      <c r="AC916" s="4"/>
    </row>
    <row r="917" spans="1:29" ht="15.75" customHeight="1">
      <c r="A917" s="7"/>
      <c r="B917" s="4"/>
      <c r="C917" s="51"/>
      <c r="D917" s="7"/>
      <c r="E917" s="51"/>
      <c r="F917" s="4"/>
      <c r="G917" s="7"/>
      <c r="H917" s="52"/>
      <c r="I917" s="51"/>
      <c r="J917" s="4"/>
      <c r="K917" s="7"/>
      <c r="L917" s="4"/>
      <c r="M917" s="51"/>
      <c r="N917" s="4"/>
      <c r="O917" s="7"/>
      <c r="P917" s="53"/>
      <c r="Q917" s="53"/>
      <c r="R917" s="53"/>
      <c r="S917" s="53"/>
      <c r="T917" s="53"/>
      <c r="U917" s="53"/>
      <c r="V917" s="53"/>
      <c r="W917" s="53"/>
      <c r="X917" s="53"/>
      <c r="Y917" s="53"/>
      <c r="Z917" s="53"/>
      <c r="AA917" s="4"/>
      <c r="AB917" s="4"/>
      <c r="AC917" s="4"/>
    </row>
    <row r="918" spans="1:29" ht="15.75" customHeight="1">
      <c r="A918" s="7"/>
      <c r="B918" s="4"/>
      <c r="C918" s="51"/>
      <c r="D918" s="7"/>
      <c r="E918" s="51"/>
      <c r="F918" s="4"/>
      <c r="G918" s="7"/>
      <c r="H918" s="52"/>
      <c r="I918" s="51"/>
      <c r="J918" s="4"/>
      <c r="K918" s="7"/>
      <c r="L918" s="4"/>
      <c r="M918" s="51"/>
      <c r="N918" s="4"/>
      <c r="O918" s="7"/>
      <c r="P918" s="53"/>
      <c r="Q918" s="53"/>
      <c r="R918" s="53"/>
      <c r="S918" s="53"/>
      <c r="T918" s="53"/>
      <c r="U918" s="53"/>
      <c r="V918" s="53"/>
      <c r="W918" s="53"/>
      <c r="X918" s="53"/>
      <c r="Y918" s="53"/>
      <c r="Z918" s="53"/>
      <c r="AA918" s="4"/>
      <c r="AB918" s="4"/>
      <c r="AC918" s="4"/>
    </row>
    <row r="919" spans="1:29" ht="15.75" customHeight="1">
      <c r="A919" s="7"/>
      <c r="B919" s="4"/>
      <c r="C919" s="51"/>
      <c r="D919" s="7"/>
      <c r="E919" s="51"/>
      <c r="F919" s="4"/>
      <c r="G919" s="7"/>
      <c r="H919" s="52"/>
      <c r="I919" s="51"/>
      <c r="J919" s="4"/>
      <c r="K919" s="7"/>
      <c r="L919" s="4"/>
      <c r="M919" s="51"/>
      <c r="N919" s="4"/>
      <c r="O919" s="7"/>
      <c r="P919" s="53"/>
      <c r="Q919" s="53"/>
      <c r="R919" s="53"/>
      <c r="S919" s="53"/>
      <c r="T919" s="53"/>
      <c r="U919" s="53"/>
      <c r="V919" s="53"/>
      <c r="W919" s="53"/>
      <c r="X919" s="53"/>
      <c r="Y919" s="53"/>
      <c r="Z919" s="53"/>
      <c r="AA919" s="4"/>
      <c r="AB919" s="4"/>
      <c r="AC919" s="4"/>
    </row>
    <row r="920" spans="1:29" ht="15.75" customHeight="1">
      <c r="A920" s="7"/>
      <c r="B920" s="4"/>
      <c r="C920" s="51"/>
      <c r="D920" s="7"/>
      <c r="E920" s="51"/>
      <c r="F920" s="4"/>
      <c r="G920" s="7"/>
      <c r="H920" s="52"/>
      <c r="I920" s="51"/>
      <c r="J920" s="4"/>
      <c r="K920" s="7"/>
      <c r="L920" s="4"/>
      <c r="M920" s="51"/>
      <c r="N920" s="4"/>
      <c r="O920" s="7"/>
      <c r="P920" s="53"/>
      <c r="Q920" s="53"/>
      <c r="R920" s="53"/>
      <c r="S920" s="53"/>
      <c r="T920" s="53"/>
      <c r="U920" s="53"/>
      <c r="V920" s="53"/>
      <c r="W920" s="53"/>
      <c r="X920" s="53"/>
      <c r="Y920" s="53"/>
      <c r="Z920" s="53"/>
      <c r="AA920" s="4"/>
      <c r="AB920" s="4"/>
      <c r="AC920" s="4"/>
    </row>
    <row r="921" spans="1:29" ht="15.75" customHeight="1">
      <c r="A921" s="7"/>
      <c r="B921" s="4"/>
      <c r="C921" s="51"/>
      <c r="D921" s="7"/>
      <c r="E921" s="51"/>
      <c r="F921" s="4"/>
      <c r="G921" s="7"/>
      <c r="H921" s="52"/>
      <c r="I921" s="51"/>
      <c r="J921" s="4"/>
      <c r="K921" s="7"/>
      <c r="L921" s="4"/>
      <c r="M921" s="51"/>
      <c r="N921" s="4"/>
      <c r="O921" s="7"/>
      <c r="P921" s="53"/>
      <c r="Q921" s="53"/>
      <c r="R921" s="53"/>
      <c r="S921" s="53"/>
      <c r="T921" s="53"/>
      <c r="U921" s="53"/>
      <c r="V921" s="53"/>
      <c r="W921" s="53"/>
      <c r="X921" s="53"/>
      <c r="Y921" s="53"/>
      <c r="Z921" s="53"/>
      <c r="AA921" s="4"/>
      <c r="AB921" s="4"/>
      <c r="AC921" s="4"/>
    </row>
    <row r="922" spans="1:29" ht="15.75" customHeight="1">
      <c r="A922" s="7"/>
      <c r="B922" s="4"/>
      <c r="C922" s="51"/>
      <c r="D922" s="7"/>
      <c r="E922" s="51"/>
      <c r="F922" s="4"/>
      <c r="G922" s="7"/>
      <c r="H922" s="52"/>
      <c r="I922" s="51"/>
      <c r="J922" s="4"/>
      <c r="K922" s="7"/>
      <c r="L922" s="4"/>
      <c r="M922" s="51"/>
      <c r="N922" s="4"/>
      <c r="O922" s="7"/>
      <c r="P922" s="53"/>
      <c r="Q922" s="53"/>
      <c r="R922" s="53"/>
      <c r="S922" s="53"/>
      <c r="T922" s="53"/>
      <c r="U922" s="53"/>
      <c r="V922" s="53"/>
      <c r="W922" s="53"/>
      <c r="X922" s="53"/>
      <c r="Y922" s="53"/>
      <c r="Z922" s="53"/>
      <c r="AA922" s="4"/>
      <c r="AB922" s="4"/>
      <c r="AC922" s="4"/>
    </row>
    <row r="923" spans="1:29" ht="15.75" customHeight="1">
      <c r="A923" s="7"/>
      <c r="B923" s="4"/>
      <c r="C923" s="51"/>
      <c r="D923" s="7"/>
      <c r="E923" s="51"/>
      <c r="F923" s="4"/>
      <c r="G923" s="7"/>
      <c r="H923" s="52"/>
      <c r="I923" s="51"/>
      <c r="J923" s="4"/>
      <c r="K923" s="7"/>
      <c r="L923" s="4"/>
      <c r="M923" s="51"/>
      <c r="N923" s="4"/>
      <c r="O923" s="7"/>
      <c r="P923" s="53"/>
      <c r="Q923" s="53"/>
      <c r="R923" s="53"/>
      <c r="S923" s="53"/>
      <c r="T923" s="53"/>
      <c r="U923" s="53"/>
      <c r="V923" s="53"/>
      <c r="W923" s="53"/>
      <c r="X923" s="53"/>
      <c r="Y923" s="53"/>
      <c r="Z923" s="53"/>
      <c r="AA923" s="4"/>
      <c r="AB923" s="4"/>
      <c r="AC923" s="4"/>
    </row>
    <row r="924" spans="1:29" ht="15.75" customHeight="1">
      <c r="A924" s="7"/>
      <c r="B924" s="4"/>
      <c r="C924" s="51"/>
      <c r="D924" s="7"/>
      <c r="E924" s="51"/>
      <c r="F924" s="4"/>
      <c r="G924" s="7"/>
      <c r="H924" s="52"/>
      <c r="I924" s="51"/>
      <c r="J924" s="4"/>
      <c r="K924" s="7"/>
      <c r="L924" s="4"/>
      <c r="M924" s="51"/>
      <c r="N924" s="4"/>
      <c r="O924" s="7"/>
      <c r="P924" s="53"/>
      <c r="Q924" s="53"/>
      <c r="R924" s="53"/>
      <c r="S924" s="53"/>
      <c r="T924" s="53"/>
      <c r="U924" s="53"/>
      <c r="V924" s="53"/>
      <c r="W924" s="53"/>
      <c r="X924" s="53"/>
      <c r="Y924" s="53"/>
      <c r="Z924" s="53"/>
      <c r="AA924" s="4"/>
      <c r="AB924" s="4"/>
      <c r="AC924" s="4"/>
    </row>
    <row r="925" spans="1:29" ht="15.75" customHeight="1">
      <c r="A925" s="7"/>
      <c r="B925" s="4"/>
      <c r="C925" s="51"/>
      <c r="D925" s="7"/>
      <c r="E925" s="51"/>
      <c r="F925" s="4"/>
      <c r="G925" s="7"/>
      <c r="H925" s="52"/>
      <c r="I925" s="51"/>
      <c r="J925" s="4"/>
      <c r="K925" s="7"/>
      <c r="L925" s="4"/>
      <c r="M925" s="51"/>
      <c r="N925" s="4"/>
      <c r="O925" s="7"/>
      <c r="P925" s="53"/>
      <c r="Q925" s="53"/>
      <c r="R925" s="53"/>
      <c r="S925" s="53"/>
      <c r="T925" s="53"/>
      <c r="U925" s="53"/>
      <c r="V925" s="53"/>
      <c r="W925" s="53"/>
      <c r="X925" s="53"/>
      <c r="Y925" s="53"/>
      <c r="Z925" s="53"/>
      <c r="AA925" s="4"/>
      <c r="AB925" s="4"/>
      <c r="AC925" s="4"/>
    </row>
    <row r="926" spans="1:29" ht="15.75" customHeight="1">
      <c r="A926" s="7"/>
      <c r="B926" s="4"/>
      <c r="C926" s="51"/>
      <c r="D926" s="7"/>
      <c r="E926" s="51"/>
      <c r="F926" s="4"/>
      <c r="G926" s="7"/>
      <c r="H926" s="52"/>
      <c r="I926" s="51"/>
      <c r="J926" s="4"/>
      <c r="K926" s="7"/>
      <c r="L926" s="4"/>
      <c r="M926" s="51"/>
      <c r="N926" s="4"/>
      <c r="O926" s="7"/>
      <c r="P926" s="53"/>
      <c r="Q926" s="53"/>
      <c r="R926" s="53"/>
      <c r="S926" s="53"/>
      <c r="T926" s="53"/>
      <c r="U926" s="53"/>
      <c r="V926" s="53"/>
      <c r="W926" s="53"/>
      <c r="X926" s="53"/>
      <c r="Y926" s="53"/>
      <c r="Z926" s="53"/>
      <c r="AA926" s="4"/>
      <c r="AB926" s="4"/>
      <c r="AC926" s="4"/>
    </row>
    <row r="927" spans="1:29" ht="15.75" customHeight="1">
      <c r="A927" s="7"/>
      <c r="B927" s="4"/>
      <c r="C927" s="51"/>
      <c r="D927" s="7"/>
      <c r="E927" s="51"/>
      <c r="F927" s="4"/>
      <c r="G927" s="7"/>
      <c r="H927" s="52"/>
      <c r="I927" s="51"/>
      <c r="J927" s="4"/>
      <c r="K927" s="7"/>
      <c r="L927" s="4"/>
      <c r="M927" s="51"/>
      <c r="N927" s="4"/>
      <c r="O927" s="7"/>
      <c r="P927" s="53"/>
      <c r="Q927" s="53"/>
      <c r="R927" s="53"/>
      <c r="S927" s="53"/>
      <c r="T927" s="53"/>
      <c r="U927" s="53"/>
      <c r="V927" s="53"/>
      <c r="W927" s="53"/>
      <c r="X927" s="53"/>
      <c r="Y927" s="53"/>
      <c r="Z927" s="53"/>
      <c r="AA927" s="4"/>
      <c r="AB927" s="4"/>
      <c r="AC927" s="4"/>
    </row>
    <row r="928" spans="1:29" ht="15.75" customHeight="1">
      <c r="A928" s="7"/>
      <c r="B928" s="4"/>
      <c r="C928" s="51"/>
      <c r="D928" s="7"/>
      <c r="E928" s="51"/>
      <c r="F928" s="4"/>
      <c r="G928" s="7"/>
      <c r="H928" s="52"/>
      <c r="I928" s="51"/>
      <c r="J928" s="4"/>
      <c r="K928" s="7"/>
      <c r="L928" s="4"/>
      <c r="M928" s="51"/>
      <c r="N928" s="4"/>
      <c r="O928" s="7"/>
      <c r="P928" s="53"/>
      <c r="Q928" s="53"/>
      <c r="R928" s="53"/>
      <c r="S928" s="53"/>
      <c r="T928" s="53"/>
      <c r="U928" s="53"/>
      <c r="V928" s="53"/>
      <c r="W928" s="53"/>
      <c r="X928" s="53"/>
      <c r="Y928" s="53"/>
      <c r="Z928" s="53"/>
      <c r="AA928" s="4"/>
      <c r="AB928" s="4"/>
      <c r="AC928" s="4"/>
    </row>
    <row r="929" spans="1:29" ht="15.75" customHeight="1">
      <c r="A929" s="7"/>
      <c r="B929" s="4"/>
      <c r="C929" s="51"/>
      <c r="D929" s="7"/>
      <c r="E929" s="51"/>
      <c r="F929" s="4"/>
      <c r="G929" s="7"/>
      <c r="H929" s="52"/>
      <c r="I929" s="51"/>
      <c r="J929" s="4"/>
      <c r="K929" s="7"/>
      <c r="L929" s="4"/>
      <c r="M929" s="51"/>
      <c r="N929" s="4"/>
      <c r="O929" s="7"/>
      <c r="P929" s="53"/>
      <c r="Q929" s="53"/>
      <c r="R929" s="53"/>
      <c r="S929" s="53"/>
      <c r="T929" s="53"/>
      <c r="U929" s="53"/>
      <c r="V929" s="53"/>
      <c r="W929" s="53"/>
      <c r="X929" s="53"/>
      <c r="Y929" s="53"/>
      <c r="Z929" s="53"/>
      <c r="AA929" s="4"/>
      <c r="AB929" s="4"/>
      <c r="AC929" s="4"/>
    </row>
    <row r="930" spans="1:29" ht="15.75" customHeight="1">
      <c r="A930" s="7"/>
      <c r="B930" s="4"/>
      <c r="C930" s="51"/>
      <c r="D930" s="7"/>
      <c r="E930" s="51"/>
      <c r="F930" s="4"/>
      <c r="G930" s="7"/>
      <c r="H930" s="52"/>
      <c r="I930" s="51"/>
      <c r="J930" s="4"/>
      <c r="K930" s="7"/>
      <c r="L930" s="4"/>
      <c r="M930" s="51"/>
      <c r="N930" s="4"/>
      <c r="O930" s="7"/>
      <c r="P930" s="53"/>
      <c r="Q930" s="53"/>
      <c r="R930" s="53"/>
      <c r="S930" s="53"/>
      <c r="T930" s="53"/>
      <c r="U930" s="53"/>
      <c r="V930" s="53"/>
      <c r="W930" s="53"/>
      <c r="X930" s="53"/>
      <c r="Y930" s="53"/>
      <c r="Z930" s="53"/>
      <c r="AA930" s="4"/>
      <c r="AB930" s="4"/>
      <c r="AC930" s="4"/>
    </row>
    <row r="931" spans="1:29" ht="15.75" customHeight="1">
      <c r="A931" s="7"/>
      <c r="B931" s="4"/>
      <c r="C931" s="51"/>
      <c r="D931" s="7"/>
      <c r="E931" s="51"/>
      <c r="F931" s="4"/>
      <c r="G931" s="7"/>
      <c r="H931" s="52"/>
      <c r="I931" s="51"/>
      <c r="J931" s="4"/>
      <c r="K931" s="7"/>
      <c r="L931" s="4"/>
      <c r="M931" s="51"/>
      <c r="N931" s="4"/>
      <c r="O931" s="7"/>
      <c r="P931" s="53"/>
      <c r="Q931" s="53"/>
      <c r="R931" s="53"/>
      <c r="S931" s="53"/>
      <c r="T931" s="53"/>
      <c r="U931" s="53"/>
      <c r="V931" s="53"/>
      <c r="W931" s="53"/>
      <c r="X931" s="53"/>
      <c r="Y931" s="53"/>
      <c r="Z931" s="53"/>
      <c r="AA931" s="4"/>
      <c r="AB931" s="4"/>
      <c r="AC931" s="4"/>
    </row>
    <row r="932" spans="1:29" ht="15.75" customHeight="1">
      <c r="A932" s="7"/>
      <c r="B932" s="4"/>
      <c r="C932" s="51"/>
      <c r="D932" s="7"/>
      <c r="E932" s="51"/>
      <c r="F932" s="4"/>
      <c r="G932" s="7"/>
      <c r="H932" s="52"/>
      <c r="I932" s="51"/>
      <c r="J932" s="4"/>
      <c r="K932" s="7"/>
      <c r="L932" s="4"/>
      <c r="M932" s="51"/>
      <c r="N932" s="4"/>
      <c r="O932" s="7"/>
      <c r="P932" s="53"/>
      <c r="Q932" s="53"/>
      <c r="R932" s="53"/>
      <c r="S932" s="53"/>
      <c r="T932" s="53"/>
      <c r="U932" s="53"/>
      <c r="V932" s="53"/>
      <c r="W932" s="53"/>
      <c r="X932" s="53"/>
      <c r="Y932" s="53"/>
      <c r="Z932" s="53"/>
      <c r="AA932" s="4"/>
      <c r="AB932" s="4"/>
      <c r="AC932" s="4"/>
    </row>
    <row r="933" spans="1:29" ht="15.75" customHeight="1">
      <c r="A933" s="7"/>
      <c r="B933" s="4"/>
      <c r="C933" s="51"/>
      <c r="D933" s="7"/>
      <c r="E933" s="51"/>
      <c r="F933" s="4"/>
      <c r="G933" s="7"/>
      <c r="H933" s="52"/>
      <c r="I933" s="51"/>
      <c r="J933" s="4"/>
      <c r="K933" s="7"/>
      <c r="L933" s="4"/>
      <c r="M933" s="51"/>
      <c r="N933" s="4"/>
      <c r="O933" s="7"/>
      <c r="P933" s="53"/>
      <c r="Q933" s="53"/>
      <c r="R933" s="53"/>
      <c r="S933" s="53"/>
      <c r="T933" s="53"/>
      <c r="U933" s="53"/>
      <c r="V933" s="53"/>
      <c r="W933" s="53"/>
      <c r="X933" s="53"/>
      <c r="Y933" s="53"/>
      <c r="Z933" s="53"/>
      <c r="AA933" s="4"/>
      <c r="AB933" s="4"/>
      <c r="AC933" s="4"/>
    </row>
    <row r="934" spans="1:29" ht="15.75" customHeight="1">
      <c r="A934" s="7"/>
      <c r="B934" s="4"/>
      <c r="C934" s="51"/>
      <c r="D934" s="7"/>
      <c r="E934" s="51"/>
      <c r="F934" s="4"/>
      <c r="G934" s="7"/>
      <c r="H934" s="52"/>
      <c r="I934" s="51"/>
      <c r="J934" s="4"/>
      <c r="K934" s="7"/>
      <c r="L934" s="4"/>
      <c r="M934" s="51"/>
      <c r="N934" s="4"/>
      <c r="O934" s="7"/>
      <c r="P934" s="53"/>
      <c r="Q934" s="53"/>
      <c r="R934" s="53"/>
      <c r="S934" s="53"/>
      <c r="T934" s="53"/>
      <c r="U934" s="53"/>
      <c r="V934" s="53"/>
      <c r="W934" s="53"/>
      <c r="X934" s="53"/>
      <c r="Y934" s="53"/>
      <c r="Z934" s="53"/>
      <c r="AA934" s="4"/>
      <c r="AB934" s="4"/>
      <c r="AC934" s="4"/>
    </row>
    <row r="935" spans="1:29" ht="15.75" customHeight="1">
      <c r="A935" s="7"/>
      <c r="B935" s="4"/>
      <c r="C935" s="51"/>
      <c r="D935" s="7"/>
      <c r="E935" s="51"/>
      <c r="F935" s="4"/>
      <c r="G935" s="7"/>
      <c r="H935" s="52"/>
      <c r="I935" s="51"/>
      <c r="J935" s="4"/>
      <c r="K935" s="7"/>
      <c r="L935" s="4"/>
      <c r="M935" s="51"/>
      <c r="N935" s="4"/>
      <c r="O935" s="7"/>
      <c r="P935" s="53"/>
      <c r="Q935" s="53"/>
      <c r="R935" s="53"/>
      <c r="S935" s="53"/>
      <c r="T935" s="53"/>
      <c r="U935" s="53"/>
      <c r="V935" s="53"/>
      <c r="W935" s="53"/>
      <c r="X935" s="53"/>
      <c r="Y935" s="53"/>
      <c r="Z935" s="53"/>
      <c r="AA935" s="4"/>
      <c r="AB935" s="4"/>
      <c r="AC935" s="4"/>
    </row>
    <row r="936" spans="1:29" ht="15.75" customHeight="1">
      <c r="A936" s="7"/>
      <c r="B936" s="4"/>
      <c r="C936" s="51"/>
      <c r="D936" s="7"/>
      <c r="E936" s="51"/>
      <c r="F936" s="4"/>
      <c r="G936" s="7"/>
      <c r="H936" s="52"/>
      <c r="I936" s="51"/>
      <c r="J936" s="4"/>
      <c r="K936" s="7"/>
      <c r="L936" s="4"/>
      <c r="M936" s="51"/>
      <c r="N936" s="4"/>
      <c r="O936" s="7"/>
      <c r="P936" s="53"/>
      <c r="Q936" s="53"/>
      <c r="R936" s="53"/>
      <c r="S936" s="53"/>
      <c r="T936" s="53"/>
      <c r="U936" s="53"/>
      <c r="V936" s="53"/>
      <c r="W936" s="53"/>
      <c r="X936" s="53"/>
      <c r="Y936" s="53"/>
      <c r="Z936" s="53"/>
      <c r="AA936" s="4"/>
      <c r="AB936" s="4"/>
      <c r="AC936" s="4"/>
    </row>
    <row r="937" spans="1:29" ht="15.75" customHeight="1">
      <c r="A937" s="7"/>
      <c r="B937" s="4"/>
      <c r="C937" s="51"/>
      <c r="D937" s="7"/>
      <c r="E937" s="51"/>
      <c r="F937" s="4"/>
      <c r="G937" s="7"/>
      <c r="H937" s="52"/>
      <c r="I937" s="51"/>
      <c r="J937" s="4"/>
      <c r="K937" s="7"/>
      <c r="L937" s="4"/>
      <c r="M937" s="51"/>
      <c r="N937" s="4"/>
      <c r="O937" s="7"/>
      <c r="P937" s="53"/>
      <c r="Q937" s="53"/>
      <c r="R937" s="53"/>
      <c r="S937" s="53"/>
      <c r="T937" s="53"/>
      <c r="U937" s="53"/>
      <c r="V937" s="53"/>
      <c r="W937" s="53"/>
      <c r="X937" s="53"/>
      <c r="Y937" s="53"/>
      <c r="Z937" s="53"/>
      <c r="AA937" s="4"/>
      <c r="AB937" s="4"/>
      <c r="AC937" s="4"/>
    </row>
    <row r="938" spans="1:29" ht="15.75" customHeight="1">
      <c r="A938" s="7"/>
      <c r="B938" s="4"/>
      <c r="C938" s="51"/>
      <c r="D938" s="7"/>
      <c r="E938" s="51"/>
      <c r="F938" s="4"/>
      <c r="G938" s="7"/>
      <c r="H938" s="52"/>
      <c r="I938" s="51"/>
      <c r="J938" s="4"/>
      <c r="K938" s="7"/>
      <c r="L938" s="4"/>
      <c r="M938" s="51"/>
      <c r="N938" s="4"/>
      <c r="O938" s="7"/>
      <c r="P938" s="53"/>
      <c r="Q938" s="53"/>
      <c r="R938" s="53"/>
      <c r="S938" s="53"/>
      <c r="T938" s="53"/>
      <c r="U938" s="53"/>
      <c r="V938" s="53"/>
      <c r="W938" s="53"/>
      <c r="X938" s="53"/>
      <c r="Y938" s="53"/>
      <c r="Z938" s="53"/>
      <c r="AA938" s="4"/>
      <c r="AB938" s="4"/>
      <c r="AC938" s="4"/>
    </row>
    <row r="939" spans="1:29" ht="15.75" customHeight="1">
      <c r="A939" s="7"/>
      <c r="B939" s="4"/>
      <c r="C939" s="51"/>
      <c r="D939" s="7"/>
      <c r="E939" s="51"/>
      <c r="F939" s="4"/>
      <c r="G939" s="7"/>
      <c r="H939" s="52"/>
      <c r="I939" s="51"/>
      <c r="J939" s="4"/>
      <c r="K939" s="7"/>
      <c r="L939" s="4"/>
      <c r="M939" s="51"/>
      <c r="N939" s="4"/>
      <c r="O939" s="7"/>
      <c r="P939" s="53"/>
      <c r="Q939" s="53"/>
      <c r="R939" s="53"/>
      <c r="S939" s="53"/>
      <c r="T939" s="53"/>
      <c r="U939" s="53"/>
      <c r="V939" s="53"/>
      <c r="W939" s="53"/>
      <c r="X939" s="53"/>
      <c r="Y939" s="53"/>
      <c r="Z939" s="53"/>
      <c r="AA939" s="4"/>
      <c r="AB939" s="4"/>
      <c r="AC939" s="4"/>
    </row>
    <row r="940" spans="1:29" ht="15.75" customHeight="1">
      <c r="A940" s="7"/>
      <c r="B940" s="4"/>
      <c r="C940" s="51"/>
      <c r="D940" s="7"/>
      <c r="E940" s="51"/>
      <c r="F940" s="4"/>
      <c r="G940" s="7"/>
      <c r="H940" s="52"/>
      <c r="I940" s="51"/>
      <c r="J940" s="4"/>
      <c r="K940" s="7"/>
      <c r="L940" s="4"/>
      <c r="M940" s="51"/>
      <c r="N940" s="4"/>
      <c r="O940" s="7"/>
      <c r="P940" s="53"/>
      <c r="Q940" s="53"/>
      <c r="R940" s="53"/>
      <c r="S940" s="53"/>
      <c r="T940" s="53"/>
      <c r="U940" s="53"/>
      <c r="V940" s="53"/>
      <c r="W940" s="53"/>
      <c r="X940" s="53"/>
      <c r="Y940" s="53"/>
      <c r="Z940" s="53"/>
      <c r="AA940" s="4"/>
      <c r="AB940" s="4"/>
      <c r="AC940" s="4"/>
    </row>
    <row r="941" spans="1:29" ht="15.75" customHeight="1">
      <c r="A941" s="7"/>
      <c r="B941" s="4"/>
      <c r="C941" s="51"/>
      <c r="D941" s="7"/>
      <c r="E941" s="51"/>
      <c r="F941" s="4"/>
      <c r="G941" s="7"/>
      <c r="H941" s="52"/>
      <c r="I941" s="51"/>
      <c r="J941" s="4"/>
      <c r="K941" s="7"/>
      <c r="L941" s="4"/>
      <c r="M941" s="51"/>
      <c r="N941" s="4"/>
      <c r="O941" s="7"/>
      <c r="P941" s="53"/>
      <c r="Q941" s="53"/>
      <c r="R941" s="53"/>
      <c r="S941" s="53"/>
      <c r="T941" s="53"/>
      <c r="U941" s="53"/>
      <c r="V941" s="53"/>
      <c r="W941" s="53"/>
      <c r="X941" s="53"/>
      <c r="Y941" s="53"/>
      <c r="Z941" s="53"/>
      <c r="AA941" s="4"/>
      <c r="AB941" s="4"/>
      <c r="AC941" s="4"/>
    </row>
    <row r="942" spans="1:29" ht="15.75" customHeight="1">
      <c r="A942" s="7"/>
      <c r="B942" s="4"/>
      <c r="C942" s="51"/>
      <c r="D942" s="7"/>
      <c r="E942" s="51"/>
      <c r="F942" s="4"/>
      <c r="G942" s="7"/>
      <c r="H942" s="52"/>
      <c r="I942" s="51"/>
      <c r="J942" s="4"/>
      <c r="K942" s="7"/>
      <c r="L942" s="4"/>
      <c r="M942" s="51"/>
      <c r="N942" s="4"/>
      <c r="O942" s="7"/>
      <c r="P942" s="53"/>
      <c r="Q942" s="53"/>
      <c r="R942" s="53"/>
      <c r="S942" s="53"/>
      <c r="T942" s="53"/>
      <c r="U942" s="53"/>
      <c r="V942" s="53"/>
      <c r="W942" s="53"/>
      <c r="X942" s="53"/>
      <c r="Y942" s="53"/>
      <c r="Z942" s="53"/>
      <c r="AA942" s="4"/>
      <c r="AB942" s="4"/>
      <c r="AC942" s="4"/>
    </row>
    <row r="943" spans="1:29" ht="15.75" customHeight="1">
      <c r="A943" s="7"/>
      <c r="B943" s="4"/>
      <c r="C943" s="51"/>
      <c r="D943" s="7"/>
      <c r="E943" s="51"/>
      <c r="F943" s="4"/>
      <c r="G943" s="7"/>
      <c r="H943" s="52"/>
      <c r="I943" s="51"/>
      <c r="J943" s="4"/>
      <c r="K943" s="7"/>
      <c r="L943" s="4"/>
      <c r="M943" s="51"/>
      <c r="N943" s="4"/>
      <c r="O943" s="7"/>
      <c r="P943" s="53"/>
      <c r="Q943" s="53"/>
      <c r="R943" s="53"/>
      <c r="S943" s="53"/>
      <c r="T943" s="53"/>
      <c r="U943" s="53"/>
      <c r="V943" s="53"/>
      <c r="W943" s="53"/>
      <c r="X943" s="53"/>
      <c r="Y943" s="53"/>
      <c r="Z943" s="53"/>
      <c r="AA943" s="4"/>
      <c r="AB943" s="4"/>
      <c r="AC943" s="4"/>
    </row>
    <row r="944" spans="1:29" ht="15.75" customHeight="1">
      <c r="A944" s="7"/>
      <c r="B944" s="4"/>
      <c r="C944" s="51"/>
      <c r="D944" s="7"/>
      <c r="E944" s="51"/>
      <c r="F944" s="4"/>
      <c r="G944" s="7"/>
      <c r="H944" s="52"/>
      <c r="I944" s="51"/>
      <c r="J944" s="4"/>
      <c r="K944" s="7"/>
      <c r="L944" s="4"/>
      <c r="M944" s="51"/>
      <c r="N944" s="4"/>
      <c r="O944" s="7"/>
      <c r="P944" s="53"/>
      <c r="Q944" s="53"/>
      <c r="R944" s="53"/>
      <c r="S944" s="53"/>
      <c r="T944" s="53"/>
      <c r="U944" s="53"/>
      <c r="V944" s="53"/>
      <c r="W944" s="53"/>
      <c r="X944" s="53"/>
      <c r="Y944" s="53"/>
      <c r="Z944" s="53"/>
      <c r="AA944" s="4"/>
      <c r="AB944" s="4"/>
      <c r="AC944" s="4"/>
    </row>
    <row r="945" spans="1:29" ht="15.75" customHeight="1">
      <c r="A945" s="7"/>
      <c r="B945" s="4"/>
      <c r="C945" s="51"/>
      <c r="D945" s="7"/>
      <c r="E945" s="51"/>
      <c r="F945" s="4"/>
      <c r="G945" s="7"/>
      <c r="H945" s="52"/>
      <c r="I945" s="51"/>
      <c r="J945" s="4"/>
      <c r="K945" s="7"/>
      <c r="L945" s="4"/>
      <c r="M945" s="51"/>
      <c r="N945" s="4"/>
      <c r="O945" s="7"/>
      <c r="P945" s="53"/>
      <c r="Q945" s="53"/>
      <c r="R945" s="53"/>
      <c r="S945" s="53"/>
      <c r="T945" s="53"/>
      <c r="U945" s="53"/>
      <c r="V945" s="53"/>
      <c r="W945" s="53"/>
      <c r="X945" s="53"/>
      <c r="Y945" s="53"/>
      <c r="Z945" s="53"/>
      <c r="AA945" s="4"/>
      <c r="AB945" s="4"/>
      <c r="AC945" s="4"/>
    </row>
    <row r="946" spans="1:29" ht="15.75" customHeight="1">
      <c r="A946" s="7"/>
      <c r="B946" s="4"/>
      <c r="C946" s="51"/>
      <c r="D946" s="7"/>
      <c r="E946" s="51"/>
      <c r="F946" s="4"/>
      <c r="G946" s="7"/>
      <c r="H946" s="52"/>
      <c r="I946" s="51"/>
      <c r="J946" s="4"/>
      <c r="K946" s="7"/>
      <c r="L946" s="4"/>
      <c r="M946" s="51"/>
      <c r="N946" s="4"/>
      <c r="O946" s="7"/>
      <c r="P946" s="53"/>
      <c r="Q946" s="53"/>
      <c r="R946" s="53"/>
      <c r="S946" s="53"/>
      <c r="T946" s="53"/>
      <c r="U946" s="53"/>
      <c r="V946" s="53"/>
      <c r="W946" s="53"/>
      <c r="X946" s="53"/>
      <c r="Y946" s="53"/>
      <c r="Z946" s="53"/>
      <c r="AA946" s="4"/>
      <c r="AB946" s="4"/>
      <c r="AC946" s="4"/>
    </row>
    <row r="947" spans="1:29" ht="15.75" customHeight="1">
      <c r="A947" s="7"/>
      <c r="B947" s="4"/>
      <c r="C947" s="51"/>
      <c r="D947" s="7"/>
      <c r="E947" s="51"/>
      <c r="F947" s="4"/>
      <c r="G947" s="7"/>
      <c r="H947" s="52"/>
      <c r="I947" s="51"/>
      <c r="J947" s="4"/>
      <c r="K947" s="7"/>
      <c r="L947" s="4"/>
      <c r="M947" s="51"/>
      <c r="N947" s="4"/>
      <c r="O947" s="7"/>
      <c r="P947" s="53"/>
      <c r="Q947" s="53"/>
      <c r="R947" s="53"/>
      <c r="S947" s="53"/>
      <c r="T947" s="53"/>
      <c r="U947" s="53"/>
      <c r="V947" s="53"/>
      <c r="W947" s="53"/>
      <c r="X947" s="53"/>
      <c r="Y947" s="53"/>
      <c r="Z947" s="53"/>
      <c r="AA947" s="4"/>
      <c r="AB947" s="4"/>
      <c r="AC947" s="4"/>
    </row>
    <row r="948" spans="1:29" ht="15.75" customHeight="1">
      <c r="A948" s="7"/>
      <c r="B948" s="4"/>
      <c r="C948" s="51"/>
      <c r="D948" s="7"/>
      <c r="E948" s="51"/>
      <c r="F948" s="4"/>
      <c r="G948" s="7"/>
      <c r="H948" s="52"/>
      <c r="I948" s="51"/>
      <c r="J948" s="4"/>
      <c r="K948" s="7"/>
      <c r="L948" s="4"/>
      <c r="M948" s="51"/>
      <c r="N948" s="4"/>
      <c r="O948" s="7"/>
      <c r="P948" s="53"/>
      <c r="Q948" s="53"/>
      <c r="R948" s="53"/>
      <c r="S948" s="53"/>
      <c r="T948" s="53"/>
      <c r="U948" s="53"/>
      <c r="V948" s="53"/>
      <c r="W948" s="53"/>
      <c r="X948" s="53"/>
      <c r="Y948" s="53"/>
      <c r="Z948" s="53"/>
      <c r="AA948" s="4"/>
      <c r="AB948" s="4"/>
      <c r="AC948" s="4"/>
    </row>
    <row r="949" spans="1:29" ht="15.75" customHeight="1">
      <c r="A949" s="7"/>
      <c r="B949" s="4"/>
      <c r="C949" s="51"/>
      <c r="D949" s="7"/>
      <c r="E949" s="51"/>
      <c r="F949" s="4"/>
      <c r="G949" s="7"/>
      <c r="H949" s="52"/>
      <c r="I949" s="51"/>
      <c r="J949" s="4"/>
      <c r="K949" s="7"/>
      <c r="L949" s="4"/>
      <c r="M949" s="51"/>
      <c r="N949" s="4"/>
      <c r="O949" s="7"/>
      <c r="P949" s="53"/>
      <c r="Q949" s="53"/>
      <c r="R949" s="53"/>
      <c r="S949" s="53"/>
      <c r="T949" s="53"/>
      <c r="U949" s="53"/>
      <c r="V949" s="53"/>
      <c r="W949" s="53"/>
      <c r="X949" s="53"/>
      <c r="Y949" s="53"/>
      <c r="Z949" s="53"/>
      <c r="AA949" s="4"/>
      <c r="AB949" s="4"/>
      <c r="AC949" s="4"/>
    </row>
    <row r="950" spans="1:29" ht="15.75" customHeight="1">
      <c r="A950" s="7"/>
      <c r="B950" s="4"/>
      <c r="C950" s="51"/>
      <c r="D950" s="7"/>
      <c r="E950" s="51"/>
      <c r="F950" s="4"/>
      <c r="G950" s="7"/>
      <c r="H950" s="52"/>
      <c r="I950" s="51"/>
      <c r="J950" s="4"/>
      <c r="K950" s="7"/>
      <c r="L950" s="4"/>
      <c r="M950" s="51"/>
      <c r="N950" s="4"/>
      <c r="O950" s="7"/>
      <c r="P950" s="53"/>
      <c r="Q950" s="53"/>
      <c r="R950" s="53"/>
      <c r="S950" s="53"/>
      <c r="T950" s="53"/>
      <c r="U950" s="53"/>
      <c r="V950" s="53"/>
      <c r="W950" s="53"/>
      <c r="X950" s="53"/>
      <c r="Y950" s="53"/>
      <c r="Z950" s="53"/>
      <c r="AA950" s="4"/>
      <c r="AB950" s="4"/>
      <c r="AC950" s="4"/>
    </row>
    <row r="951" spans="1:29" ht="15.75" customHeight="1">
      <c r="A951" s="7"/>
      <c r="B951" s="4"/>
      <c r="C951" s="51"/>
      <c r="D951" s="7"/>
      <c r="E951" s="51"/>
      <c r="F951" s="4"/>
      <c r="G951" s="7"/>
      <c r="H951" s="52"/>
      <c r="I951" s="51"/>
      <c r="J951" s="4"/>
      <c r="K951" s="7"/>
      <c r="L951" s="4"/>
      <c r="M951" s="51"/>
      <c r="N951" s="4"/>
      <c r="O951" s="7"/>
      <c r="P951" s="53"/>
      <c r="Q951" s="53"/>
      <c r="R951" s="53"/>
      <c r="S951" s="53"/>
      <c r="T951" s="53"/>
      <c r="U951" s="53"/>
      <c r="V951" s="53"/>
      <c r="W951" s="53"/>
      <c r="X951" s="53"/>
      <c r="Y951" s="53"/>
      <c r="Z951" s="53"/>
      <c r="AA951" s="4"/>
      <c r="AB951" s="4"/>
      <c r="AC951" s="4"/>
    </row>
    <row r="952" spans="1:29" ht="15.75" customHeight="1">
      <c r="A952" s="7"/>
      <c r="B952" s="4"/>
      <c r="C952" s="51"/>
      <c r="D952" s="7"/>
      <c r="E952" s="51"/>
      <c r="F952" s="4"/>
      <c r="G952" s="7"/>
      <c r="H952" s="52"/>
      <c r="I952" s="51"/>
      <c r="J952" s="4"/>
      <c r="K952" s="7"/>
      <c r="L952" s="4"/>
      <c r="M952" s="51"/>
      <c r="N952" s="4"/>
      <c r="O952" s="7"/>
      <c r="P952" s="53"/>
      <c r="Q952" s="53"/>
      <c r="R952" s="53"/>
      <c r="S952" s="53"/>
      <c r="T952" s="53"/>
      <c r="U952" s="53"/>
      <c r="V952" s="53"/>
      <c r="W952" s="53"/>
      <c r="X952" s="53"/>
      <c r="Y952" s="53"/>
      <c r="Z952" s="53"/>
      <c r="AA952" s="4"/>
      <c r="AB952" s="4"/>
      <c r="AC952" s="4"/>
    </row>
    <row r="953" spans="1:29" ht="15.75" customHeight="1">
      <c r="A953" s="7"/>
      <c r="B953" s="4"/>
      <c r="C953" s="51"/>
      <c r="D953" s="7"/>
      <c r="E953" s="51"/>
      <c r="F953" s="4"/>
      <c r="G953" s="7"/>
      <c r="H953" s="52"/>
      <c r="I953" s="51"/>
      <c r="J953" s="4"/>
      <c r="K953" s="7"/>
      <c r="L953" s="4"/>
      <c r="M953" s="51"/>
      <c r="N953" s="4"/>
      <c r="O953" s="7"/>
      <c r="P953" s="53"/>
      <c r="Q953" s="53"/>
      <c r="R953" s="53"/>
      <c r="S953" s="53"/>
      <c r="T953" s="53"/>
      <c r="U953" s="53"/>
      <c r="V953" s="53"/>
      <c r="W953" s="53"/>
      <c r="X953" s="53"/>
      <c r="Y953" s="53"/>
      <c r="Z953" s="53"/>
      <c r="AA953" s="4"/>
      <c r="AB953" s="4"/>
      <c r="AC953" s="4"/>
    </row>
    <row r="954" spans="1:29" ht="15.75" customHeight="1">
      <c r="A954" s="7"/>
      <c r="B954" s="4"/>
      <c r="C954" s="51"/>
      <c r="D954" s="7"/>
      <c r="E954" s="51"/>
      <c r="F954" s="4"/>
      <c r="G954" s="7"/>
      <c r="H954" s="52"/>
      <c r="I954" s="51"/>
      <c r="J954" s="4"/>
      <c r="K954" s="7"/>
      <c r="L954" s="4"/>
      <c r="M954" s="51"/>
      <c r="N954" s="4"/>
      <c r="O954" s="7"/>
      <c r="P954" s="53"/>
      <c r="Q954" s="53"/>
      <c r="R954" s="53"/>
      <c r="S954" s="53"/>
      <c r="T954" s="53"/>
      <c r="U954" s="53"/>
      <c r="V954" s="53"/>
      <c r="W954" s="53"/>
      <c r="X954" s="53"/>
      <c r="Y954" s="53"/>
      <c r="Z954" s="53"/>
      <c r="AA954" s="4"/>
      <c r="AB954" s="4"/>
      <c r="AC954" s="4"/>
    </row>
    <row r="955" spans="1:29" ht="15.75" customHeight="1">
      <c r="A955" s="7"/>
      <c r="B955" s="4"/>
      <c r="C955" s="51"/>
      <c r="D955" s="7"/>
      <c r="E955" s="51"/>
      <c r="F955" s="4"/>
      <c r="G955" s="7"/>
      <c r="H955" s="52"/>
      <c r="I955" s="51"/>
      <c r="J955" s="4"/>
      <c r="K955" s="7"/>
      <c r="L955" s="4"/>
      <c r="M955" s="51"/>
      <c r="N955" s="4"/>
      <c r="O955" s="7"/>
      <c r="P955" s="53"/>
      <c r="Q955" s="53"/>
      <c r="R955" s="53"/>
      <c r="S955" s="53"/>
      <c r="T955" s="53"/>
      <c r="U955" s="53"/>
      <c r="V955" s="53"/>
      <c r="W955" s="53"/>
      <c r="X955" s="53"/>
      <c r="Y955" s="53"/>
      <c r="Z955" s="53"/>
      <c r="AA955" s="4"/>
      <c r="AB955" s="4"/>
      <c r="AC955" s="4"/>
    </row>
    <row r="956" spans="1:29" ht="15.75" customHeight="1">
      <c r="A956" s="7"/>
      <c r="B956" s="4"/>
      <c r="C956" s="51"/>
      <c r="D956" s="7"/>
      <c r="E956" s="51"/>
      <c r="F956" s="4"/>
      <c r="G956" s="7"/>
      <c r="H956" s="52"/>
      <c r="I956" s="51"/>
      <c r="J956" s="4"/>
      <c r="K956" s="7"/>
      <c r="L956" s="4"/>
      <c r="M956" s="51"/>
      <c r="N956" s="4"/>
      <c r="O956" s="7"/>
      <c r="P956" s="53"/>
      <c r="Q956" s="53"/>
      <c r="R956" s="53"/>
      <c r="S956" s="53"/>
      <c r="T956" s="53"/>
      <c r="U956" s="53"/>
      <c r="V956" s="53"/>
      <c r="W956" s="53"/>
      <c r="X956" s="53"/>
      <c r="Y956" s="53"/>
      <c r="Z956" s="53"/>
      <c r="AA956" s="4"/>
      <c r="AB956" s="4"/>
      <c r="AC956" s="4"/>
    </row>
    <row r="957" spans="1:29" ht="15.75" customHeight="1">
      <c r="A957" s="7"/>
      <c r="B957" s="4"/>
      <c r="C957" s="51"/>
      <c r="D957" s="7"/>
      <c r="E957" s="51"/>
      <c r="F957" s="4"/>
      <c r="G957" s="7"/>
      <c r="H957" s="52"/>
      <c r="I957" s="51"/>
      <c r="J957" s="4"/>
      <c r="K957" s="7"/>
      <c r="L957" s="4"/>
      <c r="M957" s="51"/>
      <c r="N957" s="4"/>
      <c r="O957" s="7"/>
      <c r="P957" s="53"/>
      <c r="Q957" s="53"/>
      <c r="R957" s="53"/>
      <c r="S957" s="53"/>
      <c r="T957" s="53"/>
      <c r="U957" s="53"/>
      <c r="V957" s="53"/>
      <c r="W957" s="53"/>
      <c r="X957" s="53"/>
      <c r="Y957" s="53"/>
      <c r="Z957" s="53"/>
      <c r="AA957" s="4"/>
      <c r="AB957" s="4"/>
      <c r="AC957" s="4"/>
    </row>
    <row r="958" spans="1:29" ht="15.75" customHeight="1">
      <c r="A958" s="7"/>
      <c r="B958" s="4"/>
      <c r="C958" s="51"/>
      <c r="D958" s="7"/>
      <c r="E958" s="51"/>
      <c r="F958" s="4"/>
      <c r="G958" s="7"/>
      <c r="H958" s="52"/>
      <c r="I958" s="51"/>
      <c r="J958" s="4"/>
      <c r="K958" s="7"/>
      <c r="L958" s="4"/>
      <c r="M958" s="51"/>
      <c r="N958" s="4"/>
      <c r="O958" s="7"/>
      <c r="P958" s="53"/>
      <c r="Q958" s="53"/>
      <c r="R958" s="53"/>
      <c r="S958" s="53"/>
      <c r="T958" s="53"/>
      <c r="U958" s="53"/>
      <c r="V958" s="53"/>
      <c r="W958" s="53"/>
      <c r="X958" s="53"/>
      <c r="Y958" s="53"/>
      <c r="Z958" s="53"/>
      <c r="AA958" s="4"/>
      <c r="AB958" s="4"/>
      <c r="AC958" s="4"/>
    </row>
    <row r="959" spans="1:29" ht="15.75" customHeight="1">
      <c r="A959" s="7"/>
      <c r="B959" s="4"/>
      <c r="C959" s="51"/>
      <c r="D959" s="7"/>
      <c r="E959" s="51"/>
      <c r="F959" s="4"/>
      <c r="G959" s="7"/>
      <c r="H959" s="52"/>
      <c r="I959" s="51"/>
      <c r="J959" s="4"/>
      <c r="K959" s="7"/>
      <c r="L959" s="4"/>
      <c r="M959" s="51"/>
      <c r="N959" s="4"/>
      <c r="O959" s="7"/>
      <c r="P959" s="53"/>
      <c r="Q959" s="53"/>
      <c r="R959" s="53"/>
      <c r="S959" s="53"/>
      <c r="T959" s="53"/>
      <c r="U959" s="53"/>
      <c r="V959" s="53"/>
      <c r="W959" s="53"/>
      <c r="X959" s="53"/>
      <c r="Y959" s="53"/>
      <c r="Z959" s="53"/>
      <c r="AA959" s="4"/>
      <c r="AB959" s="4"/>
      <c r="AC959" s="4"/>
    </row>
    <row r="960" spans="1:29" ht="15.75" customHeight="1">
      <c r="A960" s="7"/>
      <c r="B960" s="4"/>
      <c r="C960" s="51"/>
      <c r="D960" s="7"/>
      <c r="E960" s="51"/>
      <c r="F960" s="4"/>
      <c r="G960" s="7"/>
      <c r="H960" s="52"/>
      <c r="I960" s="51"/>
      <c r="J960" s="4"/>
      <c r="K960" s="7"/>
      <c r="L960" s="4"/>
      <c r="M960" s="51"/>
      <c r="N960" s="4"/>
      <c r="O960" s="7"/>
      <c r="P960" s="53"/>
      <c r="Q960" s="53"/>
      <c r="R960" s="53"/>
      <c r="S960" s="53"/>
      <c r="T960" s="53"/>
      <c r="U960" s="53"/>
      <c r="V960" s="53"/>
      <c r="W960" s="53"/>
      <c r="X960" s="53"/>
      <c r="Y960" s="53"/>
      <c r="Z960" s="53"/>
      <c r="AA960" s="4"/>
      <c r="AB960" s="4"/>
      <c r="AC960" s="4"/>
    </row>
    <row r="961" spans="1:29" ht="15.75" customHeight="1">
      <c r="A961" s="7"/>
      <c r="B961" s="4"/>
      <c r="C961" s="51"/>
      <c r="D961" s="7"/>
      <c r="E961" s="51"/>
      <c r="F961" s="4"/>
      <c r="G961" s="7"/>
      <c r="H961" s="52"/>
      <c r="I961" s="51"/>
      <c r="J961" s="4"/>
      <c r="K961" s="7"/>
      <c r="L961" s="4"/>
      <c r="M961" s="51"/>
      <c r="N961" s="4"/>
      <c r="O961" s="7"/>
      <c r="P961" s="53"/>
      <c r="Q961" s="53"/>
      <c r="R961" s="53"/>
      <c r="S961" s="53"/>
      <c r="T961" s="53"/>
      <c r="U961" s="53"/>
      <c r="V961" s="53"/>
      <c r="W961" s="53"/>
      <c r="X961" s="53"/>
      <c r="Y961" s="53"/>
      <c r="Z961" s="53"/>
      <c r="AA961" s="4"/>
      <c r="AB961" s="4"/>
      <c r="AC961" s="4"/>
    </row>
    <row r="962" spans="1:29" ht="15.75" customHeight="1">
      <c r="A962" s="7"/>
      <c r="B962" s="4"/>
      <c r="C962" s="51"/>
      <c r="D962" s="7"/>
      <c r="E962" s="51"/>
      <c r="F962" s="4"/>
      <c r="G962" s="7"/>
      <c r="H962" s="52"/>
      <c r="I962" s="51"/>
      <c r="J962" s="4"/>
      <c r="K962" s="7"/>
      <c r="L962" s="4"/>
      <c r="M962" s="51"/>
      <c r="N962" s="4"/>
      <c r="O962" s="7"/>
      <c r="P962" s="53"/>
      <c r="Q962" s="53"/>
      <c r="R962" s="53"/>
      <c r="S962" s="53"/>
      <c r="T962" s="53"/>
      <c r="U962" s="53"/>
      <c r="V962" s="53"/>
      <c r="W962" s="53"/>
      <c r="X962" s="53"/>
      <c r="Y962" s="53"/>
      <c r="Z962" s="53"/>
      <c r="AA962" s="4"/>
      <c r="AB962" s="4"/>
      <c r="AC962" s="4"/>
    </row>
    <row r="963" spans="1:29" ht="15.75" customHeight="1">
      <c r="A963" s="7"/>
      <c r="B963" s="4"/>
      <c r="C963" s="51"/>
      <c r="D963" s="7"/>
      <c r="E963" s="51"/>
      <c r="F963" s="4"/>
      <c r="G963" s="7"/>
      <c r="H963" s="52"/>
      <c r="I963" s="51"/>
      <c r="J963" s="4"/>
      <c r="K963" s="7"/>
      <c r="L963" s="4"/>
      <c r="M963" s="51"/>
      <c r="N963" s="4"/>
      <c r="O963" s="7"/>
      <c r="P963" s="53"/>
      <c r="Q963" s="53"/>
      <c r="R963" s="53"/>
      <c r="S963" s="53"/>
      <c r="T963" s="53"/>
      <c r="U963" s="53"/>
      <c r="V963" s="53"/>
      <c r="W963" s="53"/>
      <c r="X963" s="53"/>
      <c r="Y963" s="53"/>
      <c r="Z963" s="53"/>
      <c r="AA963" s="4"/>
      <c r="AB963" s="4"/>
      <c r="AC963" s="4"/>
    </row>
    <row r="964" spans="1:29" ht="15.75" customHeight="1">
      <c r="A964" s="7"/>
      <c r="B964" s="4"/>
      <c r="C964" s="51"/>
      <c r="D964" s="7"/>
      <c r="E964" s="51"/>
      <c r="F964" s="4"/>
      <c r="G964" s="7"/>
      <c r="H964" s="52"/>
      <c r="I964" s="51"/>
      <c r="J964" s="4"/>
      <c r="K964" s="7"/>
      <c r="L964" s="4"/>
      <c r="M964" s="51"/>
      <c r="N964" s="4"/>
      <c r="O964" s="7"/>
      <c r="P964" s="53"/>
      <c r="Q964" s="53"/>
      <c r="R964" s="53"/>
      <c r="S964" s="53"/>
      <c r="T964" s="53"/>
      <c r="U964" s="53"/>
      <c r="V964" s="53"/>
      <c r="W964" s="53"/>
      <c r="X964" s="53"/>
      <c r="Y964" s="53"/>
      <c r="Z964" s="53"/>
      <c r="AA964" s="4"/>
      <c r="AB964" s="4"/>
      <c r="AC964" s="4"/>
    </row>
    <row r="965" spans="1:29" ht="15.75" customHeight="1">
      <c r="A965" s="7"/>
      <c r="B965" s="4"/>
      <c r="C965" s="51"/>
      <c r="D965" s="7"/>
      <c r="E965" s="51"/>
      <c r="F965" s="4"/>
      <c r="G965" s="7"/>
      <c r="H965" s="52"/>
      <c r="I965" s="51"/>
      <c r="J965" s="4"/>
      <c r="K965" s="7"/>
      <c r="L965" s="4"/>
      <c r="M965" s="51"/>
      <c r="N965" s="4"/>
      <c r="O965" s="7"/>
      <c r="P965" s="53"/>
      <c r="Q965" s="53"/>
      <c r="R965" s="53"/>
      <c r="S965" s="53"/>
      <c r="T965" s="53"/>
      <c r="U965" s="53"/>
      <c r="V965" s="53"/>
      <c r="W965" s="53"/>
      <c r="X965" s="53"/>
      <c r="Y965" s="53"/>
      <c r="Z965" s="53"/>
      <c r="AA965" s="4"/>
      <c r="AB965" s="4"/>
      <c r="AC965" s="4"/>
    </row>
    <row r="966" spans="1:29" ht="15.75" customHeight="1">
      <c r="A966" s="7"/>
      <c r="B966" s="4"/>
      <c r="C966" s="51"/>
      <c r="D966" s="7"/>
      <c r="E966" s="51"/>
      <c r="F966" s="4"/>
      <c r="G966" s="7"/>
      <c r="H966" s="52"/>
      <c r="I966" s="51"/>
      <c r="J966" s="4"/>
      <c r="K966" s="7"/>
      <c r="L966" s="4"/>
      <c r="M966" s="51"/>
      <c r="N966" s="4"/>
      <c r="O966" s="7"/>
      <c r="P966" s="53"/>
      <c r="Q966" s="53"/>
      <c r="R966" s="53"/>
      <c r="S966" s="53"/>
      <c r="T966" s="53"/>
      <c r="U966" s="53"/>
      <c r="V966" s="53"/>
      <c r="W966" s="53"/>
      <c r="X966" s="53"/>
      <c r="Y966" s="53"/>
      <c r="Z966" s="53"/>
      <c r="AA966" s="4"/>
      <c r="AB966" s="4"/>
      <c r="AC966" s="4"/>
    </row>
    <row r="967" spans="1:29" ht="15.75" customHeight="1">
      <c r="A967" s="7"/>
      <c r="B967" s="4"/>
      <c r="C967" s="51"/>
      <c r="D967" s="7"/>
      <c r="E967" s="51"/>
      <c r="F967" s="4"/>
      <c r="G967" s="7"/>
      <c r="H967" s="52"/>
      <c r="I967" s="51"/>
      <c r="J967" s="4"/>
      <c r="K967" s="7"/>
      <c r="L967" s="4"/>
      <c r="M967" s="51"/>
      <c r="N967" s="4"/>
      <c r="O967" s="7"/>
      <c r="P967" s="53"/>
      <c r="Q967" s="53"/>
      <c r="R967" s="53"/>
      <c r="S967" s="53"/>
      <c r="T967" s="53"/>
      <c r="U967" s="53"/>
      <c r="V967" s="53"/>
      <c r="W967" s="53"/>
      <c r="X967" s="53"/>
      <c r="Y967" s="53"/>
      <c r="Z967" s="53"/>
      <c r="AA967" s="4"/>
      <c r="AB967" s="4"/>
      <c r="AC967" s="4"/>
    </row>
    <row r="968" spans="1:29" ht="15.75" customHeight="1">
      <c r="A968" s="7"/>
      <c r="B968" s="4"/>
      <c r="C968" s="51"/>
      <c r="D968" s="7"/>
      <c r="E968" s="51"/>
      <c r="F968" s="4"/>
      <c r="G968" s="7"/>
      <c r="H968" s="52"/>
      <c r="I968" s="51"/>
      <c r="J968" s="4"/>
      <c r="K968" s="7"/>
      <c r="L968" s="4"/>
      <c r="M968" s="51"/>
      <c r="N968" s="4"/>
      <c r="O968" s="7"/>
      <c r="P968" s="53"/>
      <c r="Q968" s="53"/>
      <c r="R968" s="53"/>
      <c r="S968" s="53"/>
      <c r="T968" s="53"/>
      <c r="U968" s="53"/>
      <c r="V968" s="53"/>
      <c r="W968" s="53"/>
      <c r="X968" s="53"/>
      <c r="Y968" s="53"/>
      <c r="Z968" s="53"/>
      <c r="AA968" s="4"/>
      <c r="AB968" s="4"/>
      <c r="AC968" s="4"/>
    </row>
    <row r="969" spans="1:29" ht="15.75" customHeight="1">
      <c r="A969" s="7"/>
      <c r="B969" s="4"/>
      <c r="C969" s="51"/>
      <c r="D969" s="7"/>
      <c r="E969" s="51"/>
      <c r="F969" s="4"/>
      <c r="G969" s="7"/>
      <c r="H969" s="52"/>
      <c r="I969" s="51"/>
      <c r="J969" s="4"/>
      <c r="K969" s="7"/>
      <c r="L969" s="4"/>
      <c r="M969" s="51"/>
      <c r="N969" s="4"/>
      <c r="O969" s="7"/>
      <c r="P969" s="53"/>
      <c r="Q969" s="53"/>
      <c r="R969" s="53"/>
      <c r="S969" s="53"/>
      <c r="T969" s="53"/>
      <c r="U969" s="53"/>
      <c r="V969" s="53"/>
      <c r="W969" s="53"/>
      <c r="X969" s="53"/>
      <c r="Y969" s="53"/>
      <c r="Z969" s="53"/>
      <c r="AA969" s="4"/>
      <c r="AB969" s="4"/>
      <c r="AC969" s="4"/>
    </row>
    <row r="970" spans="1:29" ht="15.75" customHeight="1">
      <c r="A970" s="7"/>
      <c r="B970" s="4"/>
      <c r="C970" s="51"/>
      <c r="D970" s="7"/>
      <c r="E970" s="51"/>
      <c r="F970" s="4"/>
      <c r="G970" s="7"/>
      <c r="H970" s="52"/>
      <c r="I970" s="51"/>
      <c r="J970" s="4"/>
      <c r="K970" s="7"/>
      <c r="L970" s="4"/>
      <c r="M970" s="51"/>
      <c r="N970" s="4"/>
      <c r="O970" s="7"/>
      <c r="P970" s="53"/>
      <c r="Q970" s="53"/>
      <c r="R970" s="53"/>
      <c r="S970" s="53"/>
      <c r="T970" s="53"/>
      <c r="U970" s="53"/>
      <c r="V970" s="53"/>
      <c r="W970" s="53"/>
      <c r="X970" s="53"/>
      <c r="Y970" s="53"/>
      <c r="Z970" s="53"/>
      <c r="AA970" s="4"/>
      <c r="AB970" s="4"/>
      <c r="AC970" s="4"/>
    </row>
    <row r="971" spans="1:29" ht="15.75" customHeight="1">
      <c r="A971" s="7"/>
      <c r="B971" s="4"/>
      <c r="C971" s="51"/>
      <c r="D971" s="7"/>
      <c r="E971" s="51"/>
      <c r="F971" s="4"/>
      <c r="G971" s="7"/>
      <c r="H971" s="52"/>
      <c r="I971" s="51"/>
      <c r="J971" s="4"/>
      <c r="K971" s="7"/>
      <c r="L971" s="4"/>
      <c r="M971" s="51"/>
      <c r="N971" s="4"/>
      <c r="O971" s="7"/>
      <c r="P971" s="53"/>
      <c r="Q971" s="53"/>
      <c r="R971" s="53"/>
      <c r="S971" s="53"/>
      <c r="T971" s="53"/>
      <c r="U971" s="53"/>
      <c r="V971" s="53"/>
      <c r="W971" s="53"/>
      <c r="X971" s="53"/>
      <c r="Y971" s="53"/>
      <c r="Z971" s="53"/>
      <c r="AA971" s="4"/>
      <c r="AB971" s="4"/>
      <c r="AC971" s="4"/>
    </row>
    <row r="972" spans="1:29" ht="15.75" customHeight="1">
      <c r="A972" s="7"/>
      <c r="B972" s="4"/>
      <c r="C972" s="51"/>
      <c r="D972" s="7"/>
      <c r="E972" s="51"/>
      <c r="F972" s="4"/>
      <c r="G972" s="7"/>
      <c r="H972" s="52"/>
      <c r="I972" s="51"/>
      <c r="J972" s="4"/>
      <c r="K972" s="7"/>
      <c r="L972" s="4"/>
      <c r="M972" s="51"/>
      <c r="N972" s="4"/>
      <c r="O972" s="7"/>
      <c r="P972" s="53"/>
      <c r="Q972" s="53"/>
      <c r="R972" s="53"/>
      <c r="S972" s="53"/>
      <c r="T972" s="53"/>
      <c r="U972" s="53"/>
      <c r="V972" s="53"/>
      <c r="W972" s="53"/>
      <c r="X972" s="53"/>
      <c r="Y972" s="53"/>
      <c r="Z972" s="53"/>
      <c r="AA972" s="4"/>
      <c r="AB972" s="4"/>
      <c r="AC972" s="4"/>
    </row>
    <row r="973" spans="1:29" ht="15.75" customHeight="1">
      <c r="A973" s="7"/>
      <c r="B973" s="4"/>
      <c r="C973" s="51"/>
      <c r="D973" s="7"/>
      <c r="E973" s="51"/>
      <c r="F973" s="4"/>
      <c r="G973" s="7"/>
      <c r="H973" s="52"/>
      <c r="I973" s="51"/>
      <c r="J973" s="4"/>
      <c r="K973" s="7"/>
      <c r="L973" s="4"/>
      <c r="M973" s="51"/>
      <c r="N973" s="4"/>
      <c r="O973" s="7"/>
      <c r="P973" s="53"/>
      <c r="Q973" s="53"/>
      <c r="R973" s="53"/>
      <c r="S973" s="53"/>
      <c r="T973" s="53"/>
      <c r="U973" s="53"/>
      <c r="V973" s="53"/>
      <c r="W973" s="53"/>
      <c r="X973" s="53"/>
      <c r="Y973" s="53"/>
      <c r="Z973" s="53"/>
      <c r="AA973" s="4"/>
      <c r="AB973" s="4"/>
      <c r="AC973" s="4"/>
    </row>
    <row r="974" spans="1:29" ht="15.75" customHeight="1">
      <c r="A974" s="7"/>
      <c r="B974" s="4"/>
      <c r="C974" s="51"/>
      <c r="D974" s="7"/>
      <c r="E974" s="51"/>
      <c r="F974" s="4"/>
      <c r="G974" s="7"/>
      <c r="H974" s="52"/>
      <c r="I974" s="51"/>
      <c r="J974" s="4"/>
      <c r="K974" s="7"/>
      <c r="L974" s="4"/>
      <c r="M974" s="51"/>
      <c r="N974" s="4"/>
      <c r="O974" s="7"/>
      <c r="P974" s="53"/>
      <c r="Q974" s="53"/>
      <c r="R974" s="53"/>
      <c r="S974" s="53"/>
      <c r="T974" s="53"/>
      <c r="U974" s="53"/>
      <c r="V974" s="53"/>
      <c r="W974" s="53"/>
      <c r="X974" s="53"/>
      <c r="Y974" s="53"/>
      <c r="Z974" s="53"/>
      <c r="AA974" s="4"/>
      <c r="AB974" s="4"/>
      <c r="AC974" s="4"/>
    </row>
    <row r="975" spans="1:29" ht="15.75" customHeight="1">
      <c r="A975" s="7"/>
      <c r="B975" s="4"/>
      <c r="C975" s="51"/>
      <c r="D975" s="7"/>
      <c r="E975" s="51"/>
      <c r="F975" s="4"/>
      <c r="G975" s="7"/>
      <c r="H975" s="52"/>
      <c r="I975" s="51"/>
      <c r="J975" s="4"/>
      <c r="K975" s="7"/>
      <c r="L975" s="4"/>
      <c r="M975" s="51"/>
      <c r="N975" s="4"/>
      <c r="O975" s="7"/>
      <c r="P975" s="53"/>
      <c r="Q975" s="53"/>
      <c r="R975" s="53"/>
      <c r="S975" s="53"/>
      <c r="T975" s="53"/>
      <c r="U975" s="53"/>
      <c r="V975" s="53"/>
      <c r="W975" s="53"/>
      <c r="X975" s="53"/>
      <c r="Y975" s="53"/>
      <c r="Z975" s="53"/>
      <c r="AA975" s="4"/>
      <c r="AB975" s="4"/>
      <c r="AC975" s="4"/>
    </row>
    <row r="976" spans="1:29" ht="15.75" customHeight="1">
      <c r="A976" s="7"/>
      <c r="B976" s="4"/>
      <c r="C976" s="51"/>
      <c r="D976" s="7"/>
      <c r="E976" s="51"/>
      <c r="F976" s="4"/>
      <c r="G976" s="7"/>
      <c r="H976" s="52"/>
      <c r="I976" s="51"/>
      <c r="J976" s="4"/>
      <c r="K976" s="7"/>
      <c r="L976" s="4"/>
      <c r="M976" s="51"/>
      <c r="N976" s="4"/>
      <c r="O976" s="7"/>
      <c r="P976" s="53"/>
      <c r="Q976" s="53"/>
      <c r="R976" s="53"/>
      <c r="S976" s="53"/>
      <c r="T976" s="53"/>
      <c r="U976" s="53"/>
      <c r="V976" s="53"/>
      <c r="W976" s="53"/>
      <c r="X976" s="53"/>
      <c r="Y976" s="53"/>
      <c r="Z976" s="53"/>
      <c r="AA976" s="4"/>
      <c r="AB976" s="4"/>
      <c r="AC976" s="4"/>
    </row>
    <row r="977" spans="1:29" ht="15.75" customHeight="1">
      <c r="A977" s="7"/>
      <c r="B977" s="4"/>
      <c r="C977" s="51"/>
      <c r="D977" s="7"/>
      <c r="E977" s="51"/>
      <c r="F977" s="4"/>
      <c r="G977" s="7"/>
      <c r="H977" s="52"/>
      <c r="I977" s="51"/>
      <c r="J977" s="4"/>
      <c r="K977" s="7"/>
      <c r="L977" s="4"/>
      <c r="M977" s="51"/>
      <c r="N977" s="4"/>
      <c r="O977" s="7"/>
      <c r="P977" s="53"/>
      <c r="Q977" s="53"/>
      <c r="R977" s="53"/>
      <c r="S977" s="53"/>
      <c r="T977" s="53"/>
      <c r="U977" s="53"/>
      <c r="V977" s="53"/>
      <c r="W977" s="53"/>
      <c r="X977" s="53"/>
      <c r="Y977" s="53"/>
      <c r="Z977" s="53"/>
      <c r="AA977" s="4"/>
      <c r="AB977" s="4"/>
      <c r="AC977" s="4"/>
    </row>
    <row r="978" spans="1:29" ht="15.75" customHeight="1">
      <c r="A978" s="7"/>
      <c r="B978" s="4"/>
      <c r="C978" s="51"/>
      <c r="D978" s="7"/>
      <c r="E978" s="51"/>
      <c r="F978" s="4"/>
      <c r="G978" s="7"/>
      <c r="H978" s="52"/>
      <c r="I978" s="51"/>
      <c r="J978" s="4"/>
      <c r="K978" s="7"/>
      <c r="L978" s="4"/>
      <c r="M978" s="51"/>
      <c r="N978" s="4"/>
      <c r="O978" s="7"/>
      <c r="P978" s="53"/>
      <c r="Q978" s="53"/>
      <c r="R978" s="53"/>
      <c r="S978" s="53"/>
      <c r="T978" s="53"/>
      <c r="U978" s="53"/>
      <c r="V978" s="53"/>
      <c r="W978" s="53"/>
      <c r="X978" s="53"/>
      <c r="Y978" s="53"/>
      <c r="Z978" s="53"/>
      <c r="AA978" s="4"/>
      <c r="AB978" s="4"/>
      <c r="AC978" s="4"/>
    </row>
    <row r="979" spans="1:29" ht="15.75" customHeight="1">
      <c r="A979" s="7"/>
      <c r="B979" s="4"/>
      <c r="C979" s="51"/>
      <c r="D979" s="7"/>
      <c r="E979" s="51"/>
      <c r="F979" s="4"/>
      <c r="G979" s="7"/>
      <c r="H979" s="52"/>
      <c r="I979" s="51"/>
      <c r="J979" s="4"/>
      <c r="K979" s="7"/>
      <c r="L979" s="4"/>
      <c r="M979" s="51"/>
      <c r="N979" s="4"/>
      <c r="O979" s="7"/>
      <c r="P979" s="53"/>
      <c r="Q979" s="53"/>
      <c r="R979" s="53"/>
      <c r="S979" s="53"/>
      <c r="T979" s="53"/>
      <c r="U979" s="53"/>
      <c r="V979" s="53"/>
      <c r="W979" s="53"/>
      <c r="X979" s="53"/>
      <c r="Y979" s="53"/>
      <c r="Z979" s="53"/>
      <c r="AA979" s="4"/>
      <c r="AB979" s="4"/>
      <c r="AC979" s="4"/>
    </row>
    <row r="980" spans="1:29" ht="15.75" customHeight="1">
      <c r="A980" s="7"/>
      <c r="B980" s="4"/>
      <c r="C980" s="51"/>
      <c r="D980" s="7"/>
      <c r="E980" s="51"/>
      <c r="F980" s="4"/>
      <c r="G980" s="7"/>
      <c r="H980" s="52"/>
      <c r="I980" s="51"/>
      <c r="J980" s="4"/>
      <c r="K980" s="7"/>
      <c r="L980" s="4"/>
      <c r="M980" s="51"/>
      <c r="N980" s="4"/>
      <c r="O980" s="7"/>
      <c r="P980" s="53"/>
      <c r="Q980" s="53"/>
      <c r="R980" s="53"/>
      <c r="S980" s="53"/>
      <c r="T980" s="53"/>
      <c r="U980" s="53"/>
      <c r="V980" s="53"/>
      <c r="W980" s="53"/>
      <c r="X980" s="53"/>
      <c r="Y980" s="53"/>
      <c r="Z980" s="53"/>
      <c r="AA980" s="4"/>
      <c r="AB980" s="4"/>
      <c r="AC980" s="4"/>
    </row>
    <row r="981" spans="1:29" ht="15.75" customHeight="1">
      <c r="A981" s="7"/>
      <c r="B981" s="4"/>
      <c r="C981" s="51"/>
      <c r="D981" s="7"/>
      <c r="E981" s="51"/>
      <c r="F981" s="4"/>
      <c r="G981" s="7"/>
      <c r="H981" s="52"/>
      <c r="I981" s="51"/>
      <c r="J981" s="4"/>
      <c r="K981" s="7"/>
      <c r="L981" s="4"/>
      <c r="M981" s="51"/>
      <c r="N981" s="4"/>
      <c r="O981" s="7"/>
      <c r="P981" s="53"/>
      <c r="Q981" s="53"/>
      <c r="R981" s="53"/>
      <c r="S981" s="53"/>
      <c r="T981" s="53"/>
      <c r="U981" s="53"/>
      <c r="V981" s="53"/>
      <c r="W981" s="53"/>
      <c r="X981" s="53"/>
      <c r="Y981" s="53"/>
      <c r="Z981" s="53"/>
      <c r="AA981" s="4"/>
      <c r="AB981" s="4"/>
      <c r="AC981" s="4"/>
    </row>
    <row r="982" spans="1:29" ht="15.75" customHeight="1">
      <c r="A982" s="7"/>
      <c r="B982" s="4"/>
      <c r="C982" s="51"/>
      <c r="D982" s="7"/>
      <c r="E982" s="51"/>
      <c r="F982" s="4"/>
      <c r="G982" s="7"/>
      <c r="H982" s="52"/>
      <c r="I982" s="51"/>
      <c r="J982" s="4"/>
      <c r="K982" s="7"/>
      <c r="L982" s="4"/>
      <c r="M982" s="51"/>
      <c r="N982" s="4"/>
      <c r="O982" s="7"/>
      <c r="P982" s="53"/>
      <c r="Q982" s="53"/>
      <c r="R982" s="53"/>
      <c r="S982" s="53"/>
      <c r="T982" s="53"/>
      <c r="U982" s="53"/>
      <c r="V982" s="53"/>
      <c r="W982" s="53"/>
      <c r="X982" s="53"/>
      <c r="Y982" s="53"/>
      <c r="Z982" s="53"/>
      <c r="AA982" s="4"/>
      <c r="AB982" s="4"/>
      <c r="AC982" s="4"/>
    </row>
    <row r="983" spans="1:29" ht="15.75" customHeight="1">
      <c r="A983" s="7"/>
      <c r="B983" s="4"/>
      <c r="C983" s="51"/>
      <c r="D983" s="7"/>
      <c r="E983" s="51"/>
      <c r="F983" s="4"/>
      <c r="G983" s="7"/>
      <c r="H983" s="52"/>
      <c r="I983" s="51"/>
      <c r="J983" s="4"/>
      <c r="K983" s="7"/>
      <c r="L983" s="4"/>
      <c r="M983" s="51"/>
      <c r="N983" s="4"/>
      <c r="O983" s="7"/>
      <c r="P983" s="53"/>
      <c r="Q983" s="53"/>
      <c r="R983" s="53"/>
      <c r="S983" s="53"/>
      <c r="T983" s="53"/>
      <c r="U983" s="53"/>
      <c r="V983" s="53"/>
      <c r="W983" s="53"/>
      <c r="X983" s="53"/>
      <c r="Y983" s="53"/>
      <c r="Z983" s="53"/>
      <c r="AA983" s="4"/>
      <c r="AB983" s="4"/>
      <c r="AC983" s="4"/>
    </row>
    <row r="984" spans="1:29" ht="15.75" customHeight="1">
      <c r="A984" s="7"/>
      <c r="B984" s="4"/>
      <c r="C984" s="51"/>
      <c r="D984" s="7"/>
      <c r="E984" s="51"/>
      <c r="F984" s="4"/>
      <c r="G984" s="7"/>
      <c r="H984" s="52"/>
      <c r="I984" s="51"/>
      <c r="J984" s="4"/>
      <c r="K984" s="7"/>
      <c r="L984" s="4"/>
      <c r="M984" s="51"/>
      <c r="N984" s="4"/>
      <c r="O984" s="7"/>
      <c r="P984" s="53"/>
      <c r="Q984" s="53"/>
      <c r="R984" s="53"/>
      <c r="S984" s="53"/>
      <c r="T984" s="53"/>
      <c r="U984" s="53"/>
      <c r="V984" s="53"/>
      <c r="W984" s="53"/>
      <c r="X984" s="53"/>
      <c r="Y984" s="53"/>
      <c r="Z984" s="53"/>
      <c r="AA984" s="4"/>
      <c r="AB984" s="4"/>
      <c r="AC984" s="4"/>
    </row>
    <row r="985" spans="1:29" ht="15.75" customHeight="1">
      <c r="A985" s="7"/>
      <c r="B985" s="4"/>
      <c r="C985" s="51"/>
      <c r="D985" s="7"/>
      <c r="E985" s="51"/>
      <c r="F985" s="4"/>
      <c r="G985" s="7"/>
      <c r="H985" s="52"/>
      <c r="I985" s="51"/>
      <c r="J985" s="4"/>
      <c r="K985" s="7"/>
      <c r="L985" s="4"/>
      <c r="M985" s="51"/>
      <c r="N985" s="4"/>
      <c r="O985" s="7"/>
      <c r="P985" s="53"/>
      <c r="Q985" s="53"/>
      <c r="R985" s="53"/>
      <c r="S985" s="53"/>
      <c r="T985" s="53"/>
      <c r="U985" s="53"/>
      <c r="V985" s="53"/>
      <c r="W985" s="53"/>
      <c r="X985" s="53"/>
      <c r="Y985" s="53"/>
      <c r="Z985" s="53"/>
      <c r="AA985" s="4"/>
      <c r="AB985" s="4"/>
      <c r="AC985" s="4"/>
    </row>
    <row r="986" spans="1:29" ht="15.75" customHeight="1">
      <c r="A986" s="7"/>
      <c r="B986" s="4"/>
      <c r="C986" s="51"/>
      <c r="D986" s="7"/>
      <c r="E986" s="51"/>
      <c r="F986" s="4"/>
      <c r="G986" s="7"/>
      <c r="H986" s="52"/>
      <c r="I986" s="51"/>
      <c r="J986" s="4"/>
      <c r="K986" s="7"/>
      <c r="L986" s="4"/>
      <c r="M986" s="51"/>
      <c r="N986" s="4"/>
      <c r="O986" s="7"/>
      <c r="P986" s="53"/>
      <c r="Q986" s="53"/>
      <c r="R986" s="53"/>
      <c r="S986" s="53"/>
      <c r="T986" s="53"/>
      <c r="U986" s="53"/>
      <c r="V986" s="53"/>
      <c r="W986" s="53"/>
      <c r="X986" s="53"/>
      <c r="Y986" s="53"/>
      <c r="Z986" s="53"/>
      <c r="AA986" s="4"/>
      <c r="AB986" s="4"/>
      <c r="AC986" s="4"/>
    </row>
    <row r="987" spans="1:29" ht="15.75" customHeight="1">
      <c r="A987" s="7"/>
      <c r="B987" s="4"/>
      <c r="C987" s="51"/>
      <c r="D987" s="7"/>
      <c r="E987" s="51"/>
      <c r="F987" s="4"/>
      <c r="G987" s="7"/>
      <c r="H987" s="52"/>
      <c r="I987" s="51"/>
      <c r="J987" s="4"/>
      <c r="K987" s="7"/>
      <c r="L987" s="4"/>
      <c r="M987" s="51"/>
      <c r="N987" s="4"/>
      <c r="O987" s="7"/>
      <c r="P987" s="53"/>
      <c r="Q987" s="53"/>
      <c r="R987" s="53"/>
      <c r="S987" s="53"/>
      <c r="T987" s="53"/>
      <c r="U987" s="53"/>
      <c r="V987" s="53"/>
      <c r="W987" s="53"/>
      <c r="X987" s="53"/>
      <c r="Y987" s="53"/>
      <c r="Z987" s="53"/>
      <c r="AA987" s="4"/>
      <c r="AB987" s="4"/>
      <c r="AC987" s="4"/>
    </row>
    <row r="988" spans="1:29" ht="15.75" customHeight="1">
      <c r="A988" s="7"/>
      <c r="B988" s="4"/>
      <c r="C988" s="51"/>
      <c r="D988" s="7"/>
      <c r="E988" s="51"/>
      <c r="F988" s="4"/>
      <c r="G988" s="7"/>
      <c r="H988" s="52"/>
      <c r="I988" s="51"/>
      <c r="J988" s="4"/>
      <c r="K988" s="7"/>
      <c r="L988" s="4"/>
      <c r="M988" s="51"/>
      <c r="N988" s="4"/>
      <c r="O988" s="7"/>
      <c r="P988" s="53"/>
      <c r="Q988" s="53"/>
      <c r="R988" s="53"/>
      <c r="S988" s="53"/>
      <c r="T988" s="53"/>
      <c r="U988" s="53"/>
      <c r="V988" s="53"/>
      <c r="W988" s="53"/>
      <c r="X988" s="53"/>
      <c r="Y988" s="53"/>
      <c r="Z988" s="53"/>
      <c r="AA988" s="4"/>
      <c r="AB988" s="4"/>
      <c r="AC988" s="4"/>
    </row>
    <row r="989" spans="1:29" ht="15.75" customHeight="1">
      <c r="A989" s="7"/>
      <c r="B989" s="4"/>
      <c r="C989" s="51"/>
      <c r="D989" s="7"/>
      <c r="E989" s="51"/>
      <c r="F989" s="4"/>
      <c r="G989" s="7"/>
      <c r="H989" s="52"/>
      <c r="I989" s="51"/>
      <c r="J989" s="4"/>
      <c r="K989" s="7"/>
      <c r="L989" s="4"/>
      <c r="M989" s="51"/>
      <c r="N989" s="4"/>
      <c r="O989" s="7"/>
      <c r="P989" s="53"/>
      <c r="Q989" s="53"/>
      <c r="R989" s="53"/>
      <c r="S989" s="53"/>
      <c r="T989" s="53"/>
      <c r="U989" s="53"/>
      <c r="V989" s="53"/>
      <c r="W989" s="53"/>
      <c r="X989" s="53"/>
      <c r="Y989" s="53"/>
      <c r="Z989" s="53"/>
      <c r="AA989" s="4"/>
      <c r="AB989" s="4"/>
      <c r="AC989" s="4"/>
    </row>
    <row r="990" spans="1:29" ht="15.75" customHeight="1">
      <c r="A990" s="7"/>
      <c r="B990" s="4"/>
      <c r="C990" s="51"/>
      <c r="D990" s="7"/>
      <c r="E990" s="51"/>
      <c r="F990" s="4"/>
      <c r="G990" s="7"/>
      <c r="H990" s="52"/>
      <c r="I990" s="51"/>
      <c r="J990" s="4"/>
      <c r="K990" s="7"/>
      <c r="L990" s="4"/>
      <c r="M990" s="51"/>
      <c r="N990" s="4"/>
      <c r="O990" s="7"/>
      <c r="P990" s="53"/>
      <c r="Q990" s="53"/>
      <c r="R990" s="53"/>
      <c r="S990" s="53"/>
      <c r="T990" s="53"/>
      <c r="U990" s="53"/>
      <c r="V990" s="53"/>
      <c r="W990" s="53"/>
      <c r="X990" s="53"/>
      <c r="Y990" s="53"/>
      <c r="Z990" s="53"/>
      <c r="AA990" s="4"/>
      <c r="AB990" s="4"/>
      <c r="AC990" s="4"/>
    </row>
    <row r="991" spans="1:29" ht="15.75" customHeight="1">
      <c r="A991" s="7"/>
      <c r="B991" s="4"/>
      <c r="C991" s="51"/>
      <c r="D991" s="7"/>
      <c r="E991" s="51"/>
      <c r="F991" s="4"/>
      <c r="G991" s="7"/>
      <c r="H991" s="52"/>
      <c r="I991" s="51"/>
      <c r="J991" s="4"/>
      <c r="K991" s="7"/>
      <c r="L991" s="4"/>
      <c r="M991" s="51"/>
      <c r="N991" s="4"/>
      <c r="O991" s="7"/>
      <c r="P991" s="53"/>
      <c r="Q991" s="53"/>
      <c r="R991" s="53"/>
      <c r="S991" s="53"/>
      <c r="T991" s="53"/>
      <c r="U991" s="53"/>
      <c r="V991" s="53"/>
      <c r="W991" s="53"/>
      <c r="X991" s="53"/>
      <c r="Y991" s="53"/>
      <c r="Z991" s="53"/>
      <c r="AA991" s="4"/>
      <c r="AB991" s="4"/>
      <c r="AC991" s="4"/>
    </row>
    <row r="992" spans="1:29" ht="15.75" customHeight="1">
      <c r="A992" s="7"/>
      <c r="B992" s="4"/>
      <c r="C992" s="51"/>
      <c r="D992" s="7"/>
      <c r="E992" s="51"/>
      <c r="F992" s="4"/>
      <c r="G992" s="7"/>
      <c r="H992" s="52"/>
      <c r="I992" s="51"/>
      <c r="J992" s="4"/>
      <c r="K992" s="7"/>
      <c r="L992" s="4"/>
      <c r="M992" s="51"/>
      <c r="N992" s="4"/>
      <c r="O992" s="7"/>
      <c r="P992" s="53"/>
      <c r="Q992" s="53"/>
      <c r="R992" s="53"/>
      <c r="S992" s="53"/>
      <c r="T992" s="53"/>
      <c r="U992" s="53"/>
      <c r="V992" s="53"/>
      <c r="W992" s="53"/>
      <c r="X992" s="53"/>
      <c r="Y992" s="53"/>
      <c r="Z992" s="53"/>
      <c r="AA992" s="4"/>
      <c r="AB992" s="4"/>
      <c r="AC992" s="4"/>
    </row>
    <row r="993" spans="1:29" ht="15.75" customHeight="1">
      <c r="A993" s="7"/>
      <c r="B993" s="4"/>
      <c r="C993" s="51"/>
      <c r="D993" s="7"/>
      <c r="E993" s="51"/>
      <c r="F993" s="4"/>
      <c r="G993" s="7"/>
      <c r="H993" s="52"/>
      <c r="I993" s="51"/>
      <c r="J993" s="4"/>
      <c r="K993" s="7"/>
      <c r="L993" s="4"/>
      <c r="M993" s="51"/>
      <c r="N993" s="4"/>
      <c r="O993" s="7"/>
      <c r="P993" s="53"/>
      <c r="Q993" s="53"/>
      <c r="R993" s="53"/>
      <c r="S993" s="53"/>
      <c r="T993" s="53"/>
      <c r="U993" s="53"/>
      <c r="V993" s="53"/>
      <c r="W993" s="53"/>
      <c r="X993" s="53"/>
      <c r="Y993" s="53"/>
      <c r="Z993" s="53"/>
      <c r="AA993" s="4"/>
      <c r="AB993" s="4"/>
      <c r="AC993" s="4"/>
    </row>
    <row r="994" spans="1:29" ht="15.75" customHeight="1">
      <c r="A994" s="7"/>
      <c r="B994" s="4"/>
      <c r="C994" s="51"/>
      <c r="D994" s="7"/>
      <c r="E994" s="51"/>
      <c r="F994" s="4"/>
      <c r="G994" s="7"/>
      <c r="H994" s="52"/>
      <c r="I994" s="51"/>
      <c r="J994" s="4"/>
      <c r="K994" s="7"/>
      <c r="L994" s="4"/>
      <c r="M994" s="51"/>
      <c r="N994" s="4"/>
      <c r="O994" s="7"/>
      <c r="P994" s="53"/>
      <c r="Q994" s="53"/>
      <c r="R994" s="53"/>
      <c r="S994" s="53"/>
      <c r="T994" s="53"/>
      <c r="U994" s="53"/>
      <c r="V994" s="53"/>
      <c r="W994" s="53"/>
      <c r="X994" s="53"/>
      <c r="Y994" s="53"/>
      <c r="Z994" s="53"/>
      <c r="AA994" s="4"/>
      <c r="AB994" s="4"/>
      <c r="AC994" s="4"/>
    </row>
    <row r="995" spans="1:29" ht="15.75" customHeight="1">
      <c r="A995" s="7"/>
      <c r="B995" s="4"/>
      <c r="C995" s="51"/>
      <c r="D995" s="7"/>
      <c r="E995" s="51"/>
      <c r="F995" s="4"/>
      <c r="G995" s="7"/>
      <c r="H995" s="52"/>
      <c r="I995" s="51"/>
      <c r="J995" s="4"/>
      <c r="K995" s="7"/>
      <c r="L995" s="4"/>
      <c r="M995" s="51"/>
      <c r="N995" s="4"/>
      <c r="O995" s="7"/>
      <c r="P995" s="53"/>
      <c r="Q995" s="53"/>
      <c r="R995" s="53"/>
      <c r="S995" s="53"/>
      <c r="T995" s="53"/>
      <c r="U995" s="53"/>
      <c r="V995" s="53"/>
      <c r="W995" s="53"/>
      <c r="X995" s="53"/>
      <c r="Y995" s="53"/>
      <c r="Z995" s="53"/>
      <c r="AA995" s="4"/>
      <c r="AB995" s="4"/>
      <c r="AC995" s="4"/>
    </row>
    <row r="996" spans="1:29" ht="15.75" customHeight="1">
      <c r="A996" s="7"/>
      <c r="B996" s="4"/>
      <c r="C996" s="51"/>
      <c r="D996" s="7"/>
      <c r="E996" s="51"/>
      <c r="F996" s="4"/>
      <c r="G996" s="7"/>
      <c r="H996" s="52"/>
      <c r="I996" s="51"/>
      <c r="J996" s="4"/>
      <c r="K996" s="7"/>
      <c r="L996" s="4"/>
      <c r="M996" s="51"/>
      <c r="N996" s="4"/>
      <c r="O996" s="7"/>
      <c r="P996" s="53"/>
      <c r="Q996" s="53"/>
      <c r="R996" s="53"/>
      <c r="S996" s="53"/>
      <c r="T996" s="53"/>
      <c r="U996" s="53"/>
      <c r="V996" s="53"/>
      <c r="W996" s="53"/>
      <c r="X996" s="53"/>
      <c r="Y996" s="53"/>
      <c r="Z996" s="53"/>
      <c r="AA996" s="4"/>
      <c r="AB996" s="4"/>
      <c r="AC996" s="4"/>
    </row>
    <row r="997" spans="1:29" ht="15.75" customHeight="1">
      <c r="A997" s="7"/>
      <c r="B997" s="4"/>
      <c r="C997" s="51"/>
      <c r="D997" s="7"/>
      <c r="E997" s="51"/>
      <c r="F997" s="4"/>
      <c r="G997" s="7"/>
      <c r="H997" s="52"/>
      <c r="I997" s="51"/>
      <c r="J997" s="4"/>
      <c r="K997" s="7"/>
      <c r="L997" s="4"/>
      <c r="M997" s="51"/>
      <c r="N997" s="4"/>
      <c r="O997" s="7"/>
      <c r="P997" s="53"/>
      <c r="Q997" s="53"/>
      <c r="R997" s="53"/>
      <c r="S997" s="53"/>
      <c r="T997" s="53"/>
      <c r="U997" s="53"/>
      <c r="V997" s="53"/>
      <c r="W997" s="53"/>
      <c r="X997" s="53"/>
      <c r="Y997" s="53"/>
      <c r="Z997" s="53"/>
      <c r="AA997" s="4"/>
      <c r="AB997" s="4"/>
      <c r="AC997" s="4"/>
    </row>
    <row r="998" spans="1:29" ht="15.75" customHeight="1">
      <c r="A998" s="7"/>
      <c r="B998" s="4"/>
      <c r="C998" s="51"/>
      <c r="D998" s="7"/>
      <c r="E998" s="51"/>
      <c r="F998" s="4"/>
      <c r="G998" s="7"/>
      <c r="H998" s="52"/>
      <c r="I998" s="51"/>
      <c r="J998" s="4"/>
      <c r="K998" s="7"/>
      <c r="L998" s="4"/>
      <c r="M998" s="51"/>
      <c r="N998" s="4"/>
      <c r="O998" s="7"/>
      <c r="P998" s="53"/>
      <c r="Q998" s="53"/>
      <c r="R998" s="53"/>
      <c r="S998" s="53"/>
      <c r="T998" s="53"/>
      <c r="U998" s="53"/>
      <c r="V998" s="53"/>
      <c r="W998" s="53"/>
      <c r="X998" s="53"/>
      <c r="Y998" s="53"/>
      <c r="Z998" s="53"/>
      <c r="AA998" s="4"/>
      <c r="AB998" s="4"/>
      <c r="AC998" s="4"/>
    </row>
    <row r="999" spans="1:29" ht="15.75" customHeight="1">
      <c r="A999" s="7"/>
      <c r="B999" s="4"/>
      <c r="C999" s="51"/>
      <c r="D999" s="7"/>
      <c r="E999" s="51"/>
      <c r="F999" s="4"/>
      <c r="G999" s="7"/>
      <c r="H999" s="52"/>
      <c r="I999" s="51"/>
      <c r="J999" s="4"/>
      <c r="K999" s="7"/>
      <c r="L999" s="4"/>
      <c r="M999" s="51"/>
      <c r="N999" s="4"/>
      <c r="O999" s="7"/>
      <c r="P999" s="53"/>
      <c r="Q999" s="53"/>
      <c r="R999" s="53"/>
      <c r="S999" s="53"/>
      <c r="T999" s="53"/>
      <c r="U999" s="53"/>
      <c r="V999" s="53"/>
      <c r="W999" s="53"/>
      <c r="X999" s="53"/>
      <c r="Y999" s="53"/>
      <c r="Z999" s="53"/>
      <c r="AA999" s="4"/>
      <c r="AB999" s="4"/>
      <c r="AC999" s="4"/>
    </row>
    <row r="1000" spans="1:29" ht="15.75" customHeight="1">
      <c r="A1000" s="7"/>
      <c r="B1000" s="4"/>
      <c r="C1000" s="51"/>
      <c r="D1000" s="7"/>
      <c r="E1000" s="51"/>
      <c r="F1000" s="4"/>
      <c r="G1000" s="7"/>
      <c r="H1000" s="52"/>
      <c r="I1000" s="51"/>
      <c r="J1000" s="4"/>
      <c r="K1000" s="7"/>
      <c r="L1000" s="4"/>
      <c r="M1000" s="51"/>
      <c r="N1000" s="4"/>
      <c r="O1000" s="7"/>
      <c r="P1000" s="53"/>
      <c r="Q1000" s="53"/>
      <c r="R1000" s="53"/>
      <c r="S1000" s="53"/>
      <c r="T1000" s="53"/>
      <c r="U1000" s="53"/>
      <c r="V1000" s="53"/>
      <c r="W1000" s="53"/>
      <c r="X1000" s="53"/>
      <c r="Y1000" s="53"/>
      <c r="Z1000" s="53"/>
      <c r="AA1000" s="4"/>
      <c r="AB1000" s="4"/>
      <c r="AC1000" s="4"/>
    </row>
  </sheetData>
  <sheetProtection algorithmName="SHA-512" hashValue="uRkGvqb8F/7p3z6pc3EpZjM+Ijd0LWDm0cl0X1vupq/WSO/cpmWK82g/BjD+LU6rWXlB6VQRgsuUvkmok62jMw==" saltValue="XQSyVRJNRy2B+Mvb9xfDEg==" spinCount="100000" sheet="1" objects="1" scenarios="1" formatColumns="0"/>
  <mergeCells count="3">
    <mergeCell ref="B6:B9"/>
    <mergeCell ref="B10:B13"/>
    <mergeCell ref="B14:B15"/>
  </mergeCells>
  <dataValidations count="2">
    <dataValidation type="list" allowBlank="1" showInputMessage="1" showErrorMessage="1" prompt="Value must be 0, 1, 2, 3, 4 or 5" sqref="P27:P38 U27:U38 P43:P65 U43:U65 P70:P83 U70:U83 P88:P95 U88:U95 P100:P108 U100:U108 P113:P119 U113:U119 P124:P136 U124:U136 P141:P143 U141:U143 P148:P157 U148:U157 P162:P168 U162:U168" xr:uid="{00000000-0002-0000-0400-000000000000}">
      <formula1>"0.0,1.0,2.0,3.0,4.0,5.0"</formula1>
    </dataValidation>
    <dataValidation type="decimal" allowBlank="1" showInputMessage="1" showErrorMessage="1" prompt="Value must be between 0 and 5" sqref="S27:S38 X27:X38 S43:S65 X43:X65 S70:S83 X70:X83 S88:S95 X88:X95 S100:S108 X100:X108 S113:S119 X113:X119 S124:S136 X124:X136 S141:S143 X141:X143 S148:S157 X148:X157 S162:S168 X162:X168" xr:uid="{00000000-0002-0000-0400-000001000000}">
      <formula1>0</formula1>
      <formula2>5</formula2>
    </dataValidation>
  </dataValidation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topLeftCell="B1" workbookViewId="0"/>
  </sheetViews>
  <sheetFormatPr baseColWidth="10" defaultColWidth="11.1640625" defaultRowHeight="15" customHeight="1"/>
  <cols>
    <col min="1" max="1" width="10.83203125" hidden="1" customWidth="1"/>
    <col min="2" max="2" width="29.1640625" customWidth="1"/>
    <col min="3" max="3" width="67.6640625" customWidth="1"/>
    <col min="4" max="4" width="72.6640625" customWidth="1"/>
    <col min="5" max="5" width="10.83203125" customWidth="1"/>
    <col min="6" max="6" width="50.83203125" customWidth="1"/>
    <col min="7" max="26" width="10.83203125" customWidth="1"/>
  </cols>
  <sheetData>
    <row r="1" spans="1:26" ht="15.75" customHeight="1">
      <c r="A1" s="4"/>
      <c r="B1" s="4"/>
      <c r="C1" s="4"/>
      <c r="D1" s="4"/>
      <c r="E1" s="7"/>
      <c r="F1" s="4"/>
      <c r="G1" s="4"/>
      <c r="H1" s="7"/>
      <c r="I1" s="4"/>
      <c r="J1" s="4"/>
      <c r="K1" s="4"/>
      <c r="L1" s="4"/>
      <c r="M1" s="4"/>
      <c r="N1" s="4"/>
      <c r="O1" s="4"/>
      <c r="P1" s="4"/>
      <c r="Q1" s="4"/>
      <c r="R1" s="4"/>
      <c r="S1" s="4"/>
      <c r="T1" s="4"/>
      <c r="U1" s="4"/>
      <c r="V1" s="4"/>
      <c r="W1" s="4"/>
      <c r="X1" s="4"/>
      <c r="Y1" s="4"/>
      <c r="Z1" s="4"/>
    </row>
    <row r="2" spans="1:26" ht="15.75" customHeight="1">
      <c r="A2" s="4"/>
      <c r="B2" s="4"/>
      <c r="C2" s="4"/>
      <c r="D2" s="4"/>
      <c r="E2" s="7"/>
      <c r="F2" s="4"/>
      <c r="G2" s="4"/>
      <c r="H2" s="7"/>
      <c r="I2" s="4"/>
      <c r="J2" s="4"/>
      <c r="K2" s="4"/>
      <c r="L2" s="4"/>
      <c r="M2" s="4"/>
      <c r="N2" s="4"/>
      <c r="O2" s="4"/>
      <c r="P2" s="4"/>
      <c r="Q2" s="4"/>
      <c r="R2" s="4"/>
      <c r="S2" s="4"/>
      <c r="T2" s="4"/>
      <c r="U2" s="4"/>
      <c r="V2" s="4"/>
      <c r="W2" s="4"/>
      <c r="X2" s="4"/>
      <c r="Y2" s="4"/>
      <c r="Z2" s="4"/>
    </row>
    <row r="3" spans="1:26" ht="15.75" customHeight="1">
      <c r="A3" s="4"/>
      <c r="B3" s="4"/>
      <c r="C3" s="91" t="s">
        <v>2875</v>
      </c>
      <c r="D3" s="4"/>
      <c r="E3" s="7"/>
      <c r="F3" s="4"/>
      <c r="G3" s="4"/>
      <c r="H3" s="7"/>
      <c r="I3" s="4"/>
      <c r="J3" s="4"/>
      <c r="K3" s="4"/>
      <c r="L3" s="4"/>
      <c r="M3" s="4"/>
      <c r="N3" s="4"/>
      <c r="O3" s="4"/>
      <c r="P3" s="4"/>
      <c r="Q3" s="4"/>
      <c r="R3" s="4"/>
      <c r="S3" s="4"/>
      <c r="T3" s="4"/>
      <c r="U3" s="4"/>
      <c r="V3" s="4"/>
      <c r="W3" s="4"/>
      <c r="X3" s="4"/>
      <c r="Y3" s="4"/>
      <c r="Z3" s="4"/>
    </row>
    <row r="4" spans="1:26" ht="15.75" customHeight="1">
      <c r="A4" s="4"/>
      <c r="B4" s="92" t="s">
        <v>2879</v>
      </c>
      <c r="C4" s="4"/>
      <c r="D4" s="4"/>
      <c r="E4" s="7"/>
      <c r="F4" s="4"/>
      <c r="G4" s="4"/>
      <c r="H4" s="7"/>
      <c r="I4" s="4"/>
      <c r="J4" s="4"/>
      <c r="K4" s="4"/>
      <c r="L4" s="4"/>
      <c r="M4" s="4"/>
      <c r="N4" s="4"/>
      <c r="O4" s="4"/>
      <c r="P4" s="4"/>
      <c r="Q4" s="4"/>
      <c r="R4" s="4"/>
      <c r="S4" s="4"/>
      <c r="T4" s="4"/>
      <c r="U4" s="4"/>
      <c r="V4" s="4"/>
      <c r="W4" s="4"/>
      <c r="X4" s="4"/>
      <c r="Y4" s="4"/>
      <c r="Z4" s="4"/>
    </row>
    <row r="5" spans="1:26" ht="15.75" customHeight="1">
      <c r="A5" s="4"/>
      <c r="B5" s="93" t="s">
        <v>1418</v>
      </c>
      <c r="C5" s="268" t="s">
        <v>2881</v>
      </c>
      <c r="D5" s="4"/>
      <c r="E5" s="7"/>
      <c r="F5" s="4"/>
      <c r="G5" s="4"/>
      <c r="H5" s="7"/>
      <c r="I5" s="4"/>
      <c r="J5" s="4"/>
      <c r="K5" s="4"/>
      <c r="L5" s="4"/>
      <c r="M5" s="4"/>
      <c r="N5" s="4"/>
      <c r="O5" s="4"/>
      <c r="P5" s="4"/>
      <c r="Q5" s="4"/>
      <c r="R5" s="4"/>
      <c r="S5" s="4"/>
      <c r="T5" s="4"/>
      <c r="U5" s="4"/>
      <c r="V5" s="4"/>
      <c r="W5" s="4"/>
      <c r="X5" s="4"/>
      <c r="Y5" s="4"/>
      <c r="Z5" s="4"/>
    </row>
    <row r="6" spans="1:26" ht="15.75" customHeight="1">
      <c r="A6" s="4"/>
      <c r="B6" s="93" t="s">
        <v>370</v>
      </c>
      <c r="C6" s="269"/>
      <c r="D6" s="4"/>
      <c r="E6" s="7"/>
      <c r="F6" s="4"/>
      <c r="G6" s="4"/>
      <c r="H6" s="7"/>
      <c r="I6" s="4"/>
      <c r="J6" s="4"/>
      <c r="K6" s="4"/>
      <c r="L6" s="4"/>
      <c r="M6" s="4"/>
      <c r="N6" s="4"/>
      <c r="O6" s="4"/>
      <c r="P6" s="4"/>
      <c r="Q6" s="4"/>
      <c r="R6" s="4"/>
      <c r="S6" s="4"/>
      <c r="T6" s="4"/>
      <c r="U6" s="4"/>
      <c r="V6" s="4"/>
      <c r="W6" s="4"/>
      <c r="X6" s="4"/>
      <c r="Y6" s="4"/>
      <c r="Z6" s="4"/>
    </row>
    <row r="7" spans="1:26" ht="15.75" customHeight="1">
      <c r="A7" s="4"/>
      <c r="B7" s="93" t="s">
        <v>432</v>
      </c>
      <c r="C7" s="269"/>
      <c r="D7" s="4"/>
      <c r="E7" s="7"/>
      <c r="F7" s="4"/>
      <c r="G7" s="4"/>
      <c r="H7" s="7"/>
      <c r="I7" s="4"/>
      <c r="J7" s="4"/>
      <c r="K7" s="4"/>
      <c r="L7" s="4"/>
      <c r="M7" s="4"/>
      <c r="N7" s="4"/>
      <c r="O7" s="4"/>
      <c r="P7" s="4"/>
      <c r="Q7" s="4"/>
      <c r="R7" s="4"/>
      <c r="S7" s="4"/>
      <c r="T7" s="4"/>
      <c r="U7" s="4"/>
      <c r="V7" s="4"/>
      <c r="W7" s="4"/>
      <c r="X7" s="4"/>
      <c r="Y7" s="4"/>
      <c r="Z7" s="4"/>
    </row>
    <row r="8" spans="1:26" ht="15.75" customHeight="1">
      <c r="A8" s="4"/>
      <c r="B8" s="93" t="s">
        <v>2892</v>
      </c>
      <c r="C8" s="269"/>
      <c r="D8" s="4"/>
      <c r="E8" s="7"/>
      <c r="F8" s="4"/>
      <c r="G8" s="4"/>
      <c r="H8" s="7"/>
      <c r="I8" s="4"/>
      <c r="J8" s="4"/>
      <c r="K8" s="4"/>
      <c r="L8" s="4"/>
      <c r="M8" s="4"/>
      <c r="N8" s="4"/>
      <c r="O8" s="4"/>
      <c r="P8" s="4"/>
      <c r="Q8" s="4"/>
      <c r="R8" s="4"/>
      <c r="S8" s="4"/>
      <c r="T8" s="4"/>
      <c r="U8" s="4"/>
      <c r="V8" s="4"/>
      <c r="W8" s="4"/>
      <c r="X8" s="4"/>
      <c r="Y8" s="4"/>
      <c r="Z8" s="4"/>
    </row>
    <row r="9" spans="1:26" ht="15.75" customHeight="1">
      <c r="A9" s="4"/>
      <c r="B9" s="93" t="s">
        <v>2895</v>
      </c>
      <c r="C9" s="269"/>
      <c r="D9" s="4"/>
      <c r="E9" s="7"/>
      <c r="F9" s="4"/>
      <c r="G9" s="4"/>
      <c r="H9" s="7"/>
      <c r="I9" s="4"/>
      <c r="J9" s="4"/>
      <c r="K9" s="4"/>
      <c r="L9" s="4"/>
      <c r="M9" s="4"/>
      <c r="N9" s="4"/>
      <c r="O9" s="4"/>
      <c r="P9" s="4"/>
      <c r="Q9" s="4"/>
      <c r="R9" s="4"/>
      <c r="S9" s="4"/>
      <c r="T9" s="4"/>
      <c r="U9" s="4"/>
      <c r="V9" s="4"/>
      <c r="W9" s="4"/>
      <c r="X9" s="4"/>
      <c r="Y9" s="4"/>
      <c r="Z9" s="4"/>
    </row>
    <row r="10" spans="1:26" ht="15.75" customHeight="1">
      <c r="A10" s="4"/>
      <c r="B10" s="93" t="s">
        <v>1750</v>
      </c>
      <c r="C10" s="269"/>
      <c r="D10" s="4"/>
      <c r="E10" s="7"/>
      <c r="F10" s="4"/>
      <c r="G10" s="4"/>
      <c r="H10" s="7"/>
      <c r="I10" s="4"/>
      <c r="J10" s="4"/>
      <c r="K10" s="4"/>
      <c r="L10" s="4"/>
      <c r="M10" s="4"/>
      <c r="N10" s="4"/>
      <c r="O10" s="4"/>
      <c r="P10" s="4"/>
      <c r="Q10" s="4"/>
      <c r="R10" s="4"/>
      <c r="S10" s="4"/>
      <c r="T10" s="4"/>
      <c r="U10" s="4"/>
      <c r="V10" s="4"/>
      <c r="W10" s="4"/>
      <c r="X10" s="4"/>
      <c r="Y10" s="4"/>
      <c r="Z10" s="4"/>
    </row>
    <row r="11" spans="1:26" ht="15.75" customHeight="1">
      <c r="A11" s="4"/>
      <c r="B11" s="93" t="s">
        <v>2897</v>
      </c>
      <c r="C11" s="269"/>
      <c r="D11" s="4"/>
      <c r="E11" s="7"/>
      <c r="F11" s="4"/>
      <c r="G11" s="4"/>
      <c r="H11" s="7"/>
      <c r="I11" s="4"/>
      <c r="J11" s="4"/>
      <c r="K11" s="4"/>
      <c r="L11" s="4"/>
      <c r="M11" s="4"/>
      <c r="N11" s="4"/>
      <c r="O11" s="4"/>
      <c r="P11" s="4"/>
      <c r="Q11" s="4"/>
      <c r="R11" s="4"/>
      <c r="S11" s="4"/>
      <c r="T11" s="4"/>
      <c r="U11" s="4"/>
      <c r="V11" s="4"/>
      <c r="W11" s="4"/>
      <c r="X11" s="4"/>
      <c r="Y11" s="4"/>
      <c r="Z11" s="4"/>
    </row>
    <row r="12" spans="1:26" ht="15.75" customHeight="1">
      <c r="A12" s="4"/>
      <c r="B12" s="93" t="s">
        <v>2903</v>
      </c>
      <c r="C12" s="269"/>
      <c r="D12" s="4"/>
      <c r="E12" s="7"/>
      <c r="F12" s="4"/>
      <c r="G12" s="4"/>
      <c r="H12" s="7"/>
      <c r="I12" s="4"/>
      <c r="J12" s="4"/>
      <c r="K12" s="4"/>
      <c r="L12" s="4"/>
      <c r="M12" s="4"/>
      <c r="N12" s="4"/>
      <c r="O12" s="4"/>
      <c r="P12" s="4"/>
      <c r="Q12" s="4"/>
      <c r="R12" s="4"/>
      <c r="S12" s="4"/>
      <c r="T12" s="4"/>
      <c r="U12" s="4"/>
      <c r="V12" s="4"/>
      <c r="W12" s="4"/>
      <c r="X12" s="4"/>
      <c r="Y12" s="4"/>
      <c r="Z12" s="4"/>
    </row>
    <row r="13" spans="1:26" ht="15.75" customHeight="1">
      <c r="A13" s="4"/>
      <c r="B13" s="93" t="s">
        <v>555</v>
      </c>
      <c r="C13" s="269"/>
      <c r="D13" s="4"/>
      <c r="E13" s="7"/>
      <c r="F13" s="4"/>
      <c r="G13" s="4"/>
      <c r="H13" s="7"/>
      <c r="I13" s="4"/>
      <c r="J13" s="4"/>
      <c r="K13" s="4"/>
      <c r="L13" s="4"/>
      <c r="M13" s="4"/>
      <c r="N13" s="4"/>
      <c r="O13" s="4"/>
      <c r="P13" s="4"/>
      <c r="Q13" s="4"/>
      <c r="R13" s="4"/>
      <c r="S13" s="4"/>
      <c r="T13" s="4"/>
      <c r="U13" s="4"/>
      <c r="V13" s="4"/>
      <c r="W13" s="4"/>
      <c r="X13" s="4"/>
      <c r="Y13" s="4"/>
      <c r="Z13" s="4"/>
    </row>
    <row r="14" spans="1:26" ht="15.75" customHeight="1">
      <c r="A14" s="4"/>
      <c r="B14" s="93" t="s">
        <v>249</v>
      </c>
      <c r="C14" s="269"/>
      <c r="D14" s="4"/>
      <c r="E14" s="7"/>
      <c r="F14" s="4"/>
      <c r="G14" s="4"/>
      <c r="H14" s="7"/>
      <c r="I14" s="4"/>
      <c r="J14" s="4"/>
      <c r="K14" s="4"/>
      <c r="L14" s="4"/>
      <c r="M14" s="4"/>
      <c r="N14" s="4"/>
      <c r="O14" s="4"/>
      <c r="P14" s="4"/>
      <c r="Q14" s="4"/>
      <c r="R14" s="4"/>
      <c r="S14" s="4"/>
      <c r="T14" s="4"/>
      <c r="U14" s="4"/>
      <c r="V14" s="4"/>
      <c r="W14" s="4"/>
      <c r="X14" s="4"/>
      <c r="Y14" s="4"/>
      <c r="Z14" s="4"/>
    </row>
    <row r="15" spans="1:26" ht="15.75" customHeight="1">
      <c r="A15" s="4"/>
      <c r="B15" s="93" t="s">
        <v>2094</v>
      </c>
      <c r="C15" s="269"/>
      <c r="D15" s="4"/>
      <c r="E15" s="7"/>
      <c r="F15" s="4"/>
      <c r="G15" s="4"/>
      <c r="H15" s="7"/>
      <c r="I15" s="4"/>
      <c r="J15" s="4"/>
      <c r="K15" s="4"/>
      <c r="L15" s="4"/>
      <c r="M15" s="4"/>
      <c r="N15" s="4"/>
      <c r="O15" s="4"/>
      <c r="P15" s="4"/>
      <c r="Q15" s="4"/>
      <c r="R15" s="4"/>
      <c r="S15" s="4"/>
      <c r="T15" s="4"/>
      <c r="U15" s="4"/>
      <c r="V15" s="4"/>
      <c r="W15" s="4"/>
      <c r="X15" s="4"/>
      <c r="Y15" s="4"/>
      <c r="Z15" s="4"/>
    </row>
    <row r="16" spans="1:26" ht="15.75" customHeight="1">
      <c r="A16" s="4"/>
      <c r="B16" s="4"/>
      <c r="C16" s="4"/>
      <c r="D16" s="4"/>
      <c r="E16" s="7"/>
      <c r="F16" s="4"/>
      <c r="G16" s="4"/>
      <c r="H16" s="7"/>
      <c r="I16" s="4"/>
      <c r="J16" s="4"/>
      <c r="K16" s="4"/>
      <c r="L16" s="4"/>
      <c r="M16" s="4"/>
      <c r="N16" s="4"/>
      <c r="O16" s="4"/>
      <c r="P16" s="4"/>
      <c r="Q16" s="4"/>
      <c r="R16" s="4"/>
      <c r="S16" s="4"/>
      <c r="T16" s="4"/>
      <c r="U16" s="4"/>
      <c r="V16" s="4"/>
      <c r="W16" s="4"/>
      <c r="X16" s="4"/>
      <c r="Y16" s="4"/>
      <c r="Z16" s="4"/>
    </row>
    <row r="17" spans="1:26" ht="15.75" customHeight="1">
      <c r="A17" s="4"/>
      <c r="B17" s="4"/>
      <c r="C17" s="4"/>
      <c r="D17" s="4"/>
      <c r="E17" s="7"/>
      <c r="F17" s="4"/>
      <c r="G17" s="4"/>
      <c r="H17" s="7"/>
      <c r="I17" s="4"/>
      <c r="J17" s="4"/>
      <c r="K17" s="4"/>
      <c r="L17" s="4"/>
      <c r="M17" s="4"/>
      <c r="N17" s="4"/>
      <c r="O17" s="4"/>
      <c r="P17" s="4"/>
      <c r="Q17" s="4"/>
      <c r="R17" s="4"/>
      <c r="S17" s="4"/>
      <c r="T17" s="4"/>
      <c r="U17" s="4"/>
      <c r="V17" s="4"/>
      <c r="W17" s="4"/>
      <c r="X17" s="4"/>
      <c r="Y17" s="4"/>
      <c r="Z17" s="4"/>
    </row>
    <row r="18" spans="1:26" ht="15.75" customHeight="1">
      <c r="A18" s="4"/>
      <c r="B18" s="4"/>
      <c r="C18" s="4"/>
      <c r="D18" s="4"/>
      <c r="E18" s="7"/>
      <c r="F18" s="4"/>
      <c r="G18" s="4"/>
      <c r="H18" s="7"/>
      <c r="I18" s="4"/>
      <c r="J18" s="4"/>
      <c r="K18" s="4"/>
      <c r="L18" s="4"/>
      <c r="M18" s="4"/>
      <c r="N18" s="4"/>
      <c r="O18" s="4"/>
      <c r="P18" s="4"/>
      <c r="Q18" s="4"/>
      <c r="R18" s="4"/>
      <c r="S18" s="4"/>
      <c r="T18" s="4"/>
      <c r="U18" s="4"/>
      <c r="V18" s="4"/>
      <c r="W18" s="4"/>
      <c r="X18" s="4"/>
      <c r="Y18" s="4"/>
      <c r="Z18" s="4"/>
    </row>
    <row r="19" spans="1:26" ht="15.75" customHeight="1">
      <c r="A19" s="4"/>
      <c r="B19" s="4"/>
      <c r="C19" s="4"/>
      <c r="D19" s="4"/>
      <c r="E19" s="7"/>
      <c r="F19" s="4"/>
      <c r="G19" s="4"/>
      <c r="H19" s="7"/>
      <c r="I19" s="4"/>
      <c r="J19" s="4"/>
      <c r="K19" s="4"/>
      <c r="L19" s="4"/>
      <c r="M19" s="4"/>
      <c r="N19" s="4"/>
      <c r="O19" s="4"/>
      <c r="P19" s="4"/>
      <c r="Q19" s="4"/>
      <c r="R19" s="4"/>
      <c r="S19" s="4"/>
      <c r="T19" s="4"/>
      <c r="U19" s="4"/>
      <c r="V19" s="4"/>
      <c r="W19" s="4"/>
      <c r="X19" s="4"/>
      <c r="Y19" s="4"/>
      <c r="Z19" s="4"/>
    </row>
    <row r="20" spans="1:26" ht="15.75" customHeight="1">
      <c r="A20" s="4"/>
      <c r="B20" s="4"/>
      <c r="C20" s="4"/>
      <c r="D20" s="4"/>
      <c r="E20" s="7"/>
      <c r="F20" s="4"/>
      <c r="G20" s="4"/>
      <c r="H20" s="7"/>
      <c r="I20" s="4"/>
      <c r="J20" s="4"/>
      <c r="K20" s="4"/>
      <c r="L20" s="4"/>
      <c r="M20" s="4"/>
      <c r="N20" s="4"/>
      <c r="O20" s="4"/>
      <c r="P20" s="4"/>
      <c r="Q20" s="4"/>
      <c r="R20" s="4"/>
      <c r="S20" s="4"/>
      <c r="T20" s="4"/>
      <c r="U20" s="4"/>
      <c r="V20" s="4"/>
      <c r="W20" s="4"/>
      <c r="X20" s="4"/>
      <c r="Y20" s="4"/>
      <c r="Z20" s="4"/>
    </row>
    <row r="21" spans="1:26" ht="15.75" customHeight="1">
      <c r="A21" s="4"/>
      <c r="B21" s="4"/>
      <c r="C21" s="4"/>
      <c r="D21" s="4"/>
      <c r="E21" s="7"/>
      <c r="F21" s="4"/>
      <c r="G21" s="4"/>
      <c r="H21" s="7"/>
      <c r="I21" s="4"/>
      <c r="J21" s="4"/>
      <c r="K21" s="4"/>
      <c r="L21" s="4"/>
      <c r="M21" s="4"/>
      <c r="N21" s="4"/>
      <c r="O21" s="4"/>
      <c r="P21" s="4"/>
      <c r="Q21" s="4"/>
      <c r="R21" s="4"/>
      <c r="S21" s="4"/>
      <c r="T21" s="4"/>
      <c r="U21" s="4"/>
      <c r="V21" s="4"/>
      <c r="W21" s="4"/>
      <c r="X21" s="4"/>
      <c r="Y21" s="4"/>
      <c r="Z21" s="4"/>
    </row>
    <row r="22" spans="1:26" ht="15.75" customHeight="1">
      <c r="A22" s="4"/>
      <c r="B22" s="4"/>
      <c r="C22" s="4"/>
      <c r="D22" s="4"/>
      <c r="E22" s="7"/>
      <c r="F22" s="4"/>
      <c r="G22" s="4"/>
      <c r="H22" s="7"/>
      <c r="I22" s="4"/>
      <c r="J22" s="4"/>
      <c r="K22" s="4"/>
      <c r="L22" s="4"/>
      <c r="M22" s="4"/>
      <c r="N22" s="4"/>
      <c r="O22" s="4"/>
      <c r="P22" s="4"/>
      <c r="Q22" s="4"/>
      <c r="R22" s="4"/>
      <c r="S22" s="4"/>
      <c r="T22" s="4"/>
      <c r="U22" s="4"/>
      <c r="V22" s="4"/>
      <c r="W22" s="4"/>
      <c r="X22" s="4"/>
      <c r="Y22" s="4"/>
      <c r="Z22" s="4"/>
    </row>
    <row r="23" spans="1:26" ht="15.75" customHeight="1">
      <c r="A23" s="4"/>
      <c r="B23" s="4"/>
      <c r="C23" s="4"/>
      <c r="D23" s="4"/>
      <c r="E23" s="7"/>
      <c r="F23" s="4"/>
      <c r="G23" s="4"/>
      <c r="H23" s="7"/>
      <c r="I23" s="4"/>
      <c r="J23" s="4"/>
      <c r="K23" s="4"/>
      <c r="L23" s="4"/>
      <c r="M23" s="4"/>
      <c r="N23" s="4"/>
      <c r="O23" s="4"/>
      <c r="P23" s="4"/>
      <c r="Q23" s="4"/>
      <c r="R23" s="4"/>
      <c r="S23" s="4"/>
      <c r="T23" s="4"/>
      <c r="U23" s="4"/>
      <c r="V23" s="4"/>
      <c r="W23" s="4"/>
      <c r="X23" s="4"/>
      <c r="Y23" s="4"/>
      <c r="Z23" s="4"/>
    </row>
    <row r="24" spans="1:26" ht="15.75" customHeight="1">
      <c r="A24" s="4"/>
      <c r="B24" s="4"/>
      <c r="C24" s="4"/>
      <c r="D24" s="4"/>
      <c r="E24" s="7"/>
      <c r="F24" s="4"/>
      <c r="G24" s="4"/>
      <c r="H24" s="7"/>
      <c r="I24" s="4"/>
      <c r="J24" s="4"/>
      <c r="K24" s="4"/>
      <c r="L24" s="4"/>
      <c r="M24" s="4"/>
      <c r="N24" s="4"/>
      <c r="O24" s="4"/>
      <c r="P24" s="4"/>
      <c r="Q24" s="4"/>
      <c r="R24" s="4"/>
      <c r="S24" s="4"/>
      <c r="T24" s="4"/>
      <c r="U24" s="4"/>
      <c r="V24" s="4"/>
      <c r="W24" s="4"/>
      <c r="X24" s="4"/>
      <c r="Y24" s="4"/>
      <c r="Z24" s="4"/>
    </row>
    <row r="25" spans="1:26" ht="15.75" customHeight="1">
      <c r="A25" s="4"/>
      <c r="B25" s="4"/>
      <c r="C25" s="4"/>
      <c r="D25" s="4"/>
      <c r="E25" s="7"/>
      <c r="F25" s="4"/>
      <c r="G25" s="4"/>
      <c r="H25" s="7"/>
      <c r="I25" s="4"/>
      <c r="J25" s="4"/>
      <c r="K25" s="4"/>
      <c r="L25" s="4"/>
      <c r="M25" s="4"/>
      <c r="N25" s="4"/>
      <c r="O25" s="4"/>
      <c r="P25" s="4"/>
      <c r="Q25" s="4"/>
      <c r="R25" s="4"/>
      <c r="S25" s="4"/>
      <c r="T25" s="4"/>
      <c r="U25" s="4"/>
      <c r="V25" s="4"/>
      <c r="W25" s="4"/>
      <c r="X25" s="4"/>
      <c r="Y25" s="4"/>
      <c r="Z25" s="4"/>
    </row>
    <row r="26" spans="1:26" ht="15.75" customHeight="1">
      <c r="A26" s="4"/>
      <c r="B26" s="94" t="s">
        <v>2918</v>
      </c>
      <c r="C26" s="24"/>
      <c r="D26" s="4"/>
      <c r="E26" s="7"/>
      <c r="F26" s="4"/>
      <c r="G26" s="4"/>
      <c r="H26" s="7"/>
      <c r="I26" s="4"/>
      <c r="J26" s="4"/>
      <c r="K26" s="4"/>
      <c r="L26" s="4"/>
      <c r="M26" s="4"/>
      <c r="N26" s="4"/>
      <c r="O26" s="4"/>
      <c r="P26" s="4"/>
      <c r="Q26" s="4"/>
      <c r="R26" s="4"/>
      <c r="S26" s="4"/>
      <c r="T26" s="4"/>
      <c r="U26" s="4"/>
      <c r="V26" s="4"/>
      <c r="W26" s="4"/>
      <c r="X26" s="4"/>
      <c r="Y26" s="4"/>
      <c r="Z26" s="4"/>
    </row>
    <row r="27" spans="1:26" ht="15.75" customHeight="1">
      <c r="A27" s="4"/>
      <c r="B27" s="49" t="s">
        <v>1430</v>
      </c>
      <c r="C27" s="95"/>
      <c r="D27" s="4"/>
      <c r="E27" s="7"/>
      <c r="F27" s="4"/>
      <c r="G27" s="4"/>
      <c r="H27" s="7"/>
      <c r="I27" s="4"/>
      <c r="J27" s="4"/>
      <c r="K27" s="4"/>
      <c r="L27" s="4"/>
      <c r="M27" s="4"/>
      <c r="N27" s="4"/>
      <c r="O27" s="4"/>
      <c r="P27" s="4"/>
      <c r="Q27" s="4"/>
      <c r="R27" s="4"/>
      <c r="S27" s="4"/>
      <c r="T27" s="4"/>
      <c r="U27" s="4"/>
      <c r="V27" s="4"/>
      <c r="W27" s="4"/>
      <c r="X27" s="4"/>
      <c r="Y27" s="4"/>
      <c r="Z27" s="4"/>
    </row>
    <row r="28" spans="1:26" ht="15.75" customHeight="1">
      <c r="A28" s="4"/>
      <c r="B28" s="4"/>
      <c r="C28" s="4"/>
      <c r="D28" s="4"/>
      <c r="E28" s="96" t="s">
        <v>2928</v>
      </c>
      <c r="F28" s="4"/>
      <c r="G28" s="4"/>
      <c r="H28" s="7"/>
      <c r="I28" s="4"/>
      <c r="J28" s="4"/>
      <c r="K28" s="4"/>
      <c r="L28" s="4"/>
      <c r="M28" s="4"/>
      <c r="N28" s="4"/>
      <c r="O28" s="4"/>
      <c r="P28" s="4"/>
      <c r="Q28" s="4"/>
      <c r="R28" s="4"/>
      <c r="S28" s="4"/>
      <c r="T28" s="4"/>
      <c r="U28" s="4"/>
      <c r="V28" s="4"/>
      <c r="W28" s="4"/>
      <c r="X28" s="4"/>
      <c r="Y28" s="4"/>
      <c r="Z28" s="4"/>
    </row>
    <row r="29" spans="1:26" ht="15.75" customHeight="1">
      <c r="A29" s="4"/>
      <c r="B29" s="55" t="s">
        <v>1418</v>
      </c>
      <c r="C29" s="14" t="s">
        <v>2160</v>
      </c>
      <c r="D29" s="14" t="s">
        <v>101</v>
      </c>
      <c r="E29" s="14" t="s">
        <v>41</v>
      </c>
      <c r="F29" s="14" t="s">
        <v>2169</v>
      </c>
      <c r="G29" s="97" t="s">
        <v>44</v>
      </c>
      <c r="H29" s="14" t="s">
        <v>45</v>
      </c>
      <c r="I29" s="4"/>
      <c r="J29" s="4"/>
      <c r="K29" s="4"/>
      <c r="L29" s="4"/>
      <c r="M29" s="4"/>
      <c r="N29" s="4"/>
      <c r="O29" s="4"/>
      <c r="P29" s="4"/>
      <c r="Q29" s="4"/>
      <c r="R29" s="4"/>
      <c r="S29" s="4"/>
      <c r="T29" s="4"/>
      <c r="U29" s="4"/>
      <c r="V29" s="4"/>
      <c r="W29" s="4"/>
      <c r="X29" s="4"/>
      <c r="Y29" s="4"/>
      <c r="Z29" s="4"/>
    </row>
    <row r="30" spans="1:26" ht="15.75" customHeight="1">
      <c r="A30" s="4"/>
      <c r="B30" s="98" t="s">
        <v>1419</v>
      </c>
      <c r="C30" s="4"/>
      <c r="D30" s="4"/>
      <c r="E30" s="7"/>
      <c r="F30" s="4"/>
      <c r="G30" s="4"/>
      <c r="H30" s="7"/>
      <c r="I30" s="4"/>
      <c r="J30" s="4"/>
      <c r="K30" s="4"/>
      <c r="L30" s="4"/>
      <c r="M30" s="4"/>
      <c r="N30" s="4"/>
      <c r="O30" s="4"/>
      <c r="P30" s="4"/>
      <c r="Q30" s="4"/>
      <c r="R30" s="4"/>
      <c r="S30" s="4"/>
      <c r="T30" s="4"/>
      <c r="U30" s="4"/>
      <c r="V30" s="4"/>
      <c r="W30" s="4"/>
      <c r="X30" s="4"/>
      <c r="Y30" s="4"/>
      <c r="Z30" s="4"/>
    </row>
    <row r="31" spans="1:26" ht="15.75" customHeight="1">
      <c r="A31" s="4">
        <v>244</v>
      </c>
      <c r="B31" s="19" t="s">
        <v>2936</v>
      </c>
      <c r="C31" s="19" t="s">
        <v>2939</v>
      </c>
      <c r="D31" s="19" t="s">
        <v>2940</v>
      </c>
      <c r="E31" s="36">
        <v>3</v>
      </c>
      <c r="F31" s="87" t="s">
        <v>2941</v>
      </c>
      <c r="G31" s="87"/>
      <c r="H31" s="34">
        <v>3</v>
      </c>
      <c r="I31" s="4"/>
      <c r="J31" s="4"/>
      <c r="K31" s="4"/>
      <c r="L31" s="4"/>
      <c r="M31" s="4"/>
      <c r="N31" s="4"/>
      <c r="O31" s="4"/>
      <c r="P31" s="4"/>
      <c r="Q31" s="4"/>
      <c r="R31" s="4"/>
      <c r="S31" s="4"/>
      <c r="T31" s="4"/>
      <c r="U31" s="4"/>
      <c r="V31" s="4"/>
      <c r="W31" s="4"/>
      <c r="X31" s="4"/>
      <c r="Y31" s="4"/>
      <c r="Z31" s="4"/>
    </row>
    <row r="32" spans="1:26" ht="15.75" customHeight="1">
      <c r="A32" s="4">
        <v>245</v>
      </c>
      <c r="B32" s="19" t="s">
        <v>1438</v>
      </c>
      <c r="C32" s="19" t="s">
        <v>1439</v>
      </c>
      <c r="D32" s="19" t="s">
        <v>2942</v>
      </c>
      <c r="E32" s="36"/>
      <c r="F32" s="87"/>
      <c r="G32" s="87"/>
      <c r="H32" s="34"/>
      <c r="I32" s="4"/>
      <c r="J32" s="4"/>
      <c r="K32" s="4"/>
      <c r="L32" s="4"/>
      <c r="M32" s="4"/>
      <c r="N32" s="4"/>
      <c r="O32" s="4"/>
      <c r="P32" s="4"/>
      <c r="Q32" s="4"/>
      <c r="R32" s="4"/>
      <c r="S32" s="4"/>
      <c r="T32" s="4"/>
      <c r="U32" s="4"/>
      <c r="V32" s="4"/>
      <c r="W32" s="4"/>
      <c r="X32" s="4"/>
      <c r="Y32" s="4"/>
      <c r="Z32" s="4"/>
    </row>
    <row r="33" spans="1:26" ht="15.75" customHeight="1">
      <c r="A33" s="4">
        <v>246</v>
      </c>
      <c r="B33" s="19" t="s">
        <v>1431</v>
      </c>
      <c r="C33" s="19" t="s">
        <v>1432</v>
      </c>
      <c r="D33" s="19" t="s">
        <v>2944</v>
      </c>
      <c r="E33" s="36"/>
      <c r="F33" s="87"/>
      <c r="G33" s="87"/>
      <c r="H33" s="34"/>
      <c r="I33" s="4"/>
      <c r="J33" s="4"/>
      <c r="K33" s="4"/>
      <c r="L33" s="4"/>
      <c r="M33" s="4"/>
      <c r="N33" s="4"/>
      <c r="O33" s="4"/>
      <c r="P33" s="4"/>
      <c r="Q33" s="4"/>
      <c r="R33" s="4"/>
      <c r="S33" s="4"/>
      <c r="T33" s="4"/>
      <c r="U33" s="4"/>
      <c r="V33" s="4"/>
      <c r="W33" s="4"/>
      <c r="X33" s="4"/>
      <c r="Y33" s="4"/>
      <c r="Z33" s="4"/>
    </row>
    <row r="34" spans="1:26" ht="15.75" customHeight="1">
      <c r="A34" s="4">
        <v>247</v>
      </c>
      <c r="B34" s="19" t="s">
        <v>2945</v>
      </c>
      <c r="C34" s="19" t="s">
        <v>1450</v>
      </c>
      <c r="D34" s="19" t="s">
        <v>2946</v>
      </c>
      <c r="E34" s="36"/>
      <c r="F34" s="87"/>
      <c r="G34" s="87"/>
      <c r="H34" s="34"/>
      <c r="I34" s="4"/>
      <c r="J34" s="4"/>
      <c r="K34" s="4"/>
      <c r="L34" s="4"/>
      <c r="M34" s="4"/>
      <c r="N34" s="4"/>
      <c r="O34" s="4"/>
      <c r="P34" s="4"/>
      <c r="Q34" s="4"/>
      <c r="R34" s="4"/>
      <c r="S34" s="4"/>
      <c r="T34" s="4"/>
      <c r="U34" s="4"/>
      <c r="V34" s="4"/>
      <c r="W34" s="4"/>
      <c r="X34" s="4"/>
      <c r="Y34" s="4"/>
      <c r="Z34" s="4"/>
    </row>
    <row r="35" spans="1:26" ht="15.75" customHeight="1">
      <c r="A35" s="4">
        <v>248</v>
      </c>
      <c r="B35" s="19" t="s">
        <v>2947</v>
      </c>
      <c r="C35" s="19" t="s">
        <v>2948</v>
      </c>
      <c r="D35" s="19" t="s">
        <v>2949</v>
      </c>
      <c r="E35" s="36"/>
      <c r="F35" s="87"/>
      <c r="G35" s="87"/>
      <c r="H35" s="34"/>
      <c r="I35" s="4"/>
      <c r="J35" s="4"/>
      <c r="K35" s="4"/>
      <c r="L35" s="4"/>
      <c r="M35" s="4"/>
      <c r="N35" s="4"/>
      <c r="O35" s="4"/>
      <c r="P35" s="4"/>
      <c r="Q35" s="4"/>
      <c r="R35" s="4"/>
      <c r="S35" s="4"/>
      <c r="T35" s="4"/>
      <c r="U35" s="4"/>
      <c r="V35" s="4"/>
      <c r="W35" s="4"/>
      <c r="X35" s="4"/>
      <c r="Y35" s="4"/>
      <c r="Z35" s="4"/>
    </row>
    <row r="36" spans="1:26" ht="15.75" customHeight="1">
      <c r="A36" s="4">
        <v>249</v>
      </c>
      <c r="B36" s="19" t="s">
        <v>1443</v>
      </c>
      <c r="C36" s="19" t="s">
        <v>1444</v>
      </c>
      <c r="D36" s="19" t="s">
        <v>2950</v>
      </c>
      <c r="E36" s="36"/>
      <c r="F36" s="87"/>
      <c r="G36" s="87"/>
      <c r="H36" s="34"/>
      <c r="I36" s="4"/>
      <c r="J36" s="4"/>
      <c r="K36" s="4"/>
      <c r="L36" s="4"/>
      <c r="M36" s="4"/>
      <c r="N36" s="4"/>
      <c r="O36" s="4"/>
      <c r="P36" s="4"/>
      <c r="Q36" s="4"/>
      <c r="R36" s="4"/>
      <c r="S36" s="4"/>
      <c r="T36" s="4"/>
      <c r="U36" s="4"/>
      <c r="V36" s="4"/>
      <c r="W36" s="4"/>
      <c r="X36" s="4"/>
      <c r="Y36" s="4"/>
      <c r="Z36" s="4"/>
    </row>
    <row r="37" spans="1:26" ht="15.75" customHeight="1">
      <c r="A37" s="4">
        <v>250</v>
      </c>
      <c r="B37" s="19" t="s">
        <v>1461</v>
      </c>
      <c r="C37" s="19" t="s">
        <v>1462</v>
      </c>
      <c r="D37" s="19" t="s">
        <v>2958</v>
      </c>
      <c r="E37" s="36"/>
      <c r="F37" s="87"/>
      <c r="G37" s="87"/>
      <c r="H37" s="34"/>
      <c r="I37" s="4"/>
      <c r="J37" s="4"/>
      <c r="K37" s="4"/>
      <c r="L37" s="4"/>
      <c r="M37" s="4"/>
      <c r="N37" s="4"/>
      <c r="O37" s="4"/>
      <c r="P37" s="4"/>
      <c r="Q37" s="4"/>
      <c r="R37" s="4"/>
      <c r="S37" s="4"/>
      <c r="T37" s="4"/>
      <c r="U37" s="4"/>
      <c r="V37" s="4"/>
      <c r="W37" s="4"/>
      <c r="X37" s="4"/>
      <c r="Y37" s="4"/>
      <c r="Z37" s="4"/>
    </row>
    <row r="38" spans="1:26" ht="15.75" customHeight="1">
      <c r="A38" s="4"/>
      <c r="B38" s="4"/>
      <c r="C38" s="4"/>
      <c r="D38" s="4"/>
      <c r="E38" s="7"/>
      <c r="F38" s="4"/>
      <c r="G38" s="4"/>
      <c r="H38" s="7"/>
      <c r="I38" s="4"/>
      <c r="J38" s="4"/>
      <c r="K38" s="4"/>
      <c r="L38" s="4"/>
      <c r="M38" s="4"/>
      <c r="N38" s="4"/>
      <c r="O38" s="4"/>
      <c r="P38" s="4"/>
      <c r="Q38" s="4"/>
      <c r="R38" s="4"/>
      <c r="S38" s="4"/>
      <c r="T38" s="4"/>
      <c r="U38" s="4"/>
      <c r="V38" s="4"/>
      <c r="W38" s="4"/>
      <c r="X38" s="4"/>
      <c r="Y38" s="4"/>
      <c r="Z38" s="4"/>
    </row>
    <row r="39" spans="1:26" ht="15.75" customHeight="1">
      <c r="A39" s="4"/>
      <c r="B39" s="4"/>
      <c r="C39" s="4"/>
      <c r="D39" s="4"/>
      <c r="E39" s="7"/>
      <c r="F39" s="4"/>
      <c r="G39" s="4"/>
      <c r="H39" s="7"/>
      <c r="I39" s="4"/>
      <c r="J39" s="4"/>
      <c r="K39" s="4"/>
      <c r="L39" s="4"/>
      <c r="M39" s="4"/>
      <c r="N39" s="4"/>
      <c r="O39" s="4"/>
      <c r="P39" s="4"/>
      <c r="Q39" s="4"/>
      <c r="R39" s="4"/>
      <c r="S39" s="4"/>
      <c r="T39" s="4"/>
      <c r="U39" s="4"/>
      <c r="V39" s="4"/>
      <c r="W39" s="4"/>
      <c r="X39" s="4"/>
      <c r="Y39" s="4"/>
      <c r="Z39" s="4"/>
    </row>
    <row r="40" spans="1:26" ht="15.75" customHeight="1">
      <c r="A40" s="4"/>
      <c r="B40" s="4"/>
      <c r="C40" s="4"/>
      <c r="D40" s="4"/>
      <c r="E40" s="7"/>
      <c r="F40" s="4"/>
      <c r="G40" s="4"/>
      <c r="H40" s="7"/>
      <c r="I40" s="4"/>
      <c r="J40" s="4"/>
      <c r="K40" s="4"/>
      <c r="L40" s="4"/>
      <c r="M40" s="4"/>
      <c r="N40" s="4"/>
      <c r="O40" s="4"/>
      <c r="P40" s="4"/>
      <c r="Q40" s="4"/>
      <c r="R40" s="4"/>
      <c r="S40" s="4"/>
      <c r="T40" s="4"/>
      <c r="U40" s="4"/>
      <c r="V40" s="4"/>
      <c r="W40" s="4"/>
      <c r="X40" s="4"/>
      <c r="Y40" s="4"/>
      <c r="Z40" s="4"/>
    </row>
    <row r="41" spans="1:26" ht="15.75" customHeight="1">
      <c r="A41" s="4"/>
      <c r="B41" s="98" t="s">
        <v>1497</v>
      </c>
      <c r="C41" s="4"/>
      <c r="D41" s="4"/>
      <c r="E41" s="7"/>
      <c r="F41" s="4"/>
      <c r="G41" s="4"/>
      <c r="H41" s="7"/>
      <c r="I41" s="4"/>
      <c r="J41" s="4"/>
      <c r="K41" s="4"/>
      <c r="L41" s="4"/>
      <c r="M41" s="4"/>
      <c r="N41" s="4"/>
      <c r="O41" s="4"/>
      <c r="P41" s="4"/>
      <c r="Q41" s="4"/>
      <c r="R41" s="4"/>
      <c r="S41" s="4"/>
      <c r="T41" s="4"/>
      <c r="U41" s="4"/>
      <c r="V41" s="4"/>
      <c r="W41" s="4"/>
      <c r="X41" s="4"/>
      <c r="Y41" s="4"/>
      <c r="Z41" s="4"/>
    </row>
    <row r="42" spans="1:26" ht="15.75" customHeight="1">
      <c r="A42" s="4">
        <v>251</v>
      </c>
      <c r="B42" s="19" t="s">
        <v>1499</v>
      </c>
      <c r="C42" s="19" t="s">
        <v>1500</v>
      </c>
      <c r="D42" s="19" t="s">
        <v>2965</v>
      </c>
      <c r="E42" s="36"/>
      <c r="F42" s="87"/>
      <c r="G42" s="87"/>
      <c r="H42" s="34"/>
      <c r="I42" s="4"/>
      <c r="J42" s="4"/>
      <c r="K42" s="4"/>
      <c r="L42" s="4"/>
      <c r="M42" s="4"/>
      <c r="N42" s="4"/>
      <c r="O42" s="4"/>
      <c r="P42" s="4"/>
      <c r="Q42" s="4"/>
      <c r="R42" s="4"/>
      <c r="S42" s="4"/>
      <c r="T42" s="4"/>
      <c r="U42" s="4"/>
      <c r="V42" s="4"/>
      <c r="W42" s="4"/>
      <c r="X42" s="4"/>
      <c r="Y42" s="4"/>
      <c r="Z42" s="4"/>
    </row>
    <row r="43" spans="1:26" ht="15.75" customHeight="1">
      <c r="A43" s="4">
        <v>252</v>
      </c>
      <c r="B43" s="19" t="s">
        <v>1505</v>
      </c>
      <c r="C43" s="19" t="s">
        <v>1506</v>
      </c>
      <c r="D43" s="19" t="s">
        <v>2966</v>
      </c>
      <c r="E43" s="36"/>
      <c r="F43" s="87"/>
      <c r="G43" s="87"/>
      <c r="H43" s="34"/>
      <c r="I43" s="4"/>
      <c r="J43" s="4"/>
      <c r="K43" s="4"/>
      <c r="L43" s="4"/>
      <c r="M43" s="4"/>
      <c r="N43" s="4"/>
      <c r="O43" s="4"/>
      <c r="P43" s="4"/>
      <c r="Q43" s="4"/>
      <c r="R43" s="4"/>
      <c r="S43" s="4"/>
      <c r="T43" s="4"/>
      <c r="U43" s="4"/>
      <c r="V43" s="4"/>
      <c r="W43" s="4"/>
      <c r="X43" s="4"/>
      <c r="Y43" s="4"/>
      <c r="Z43" s="4"/>
    </row>
    <row r="44" spans="1:26" ht="15.75" customHeight="1">
      <c r="A44" s="4">
        <v>253</v>
      </c>
      <c r="B44" s="19" t="s">
        <v>2967</v>
      </c>
      <c r="C44" s="19" t="s">
        <v>2305</v>
      </c>
      <c r="D44" s="19" t="s">
        <v>2969</v>
      </c>
      <c r="E44" s="36"/>
      <c r="F44" s="87"/>
      <c r="G44" s="87"/>
      <c r="H44" s="34"/>
      <c r="I44" s="4"/>
      <c r="J44" s="4"/>
      <c r="K44" s="4"/>
      <c r="L44" s="4"/>
      <c r="M44" s="4"/>
      <c r="N44" s="4"/>
      <c r="O44" s="4"/>
      <c r="P44" s="4"/>
      <c r="Q44" s="4"/>
      <c r="R44" s="4"/>
      <c r="S44" s="4"/>
      <c r="T44" s="4"/>
      <c r="U44" s="4"/>
      <c r="V44" s="4"/>
      <c r="W44" s="4"/>
      <c r="X44" s="4"/>
      <c r="Y44" s="4"/>
      <c r="Z44" s="4"/>
    </row>
    <row r="45" spans="1:26" ht="15.75" customHeight="1">
      <c r="A45" s="4">
        <v>254</v>
      </c>
      <c r="B45" s="19" t="s">
        <v>1511</v>
      </c>
      <c r="C45" s="19" t="s">
        <v>1512</v>
      </c>
      <c r="D45" s="19" t="s">
        <v>2970</v>
      </c>
      <c r="E45" s="36"/>
      <c r="F45" s="87"/>
      <c r="G45" s="87"/>
      <c r="H45" s="34"/>
      <c r="I45" s="4"/>
      <c r="J45" s="4"/>
      <c r="K45" s="4"/>
      <c r="L45" s="4"/>
      <c r="M45" s="4"/>
      <c r="N45" s="4"/>
      <c r="O45" s="4"/>
      <c r="P45" s="4"/>
      <c r="Q45" s="4"/>
      <c r="R45" s="4"/>
      <c r="S45" s="4"/>
      <c r="T45" s="4"/>
      <c r="U45" s="4"/>
      <c r="V45" s="4"/>
      <c r="W45" s="4"/>
      <c r="X45" s="4"/>
      <c r="Y45" s="4"/>
      <c r="Z45" s="4"/>
    </row>
    <row r="46" spans="1:26" ht="15.75" customHeight="1">
      <c r="A46" s="4">
        <v>255</v>
      </c>
      <c r="B46" s="19" t="s">
        <v>2974</v>
      </c>
      <c r="C46" s="19" t="s">
        <v>2975</v>
      </c>
      <c r="D46" s="19" t="s">
        <v>2976</v>
      </c>
      <c r="E46" s="36"/>
      <c r="F46" s="87"/>
      <c r="G46" s="87"/>
      <c r="H46" s="34"/>
      <c r="I46" s="4"/>
      <c r="J46" s="4"/>
      <c r="K46" s="4"/>
      <c r="L46" s="4"/>
      <c r="M46" s="4"/>
      <c r="N46" s="4"/>
      <c r="O46" s="4"/>
      <c r="P46" s="4"/>
      <c r="Q46" s="4"/>
      <c r="R46" s="4"/>
      <c r="S46" s="4"/>
      <c r="T46" s="4"/>
      <c r="U46" s="4"/>
      <c r="V46" s="4"/>
      <c r="W46" s="4"/>
      <c r="X46" s="4"/>
      <c r="Y46" s="4"/>
      <c r="Z46" s="4"/>
    </row>
    <row r="47" spans="1:26" ht="15.75" customHeight="1">
      <c r="A47" s="4">
        <v>256</v>
      </c>
      <c r="B47" s="19" t="s">
        <v>1520</v>
      </c>
      <c r="C47" s="19" t="s">
        <v>1521</v>
      </c>
      <c r="D47" s="19" t="s">
        <v>2979</v>
      </c>
      <c r="E47" s="36"/>
      <c r="F47" s="87"/>
      <c r="G47" s="87"/>
      <c r="H47" s="34"/>
      <c r="I47" s="4"/>
      <c r="J47" s="4"/>
      <c r="K47" s="4"/>
      <c r="L47" s="4"/>
      <c r="M47" s="4"/>
      <c r="N47" s="4"/>
      <c r="O47" s="4"/>
      <c r="P47" s="4"/>
      <c r="Q47" s="4"/>
      <c r="R47" s="4"/>
      <c r="S47" s="4"/>
      <c r="T47" s="4"/>
      <c r="U47" s="4"/>
      <c r="V47" s="4"/>
      <c r="W47" s="4"/>
      <c r="X47" s="4"/>
      <c r="Y47" s="4"/>
      <c r="Z47" s="4"/>
    </row>
    <row r="48" spans="1:26" ht="15.75" customHeight="1">
      <c r="A48" s="4"/>
      <c r="B48" s="4"/>
      <c r="C48" s="4"/>
      <c r="D48" s="4"/>
      <c r="E48" s="7"/>
      <c r="F48" s="4"/>
      <c r="G48" s="4"/>
      <c r="H48" s="7"/>
      <c r="I48" s="4"/>
      <c r="J48" s="4"/>
      <c r="K48" s="4"/>
      <c r="L48" s="4"/>
      <c r="M48" s="4"/>
      <c r="N48" s="4"/>
      <c r="O48" s="4"/>
      <c r="P48" s="4"/>
      <c r="Q48" s="4"/>
      <c r="R48" s="4"/>
      <c r="S48" s="4"/>
      <c r="T48" s="4"/>
      <c r="U48" s="4"/>
      <c r="V48" s="4"/>
      <c r="W48" s="4"/>
      <c r="X48" s="4"/>
      <c r="Y48" s="4"/>
      <c r="Z48" s="4"/>
    </row>
    <row r="49" spans="1:26" ht="15.75" customHeight="1">
      <c r="A49" s="4"/>
      <c r="B49" s="4"/>
      <c r="C49" s="4"/>
      <c r="D49" s="4"/>
      <c r="E49" s="7"/>
      <c r="F49" s="4"/>
      <c r="G49" s="4"/>
      <c r="H49" s="7"/>
      <c r="I49" s="4"/>
      <c r="J49" s="4"/>
      <c r="K49" s="4"/>
      <c r="L49" s="4"/>
      <c r="M49" s="4"/>
      <c r="N49" s="4"/>
      <c r="O49" s="4"/>
      <c r="P49" s="4"/>
      <c r="Q49" s="4"/>
      <c r="R49" s="4"/>
      <c r="S49" s="4"/>
      <c r="T49" s="4"/>
      <c r="U49" s="4"/>
      <c r="V49" s="4"/>
      <c r="W49" s="4"/>
      <c r="X49" s="4"/>
      <c r="Y49" s="4"/>
      <c r="Z49" s="4"/>
    </row>
    <row r="50" spans="1:26" ht="15.75" customHeight="1">
      <c r="A50" s="4"/>
      <c r="B50" s="4"/>
      <c r="C50" s="4"/>
      <c r="D50" s="4"/>
      <c r="E50" s="7"/>
      <c r="F50" s="4"/>
      <c r="G50" s="4"/>
      <c r="H50" s="7"/>
      <c r="I50" s="4"/>
      <c r="J50" s="4"/>
      <c r="K50" s="4"/>
      <c r="L50" s="4"/>
      <c r="M50" s="4"/>
      <c r="N50" s="4"/>
      <c r="O50" s="4"/>
      <c r="P50" s="4"/>
      <c r="Q50" s="4"/>
      <c r="R50" s="4"/>
      <c r="S50" s="4"/>
      <c r="T50" s="4"/>
      <c r="U50" s="4"/>
      <c r="V50" s="4"/>
      <c r="W50" s="4"/>
      <c r="X50" s="4"/>
      <c r="Y50" s="4"/>
      <c r="Z50" s="4"/>
    </row>
    <row r="51" spans="1:26" ht="15.75" customHeight="1">
      <c r="A51" s="4"/>
      <c r="B51" s="99" t="s">
        <v>370</v>
      </c>
      <c r="C51" s="4"/>
      <c r="D51" s="4"/>
      <c r="E51" s="7"/>
      <c r="F51" s="4"/>
      <c r="G51" s="4"/>
      <c r="H51" s="7"/>
      <c r="I51" s="4"/>
      <c r="J51" s="4"/>
      <c r="K51" s="4"/>
      <c r="L51" s="4"/>
      <c r="M51" s="4"/>
      <c r="N51" s="4"/>
      <c r="O51" s="4"/>
      <c r="P51" s="4"/>
      <c r="Q51" s="4"/>
      <c r="R51" s="4"/>
      <c r="S51" s="4"/>
      <c r="T51" s="4"/>
      <c r="U51" s="4"/>
      <c r="V51" s="4"/>
      <c r="W51" s="4"/>
      <c r="X51" s="4"/>
      <c r="Y51" s="4"/>
      <c r="Z51" s="4"/>
    </row>
    <row r="52" spans="1:26" ht="15.75" customHeight="1">
      <c r="A52" s="4">
        <v>257</v>
      </c>
      <c r="B52" s="19" t="s">
        <v>1470</v>
      </c>
      <c r="C52" s="19" t="s">
        <v>1471</v>
      </c>
      <c r="D52" s="19" t="s">
        <v>2997</v>
      </c>
      <c r="E52" s="36"/>
      <c r="F52" s="87"/>
      <c r="G52" s="87"/>
      <c r="H52" s="34"/>
      <c r="I52" s="4"/>
      <c r="J52" s="4"/>
      <c r="K52" s="4"/>
      <c r="L52" s="4"/>
      <c r="M52" s="4"/>
      <c r="N52" s="4"/>
      <c r="O52" s="4"/>
      <c r="P52" s="4"/>
      <c r="Q52" s="4"/>
      <c r="R52" s="4"/>
      <c r="S52" s="4"/>
      <c r="T52" s="4"/>
      <c r="U52" s="4"/>
      <c r="V52" s="4"/>
      <c r="W52" s="4"/>
      <c r="X52" s="4"/>
      <c r="Y52" s="4"/>
      <c r="Z52" s="4"/>
    </row>
    <row r="53" spans="1:26" ht="15.75" customHeight="1">
      <c r="A53" s="4">
        <v>258</v>
      </c>
      <c r="B53" s="19" t="s">
        <v>2999</v>
      </c>
      <c r="C53" s="19" t="s">
        <v>3000</v>
      </c>
      <c r="D53" s="19" t="s">
        <v>3001</v>
      </c>
      <c r="E53" s="36"/>
      <c r="F53" s="87"/>
      <c r="G53" s="87"/>
      <c r="H53" s="34"/>
      <c r="I53" s="4"/>
      <c r="J53" s="4"/>
      <c r="K53" s="4"/>
      <c r="L53" s="4"/>
      <c r="M53" s="4"/>
      <c r="N53" s="4"/>
      <c r="O53" s="4"/>
      <c r="P53" s="4"/>
      <c r="Q53" s="4"/>
      <c r="R53" s="4"/>
      <c r="S53" s="4"/>
      <c r="T53" s="4"/>
      <c r="U53" s="4"/>
      <c r="V53" s="4"/>
      <c r="W53" s="4"/>
      <c r="X53" s="4"/>
      <c r="Y53" s="4"/>
      <c r="Z53" s="4"/>
    </row>
    <row r="54" spans="1:26" ht="15.75" customHeight="1">
      <c r="A54" s="4">
        <v>259</v>
      </c>
      <c r="B54" s="19" t="s">
        <v>3002</v>
      </c>
      <c r="C54" s="19" t="s">
        <v>3004</v>
      </c>
      <c r="D54" s="19" t="s">
        <v>3006</v>
      </c>
      <c r="E54" s="36"/>
      <c r="F54" s="87"/>
      <c r="G54" s="87"/>
      <c r="H54" s="34"/>
      <c r="I54" s="4"/>
      <c r="J54" s="4"/>
      <c r="K54" s="4"/>
      <c r="L54" s="4"/>
      <c r="M54" s="4"/>
      <c r="N54" s="4"/>
      <c r="O54" s="4"/>
      <c r="P54" s="4"/>
      <c r="Q54" s="4"/>
      <c r="R54" s="4"/>
      <c r="S54" s="4"/>
      <c r="T54" s="4"/>
      <c r="U54" s="4"/>
      <c r="V54" s="4"/>
      <c r="W54" s="4"/>
      <c r="X54" s="4"/>
      <c r="Y54" s="4"/>
      <c r="Z54" s="4"/>
    </row>
    <row r="55" spans="1:26" ht="15.75" customHeight="1">
      <c r="A55" s="4">
        <v>260</v>
      </c>
      <c r="B55" s="19" t="s">
        <v>3009</v>
      </c>
      <c r="C55" s="19" t="s">
        <v>3010</v>
      </c>
      <c r="D55" s="19" t="s">
        <v>3011</v>
      </c>
      <c r="E55" s="36"/>
      <c r="F55" s="87"/>
      <c r="G55" s="87"/>
      <c r="H55" s="34"/>
      <c r="I55" s="4"/>
      <c r="J55" s="4"/>
      <c r="K55" s="4"/>
      <c r="L55" s="4"/>
      <c r="M55" s="4"/>
      <c r="N55" s="4"/>
      <c r="O55" s="4"/>
      <c r="P55" s="4"/>
      <c r="Q55" s="4"/>
      <c r="R55" s="4"/>
      <c r="S55" s="4"/>
      <c r="T55" s="4"/>
      <c r="U55" s="4"/>
      <c r="V55" s="4"/>
      <c r="W55" s="4"/>
      <c r="X55" s="4"/>
      <c r="Y55" s="4"/>
      <c r="Z55" s="4"/>
    </row>
    <row r="56" spans="1:26" ht="15.75" customHeight="1">
      <c r="A56" s="4">
        <v>261</v>
      </c>
      <c r="B56" s="19" t="s">
        <v>3012</v>
      </c>
      <c r="C56" s="19" t="s">
        <v>3013</v>
      </c>
      <c r="D56" s="19" t="s">
        <v>3014</v>
      </c>
      <c r="E56" s="36"/>
      <c r="F56" s="87"/>
      <c r="G56" s="87"/>
      <c r="H56" s="34"/>
      <c r="I56" s="4"/>
      <c r="J56" s="4"/>
      <c r="K56" s="4"/>
      <c r="L56" s="4"/>
      <c r="M56" s="4"/>
      <c r="N56" s="4"/>
      <c r="O56" s="4"/>
      <c r="P56" s="4"/>
      <c r="Q56" s="4"/>
      <c r="R56" s="4"/>
      <c r="S56" s="4"/>
      <c r="T56" s="4"/>
      <c r="U56" s="4"/>
      <c r="V56" s="4"/>
      <c r="W56" s="4"/>
      <c r="X56" s="4"/>
      <c r="Y56" s="4"/>
      <c r="Z56" s="4"/>
    </row>
    <row r="57" spans="1:26" ht="15.75" customHeight="1">
      <c r="A57" s="4">
        <v>262</v>
      </c>
      <c r="B57" s="19" t="s">
        <v>3016</v>
      </c>
      <c r="C57" s="19" t="s">
        <v>1526</v>
      </c>
      <c r="D57" s="19" t="s">
        <v>3017</v>
      </c>
      <c r="E57" s="36"/>
      <c r="F57" s="87"/>
      <c r="G57" s="87"/>
      <c r="H57" s="34"/>
      <c r="I57" s="4"/>
      <c r="J57" s="4"/>
      <c r="K57" s="4"/>
      <c r="L57" s="4"/>
      <c r="M57" s="4"/>
      <c r="N57" s="4"/>
      <c r="O57" s="4"/>
      <c r="P57" s="4"/>
      <c r="Q57" s="4"/>
      <c r="R57" s="4"/>
      <c r="S57" s="4"/>
      <c r="T57" s="4"/>
      <c r="U57" s="4"/>
      <c r="V57" s="4"/>
      <c r="W57" s="4"/>
      <c r="X57" s="4"/>
      <c r="Y57" s="4"/>
      <c r="Z57" s="4"/>
    </row>
    <row r="58" spans="1:26" ht="15.75" customHeight="1">
      <c r="A58" s="4">
        <v>263</v>
      </c>
      <c r="B58" s="19" t="s">
        <v>3018</v>
      </c>
      <c r="C58" s="19" t="s">
        <v>3019</v>
      </c>
      <c r="D58" s="19" t="s">
        <v>3020</v>
      </c>
      <c r="E58" s="36"/>
      <c r="F58" s="87"/>
      <c r="G58" s="87"/>
      <c r="H58" s="34"/>
      <c r="I58" s="4"/>
      <c r="J58" s="4"/>
      <c r="K58" s="4"/>
      <c r="L58" s="4"/>
      <c r="M58" s="4"/>
      <c r="N58" s="4"/>
      <c r="O58" s="4"/>
      <c r="P58" s="4"/>
      <c r="Q58" s="4"/>
      <c r="R58" s="4"/>
      <c r="S58" s="4"/>
      <c r="T58" s="4"/>
      <c r="U58" s="4"/>
      <c r="V58" s="4"/>
      <c r="W58" s="4"/>
      <c r="X58" s="4"/>
      <c r="Y58" s="4"/>
      <c r="Z58" s="4"/>
    </row>
    <row r="59" spans="1:26" ht="15.75" customHeight="1">
      <c r="A59" s="4"/>
      <c r="B59" s="4"/>
      <c r="C59" s="4"/>
      <c r="D59" s="4"/>
      <c r="E59" s="7"/>
      <c r="F59" s="4"/>
      <c r="G59" s="4"/>
      <c r="H59" s="7"/>
      <c r="I59" s="4"/>
      <c r="J59" s="4"/>
      <c r="K59" s="4"/>
      <c r="L59" s="4"/>
      <c r="M59" s="4"/>
      <c r="N59" s="4"/>
      <c r="O59" s="4"/>
      <c r="P59" s="4"/>
      <c r="Q59" s="4"/>
      <c r="R59" s="4"/>
      <c r="S59" s="4"/>
      <c r="T59" s="4"/>
      <c r="U59" s="4"/>
      <c r="V59" s="4"/>
      <c r="W59" s="4"/>
      <c r="X59" s="4"/>
      <c r="Y59" s="4"/>
      <c r="Z59" s="4"/>
    </row>
    <row r="60" spans="1:26" ht="15.75" customHeight="1">
      <c r="A60" s="4"/>
      <c r="B60" s="4"/>
      <c r="C60" s="4"/>
      <c r="D60" s="4"/>
      <c r="E60" s="7"/>
      <c r="F60" s="4"/>
      <c r="G60" s="4"/>
      <c r="H60" s="7"/>
      <c r="I60" s="4"/>
      <c r="J60" s="4"/>
      <c r="K60" s="4"/>
      <c r="L60" s="4"/>
      <c r="M60" s="4"/>
      <c r="N60" s="4"/>
      <c r="O60" s="4"/>
      <c r="P60" s="4"/>
      <c r="Q60" s="4"/>
      <c r="R60" s="4"/>
      <c r="S60" s="4"/>
      <c r="T60" s="4"/>
      <c r="U60" s="4"/>
      <c r="V60" s="4"/>
      <c r="W60" s="4"/>
      <c r="X60" s="4"/>
      <c r="Y60" s="4"/>
      <c r="Z60" s="4"/>
    </row>
    <row r="61" spans="1:26" ht="15.75" customHeight="1">
      <c r="A61" s="4"/>
      <c r="B61" s="4"/>
      <c r="C61" s="4"/>
      <c r="D61" s="4"/>
      <c r="E61" s="7"/>
      <c r="F61" s="4"/>
      <c r="G61" s="4"/>
      <c r="H61" s="7"/>
      <c r="I61" s="4"/>
      <c r="J61" s="4"/>
      <c r="K61" s="4"/>
      <c r="L61" s="4"/>
      <c r="M61" s="4"/>
      <c r="N61" s="4"/>
      <c r="O61" s="4"/>
      <c r="P61" s="4"/>
      <c r="Q61" s="4"/>
      <c r="R61" s="4"/>
      <c r="S61" s="4"/>
      <c r="T61" s="4"/>
      <c r="U61" s="4"/>
      <c r="V61" s="4"/>
      <c r="W61" s="4"/>
      <c r="X61" s="4"/>
      <c r="Y61" s="4"/>
      <c r="Z61" s="4"/>
    </row>
    <row r="62" spans="1:26" ht="15.75" customHeight="1">
      <c r="A62" s="4"/>
      <c r="B62" s="99" t="s">
        <v>432</v>
      </c>
      <c r="C62" s="4"/>
      <c r="D62" s="4"/>
      <c r="E62" s="7"/>
      <c r="F62" s="4"/>
      <c r="G62" s="4"/>
      <c r="H62" s="7"/>
      <c r="I62" s="4"/>
      <c r="J62" s="4"/>
      <c r="K62" s="4"/>
      <c r="L62" s="4"/>
      <c r="M62" s="4"/>
      <c r="N62" s="4"/>
      <c r="O62" s="4"/>
      <c r="P62" s="4"/>
      <c r="Q62" s="4"/>
      <c r="R62" s="4"/>
      <c r="S62" s="4"/>
      <c r="T62" s="4"/>
      <c r="U62" s="4"/>
      <c r="V62" s="4"/>
      <c r="W62" s="4"/>
      <c r="X62" s="4"/>
      <c r="Y62" s="4"/>
      <c r="Z62" s="4"/>
    </row>
    <row r="63" spans="1:26" ht="15.75" customHeight="1">
      <c r="A63" s="4">
        <v>264</v>
      </c>
      <c r="B63" s="19" t="s">
        <v>3031</v>
      </c>
      <c r="C63" s="19" t="s">
        <v>3032</v>
      </c>
      <c r="D63" s="19" t="s">
        <v>3033</v>
      </c>
      <c r="E63" s="36"/>
      <c r="F63" s="87"/>
      <c r="G63" s="87"/>
      <c r="H63" s="34"/>
      <c r="I63" s="4"/>
      <c r="J63" s="4"/>
      <c r="K63" s="4"/>
      <c r="L63" s="4"/>
      <c r="M63" s="4"/>
      <c r="N63" s="4"/>
      <c r="O63" s="4"/>
      <c r="P63" s="4"/>
      <c r="Q63" s="4"/>
      <c r="R63" s="4"/>
      <c r="S63" s="4"/>
      <c r="T63" s="4"/>
      <c r="U63" s="4"/>
      <c r="V63" s="4"/>
      <c r="W63" s="4"/>
      <c r="X63" s="4"/>
      <c r="Y63" s="4"/>
      <c r="Z63" s="4"/>
    </row>
    <row r="64" spans="1:26" ht="15.75" customHeight="1">
      <c r="A64" s="4">
        <v>265</v>
      </c>
      <c r="B64" s="19" t="s">
        <v>3039</v>
      </c>
      <c r="C64" s="19" t="s">
        <v>3040</v>
      </c>
      <c r="D64" s="19" t="s">
        <v>3041</v>
      </c>
      <c r="E64" s="36"/>
      <c r="F64" s="87"/>
      <c r="G64" s="87"/>
      <c r="H64" s="34"/>
      <c r="I64" s="4"/>
      <c r="J64" s="4"/>
      <c r="K64" s="4"/>
      <c r="L64" s="4"/>
      <c r="M64" s="4"/>
      <c r="N64" s="4"/>
      <c r="O64" s="4"/>
      <c r="P64" s="4"/>
      <c r="Q64" s="4"/>
      <c r="R64" s="4"/>
      <c r="S64" s="4"/>
      <c r="T64" s="4"/>
      <c r="U64" s="4"/>
      <c r="V64" s="4"/>
      <c r="W64" s="4"/>
      <c r="X64" s="4"/>
      <c r="Y64" s="4"/>
      <c r="Z64" s="4"/>
    </row>
    <row r="65" spans="1:26" ht="15.75" customHeight="1">
      <c r="A65" s="4">
        <v>266</v>
      </c>
      <c r="B65" s="19" t="s">
        <v>3042</v>
      </c>
      <c r="C65" s="19" t="s">
        <v>3043</v>
      </c>
      <c r="D65" s="19" t="s">
        <v>3044</v>
      </c>
      <c r="E65" s="36"/>
      <c r="F65" s="87"/>
      <c r="G65" s="87"/>
      <c r="H65" s="34"/>
      <c r="I65" s="4"/>
      <c r="J65" s="4"/>
      <c r="K65" s="4"/>
      <c r="L65" s="4"/>
      <c r="M65" s="4"/>
      <c r="N65" s="4"/>
      <c r="O65" s="4"/>
      <c r="P65" s="4"/>
      <c r="Q65" s="4"/>
      <c r="R65" s="4"/>
      <c r="S65" s="4"/>
      <c r="T65" s="4"/>
      <c r="U65" s="4"/>
      <c r="V65" s="4"/>
      <c r="W65" s="4"/>
      <c r="X65" s="4"/>
      <c r="Y65" s="4"/>
      <c r="Z65" s="4"/>
    </row>
    <row r="66" spans="1:26" ht="15.75" customHeight="1">
      <c r="A66" s="4">
        <v>267</v>
      </c>
      <c r="B66" s="19" t="s">
        <v>3045</v>
      </c>
      <c r="C66" s="19" t="s">
        <v>3047</v>
      </c>
      <c r="D66" s="19" t="s">
        <v>3049</v>
      </c>
      <c r="E66" s="36"/>
      <c r="F66" s="87"/>
      <c r="G66" s="87"/>
      <c r="H66" s="34"/>
      <c r="I66" s="4"/>
      <c r="J66" s="4"/>
      <c r="K66" s="4"/>
      <c r="L66" s="4"/>
      <c r="M66" s="4"/>
      <c r="N66" s="4"/>
      <c r="O66" s="4"/>
      <c r="P66" s="4"/>
      <c r="Q66" s="4"/>
      <c r="R66" s="4"/>
      <c r="S66" s="4"/>
      <c r="T66" s="4"/>
      <c r="U66" s="4"/>
      <c r="V66" s="4"/>
      <c r="W66" s="4"/>
      <c r="X66" s="4"/>
      <c r="Y66" s="4"/>
      <c r="Z66" s="4"/>
    </row>
    <row r="67" spans="1:26" ht="15.75" customHeight="1">
      <c r="A67" s="4">
        <v>268</v>
      </c>
      <c r="B67" s="19" t="s">
        <v>3050</v>
      </c>
      <c r="C67" s="19" t="s">
        <v>3051</v>
      </c>
      <c r="D67" s="19" t="s">
        <v>3052</v>
      </c>
      <c r="E67" s="36"/>
      <c r="F67" s="87"/>
      <c r="G67" s="87"/>
      <c r="H67" s="34"/>
      <c r="I67" s="4"/>
      <c r="J67" s="4"/>
      <c r="K67" s="4"/>
      <c r="L67" s="4"/>
      <c r="M67" s="4"/>
      <c r="N67" s="4"/>
      <c r="O67" s="4"/>
      <c r="P67" s="4"/>
      <c r="Q67" s="4"/>
      <c r="R67" s="4"/>
      <c r="S67" s="4"/>
      <c r="T67" s="4"/>
      <c r="U67" s="4"/>
      <c r="V67" s="4"/>
      <c r="W67" s="4"/>
      <c r="X67" s="4"/>
      <c r="Y67" s="4"/>
      <c r="Z67" s="4"/>
    </row>
    <row r="68" spans="1:26" ht="15.75" customHeight="1">
      <c r="A68" s="4">
        <v>269</v>
      </c>
      <c r="B68" s="19" t="s">
        <v>500</v>
      </c>
      <c r="C68" s="19" t="s">
        <v>3054</v>
      </c>
      <c r="D68" s="19" t="s">
        <v>3056</v>
      </c>
      <c r="E68" s="36"/>
      <c r="F68" s="87"/>
      <c r="G68" s="87"/>
      <c r="H68" s="34"/>
      <c r="I68" s="4"/>
      <c r="J68" s="4"/>
      <c r="K68" s="4"/>
      <c r="L68" s="4"/>
      <c r="M68" s="4"/>
      <c r="N68" s="4"/>
      <c r="O68" s="4"/>
      <c r="P68" s="4"/>
      <c r="Q68" s="4"/>
      <c r="R68" s="4"/>
      <c r="S68" s="4"/>
      <c r="T68" s="4"/>
      <c r="U68" s="4"/>
      <c r="V68" s="4"/>
      <c r="W68" s="4"/>
      <c r="X68" s="4"/>
      <c r="Y68" s="4"/>
      <c r="Z68" s="4"/>
    </row>
    <row r="69" spans="1:26" ht="15.75" customHeight="1">
      <c r="A69" s="4">
        <v>270</v>
      </c>
      <c r="B69" s="19" t="s">
        <v>3060</v>
      </c>
      <c r="C69" s="19" t="s">
        <v>3062</v>
      </c>
      <c r="D69" s="19" t="s">
        <v>3064</v>
      </c>
      <c r="E69" s="36"/>
      <c r="F69" s="87"/>
      <c r="G69" s="87"/>
      <c r="H69" s="34"/>
      <c r="I69" s="4"/>
      <c r="J69" s="4"/>
      <c r="K69" s="4"/>
      <c r="L69" s="4"/>
      <c r="M69" s="4"/>
      <c r="N69" s="4"/>
      <c r="O69" s="4"/>
      <c r="P69" s="4"/>
      <c r="Q69" s="4"/>
      <c r="R69" s="4"/>
      <c r="S69" s="4"/>
      <c r="T69" s="4"/>
      <c r="U69" s="4"/>
      <c r="V69" s="4"/>
      <c r="W69" s="4"/>
      <c r="X69" s="4"/>
      <c r="Y69" s="4"/>
      <c r="Z69" s="4"/>
    </row>
    <row r="70" spans="1:26" ht="15.75" customHeight="1">
      <c r="A70" s="4">
        <v>271</v>
      </c>
      <c r="B70" s="19" t="s">
        <v>3066</v>
      </c>
      <c r="C70" s="19" t="s">
        <v>3067</v>
      </c>
      <c r="D70" s="19" t="s">
        <v>3068</v>
      </c>
      <c r="E70" s="36"/>
      <c r="F70" s="87"/>
      <c r="G70" s="87"/>
      <c r="H70" s="34"/>
      <c r="I70" s="4"/>
      <c r="J70" s="4"/>
      <c r="K70" s="4"/>
      <c r="L70" s="4"/>
      <c r="M70" s="4"/>
      <c r="N70" s="4"/>
      <c r="O70" s="4"/>
      <c r="P70" s="4"/>
      <c r="Q70" s="4"/>
      <c r="R70" s="4"/>
      <c r="S70" s="4"/>
      <c r="T70" s="4"/>
      <c r="U70" s="4"/>
      <c r="V70" s="4"/>
      <c r="W70" s="4"/>
      <c r="X70" s="4"/>
      <c r="Y70" s="4"/>
      <c r="Z70" s="4"/>
    </row>
    <row r="71" spans="1:26" ht="15.75" customHeight="1">
      <c r="A71" s="4">
        <v>272</v>
      </c>
      <c r="B71" s="19" t="s">
        <v>2780</v>
      </c>
      <c r="C71" s="19" t="s">
        <v>3073</v>
      </c>
      <c r="D71" s="19" t="s">
        <v>3074</v>
      </c>
      <c r="E71" s="36"/>
      <c r="F71" s="87"/>
      <c r="G71" s="87"/>
      <c r="H71" s="34"/>
      <c r="I71" s="4"/>
      <c r="J71" s="4"/>
      <c r="K71" s="4"/>
      <c r="L71" s="4"/>
      <c r="M71" s="4"/>
      <c r="N71" s="4"/>
      <c r="O71" s="4"/>
      <c r="P71" s="4"/>
      <c r="Q71" s="4"/>
      <c r="R71" s="4"/>
      <c r="S71" s="4"/>
      <c r="T71" s="4"/>
      <c r="U71" s="4"/>
      <c r="V71" s="4"/>
      <c r="W71" s="4"/>
      <c r="X71" s="4"/>
      <c r="Y71" s="4"/>
      <c r="Z71" s="4"/>
    </row>
    <row r="72" spans="1:26" ht="15.75" customHeight="1">
      <c r="A72" s="4">
        <v>273</v>
      </c>
      <c r="B72" s="19" t="s">
        <v>3077</v>
      </c>
      <c r="C72" s="19" t="s">
        <v>3078</v>
      </c>
      <c r="D72" s="19" t="s">
        <v>3079</v>
      </c>
      <c r="E72" s="36"/>
      <c r="F72" s="87"/>
      <c r="G72" s="87"/>
      <c r="H72" s="34"/>
      <c r="I72" s="4"/>
      <c r="J72" s="4"/>
      <c r="K72" s="4"/>
      <c r="L72" s="4"/>
      <c r="M72" s="4"/>
      <c r="N72" s="4"/>
      <c r="O72" s="4"/>
      <c r="P72" s="4"/>
      <c r="Q72" s="4"/>
      <c r="R72" s="4"/>
      <c r="S72" s="4"/>
      <c r="T72" s="4"/>
      <c r="U72" s="4"/>
      <c r="V72" s="4"/>
      <c r="W72" s="4"/>
      <c r="X72" s="4"/>
      <c r="Y72" s="4"/>
      <c r="Z72" s="4"/>
    </row>
    <row r="73" spans="1:26" ht="15.75" customHeight="1">
      <c r="A73" s="4">
        <v>274</v>
      </c>
      <c r="B73" s="19" t="s">
        <v>3082</v>
      </c>
      <c r="C73" s="19" t="s">
        <v>1941</v>
      </c>
      <c r="D73" s="19" t="s">
        <v>3084</v>
      </c>
      <c r="E73" s="36"/>
      <c r="F73" s="87"/>
      <c r="G73" s="87"/>
      <c r="H73" s="34"/>
      <c r="I73" s="4"/>
      <c r="J73" s="4"/>
      <c r="K73" s="4"/>
      <c r="L73" s="4"/>
      <c r="M73" s="4"/>
      <c r="N73" s="4"/>
      <c r="O73" s="4"/>
      <c r="P73" s="4"/>
      <c r="Q73" s="4"/>
      <c r="R73" s="4"/>
      <c r="S73" s="4"/>
      <c r="T73" s="4"/>
      <c r="U73" s="4"/>
      <c r="V73" s="4"/>
      <c r="W73" s="4"/>
      <c r="X73" s="4"/>
      <c r="Y73" s="4"/>
      <c r="Z73" s="4"/>
    </row>
    <row r="74" spans="1:26" ht="15.75" customHeight="1">
      <c r="A74" s="4"/>
      <c r="B74" s="4"/>
      <c r="C74" s="4"/>
      <c r="D74" s="4"/>
      <c r="E74" s="7"/>
      <c r="F74" s="4"/>
      <c r="G74" s="4"/>
      <c r="H74" s="7"/>
      <c r="I74" s="4"/>
      <c r="J74" s="4"/>
      <c r="K74" s="4"/>
      <c r="L74" s="4"/>
      <c r="M74" s="4"/>
      <c r="N74" s="4"/>
      <c r="O74" s="4"/>
      <c r="P74" s="4"/>
      <c r="Q74" s="4"/>
      <c r="R74" s="4"/>
      <c r="S74" s="4"/>
      <c r="T74" s="4"/>
      <c r="U74" s="4"/>
      <c r="V74" s="4"/>
      <c r="W74" s="4"/>
      <c r="X74" s="4"/>
      <c r="Y74" s="4"/>
      <c r="Z74" s="4"/>
    </row>
    <row r="75" spans="1:26" ht="15.75" customHeight="1">
      <c r="A75" s="4"/>
      <c r="B75" s="4"/>
      <c r="C75" s="4"/>
      <c r="D75" s="4"/>
      <c r="E75" s="7"/>
      <c r="F75" s="4"/>
      <c r="G75" s="4"/>
      <c r="H75" s="7"/>
      <c r="I75" s="4"/>
      <c r="J75" s="4"/>
      <c r="K75" s="4"/>
      <c r="L75" s="4"/>
      <c r="M75" s="4"/>
      <c r="N75" s="4"/>
      <c r="O75" s="4"/>
      <c r="P75" s="4"/>
      <c r="Q75" s="4"/>
      <c r="R75" s="4"/>
      <c r="S75" s="4"/>
      <c r="T75" s="4"/>
      <c r="U75" s="4"/>
      <c r="V75" s="4"/>
      <c r="W75" s="4"/>
      <c r="X75" s="4"/>
      <c r="Y75" s="4"/>
      <c r="Z75" s="4"/>
    </row>
    <row r="76" spans="1:26" ht="15.75" customHeight="1">
      <c r="A76" s="4"/>
      <c r="B76" s="4"/>
      <c r="C76" s="4"/>
      <c r="D76" s="4"/>
      <c r="E76" s="7"/>
      <c r="F76" s="4"/>
      <c r="G76" s="4"/>
      <c r="H76" s="7"/>
      <c r="I76" s="4"/>
      <c r="J76" s="4"/>
      <c r="K76" s="4"/>
      <c r="L76" s="4"/>
      <c r="M76" s="4"/>
      <c r="N76" s="4"/>
      <c r="O76" s="4"/>
      <c r="P76" s="4"/>
      <c r="Q76" s="4"/>
      <c r="R76" s="4"/>
      <c r="S76" s="4"/>
      <c r="T76" s="4"/>
      <c r="U76" s="4"/>
      <c r="V76" s="4"/>
      <c r="W76" s="4"/>
      <c r="X76" s="4"/>
      <c r="Y76" s="4"/>
      <c r="Z76" s="4"/>
    </row>
    <row r="77" spans="1:26" ht="15.75" customHeight="1">
      <c r="A77" s="4"/>
      <c r="B77" s="99" t="s">
        <v>2892</v>
      </c>
      <c r="C77" s="4"/>
      <c r="D77" s="4"/>
      <c r="E77" s="7"/>
      <c r="F77" s="4"/>
      <c r="G77" s="4"/>
      <c r="H77" s="7"/>
      <c r="I77" s="4"/>
      <c r="J77" s="4"/>
      <c r="K77" s="4"/>
      <c r="L77" s="4"/>
      <c r="M77" s="4"/>
      <c r="N77" s="4"/>
      <c r="O77" s="4"/>
      <c r="P77" s="4"/>
      <c r="Q77" s="4"/>
      <c r="R77" s="4"/>
      <c r="S77" s="4"/>
      <c r="T77" s="4"/>
      <c r="U77" s="4"/>
      <c r="V77" s="4"/>
      <c r="W77" s="4"/>
      <c r="X77" s="4"/>
      <c r="Y77" s="4"/>
      <c r="Z77" s="4"/>
    </row>
    <row r="78" spans="1:26" ht="15.75" customHeight="1">
      <c r="A78" s="4">
        <v>275</v>
      </c>
      <c r="B78" s="19" t="s">
        <v>3095</v>
      </c>
      <c r="C78" s="19" t="s">
        <v>3097</v>
      </c>
      <c r="D78" s="19" t="s">
        <v>112</v>
      </c>
      <c r="E78" s="36"/>
      <c r="F78" s="87"/>
      <c r="G78" s="87"/>
      <c r="H78" s="34"/>
      <c r="I78" s="4"/>
      <c r="J78" s="4"/>
      <c r="K78" s="4"/>
      <c r="L78" s="4"/>
      <c r="M78" s="4"/>
      <c r="N78" s="4"/>
      <c r="O78" s="4"/>
      <c r="P78" s="4"/>
      <c r="Q78" s="4"/>
      <c r="R78" s="4"/>
      <c r="S78" s="4"/>
      <c r="T78" s="4"/>
      <c r="U78" s="4"/>
      <c r="V78" s="4"/>
      <c r="W78" s="4"/>
      <c r="X78" s="4"/>
      <c r="Y78" s="4"/>
      <c r="Z78" s="4"/>
    </row>
    <row r="79" spans="1:26" ht="15.75" customHeight="1">
      <c r="A79" s="4">
        <v>276</v>
      </c>
      <c r="B79" s="19" t="s">
        <v>3102</v>
      </c>
      <c r="C79" s="19" t="s">
        <v>1599</v>
      </c>
      <c r="D79" s="19" t="s">
        <v>3103</v>
      </c>
      <c r="E79" s="36"/>
      <c r="F79" s="87"/>
      <c r="G79" s="87"/>
      <c r="H79" s="34"/>
      <c r="I79" s="4"/>
      <c r="J79" s="4"/>
      <c r="K79" s="4"/>
      <c r="L79" s="4"/>
      <c r="M79" s="4"/>
      <c r="N79" s="4"/>
      <c r="O79" s="4"/>
      <c r="P79" s="4"/>
      <c r="Q79" s="4"/>
      <c r="R79" s="4"/>
      <c r="S79" s="4"/>
      <c r="T79" s="4"/>
      <c r="U79" s="4"/>
      <c r="V79" s="4"/>
      <c r="W79" s="4"/>
      <c r="X79" s="4"/>
      <c r="Y79" s="4"/>
      <c r="Z79" s="4"/>
    </row>
    <row r="80" spans="1:26" ht="15.75" customHeight="1">
      <c r="A80" s="4">
        <v>277</v>
      </c>
      <c r="B80" s="19" t="s">
        <v>3107</v>
      </c>
      <c r="C80" s="19" t="s">
        <v>3108</v>
      </c>
      <c r="D80" s="19" t="s">
        <v>112</v>
      </c>
      <c r="E80" s="36"/>
      <c r="F80" s="87"/>
      <c r="G80" s="87"/>
      <c r="H80" s="34"/>
      <c r="I80" s="4"/>
      <c r="J80" s="4"/>
      <c r="K80" s="4"/>
      <c r="L80" s="4"/>
      <c r="M80" s="4"/>
      <c r="N80" s="4"/>
      <c r="O80" s="4"/>
      <c r="P80" s="4"/>
      <c r="Q80" s="4"/>
      <c r="R80" s="4"/>
      <c r="S80" s="4"/>
      <c r="T80" s="4"/>
      <c r="U80" s="4"/>
      <c r="V80" s="4"/>
      <c r="W80" s="4"/>
      <c r="X80" s="4"/>
      <c r="Y80" s="4"/>
      <c r="Z80" s="4"/>
    </row>
    <row r="81" spans="1:26" ht="15.75" customHeight="1">
      <c r="A81" s="4">
        <v>278</v>
      </c>
      <c r="B81" s="19" t="s">
        <v>3110</v>
      </c>
      <c r="C81" s="19" t="s">
        <v>3111</v>
      </c>
      <c r="D81" s="19" t="s">
        <v>112</v>
      </c>
      <c r="E81" s="36"/>
      <c r="F81" s="87"/>
      <c r="G81" s="87"/>
      <c r="H81" s="34"/>
      <c r="I81" s="4"/>
      <c r="J81" s="4"/>
      <c r="K81" s="4"/>
      <c r="L81" s="4"/>
      <c r="M81" s="4"/>
      <c r="N81" s="4"/>
      <c r="O81" s="4"/>
      <c r="P81" s="4"/>
      <c r="Q81" s="4"/>
      <c r="R81" s="4"/>
      <c r="S81" s="4"/>
      <c r="T81" s="4"/>
      <c r="U81" s="4"/>
      <c r="V81" s="4"/>
      <c r="W81" s="4"/>
      <c r="X81" s="4"/>
      <c r="Y81" s="4"/>
      <c r="Z81" s="4"/>
    </row>
    <row r="82" spans="1:26" ht="15.75" customHeight="1">
      <c r="A82" s="4">
        <v>279</v>
      </c>
      <c r="B82" s="19" t="s">
        <v>3117</v>
      </c>
      <c r="C82" s="19" t="s">
        <v>3118</v>
      </c>
      <c r="D82" s="19" t="s">
        <v>112</v>
      </c>
      <c r="E82" s="36"/>
      <c r="F82" s="87"/>
      <c r="G82" s="87"/>
      <c r="H82" s="34"/>
      <c r="I82" s="4"/>
      <c r="J82" s="4"/>
      <c r="K82" s="4"/>
      <c r="L82" s="4"/>
      <c r="M82" s="4"/>
      <c r="N82" s="4"/>
      <c r="O82" s="4"/>
      <c r="P82" s="4"/>
      <c r="Q82" s="4"/>
      <c r="R82" s="4"/>
      <c r="S82" s="4"/>
      <c r="T82" s="4"/>
      <c r="U82" s="4"/>
      <c r="V82" s="4"/>
      <c r="W82" s="4"/>
      <c r="X82" s="4"/>
      <c r="Y82" s="4"/>
      <c r="Z82" s="4"/>
    </row>
    <row r="83" spans="1:26" ht="15.75" customHeight="1">
      <c r="A83" s="4">
        <v>280</v>
      </c>
      <c r="B83" s="19" t="s">
        <v>3121</v>
      </c>
      <c r="C83" s="19" t="s">
        <v>3122</v>
      </c>
      <c r="D83" s="19" t="s">
        <v>112</v>
      </c>
      <c r="E83" s="36"/>
      <c r="F83" s="87"/>
      <c r="G83" s="87"/>
      <c r="H83" s="34"/>
      <c r="I83" s="4"/>
      <c r="J83" s="4"/>
      <c r="K83" s="4"/>
      <c r="L83" s="4"/>
      <c r="M83" s="4"/>
      <c r="N83" s="4"/>
      <c r="O83" s="4"/>
      <c r="P83" s="4"/>
      <c r="Q83" s="4"/>
      <c r="R83" s="4"/>
      <c r="S83" s="4"/>
      <c r="T83" s="4"/>
      <c r="U83" s="4"/>
      <c r="V83" s="4"/>
      <c r="W83" s="4"/>
      <c r="X83" s="4"/>
      <c r="Y83" s="4"/>
      <c r="Z83" s="4"/>
    </row>
    <row r="84" spans="1:26" ht="15.75" customHeight="1">
      <c r="A84" s="4">
        <v>281</v>
      </c>
      <c r="B84" s="19" t="s">
        <v>3127</v>
      </c>
      <c r="C84" s="19" t="s">
        <v>3128</v>
      </c>
      <c r="D84" s="19" t="s">
        <v>112</v>
      </c>
      <c r="E84" s="36"/>
      <c r="F84" s="87"/>
      <c r="G84" s="87"/>
      <c r="H84" s="34"/>
      <c r="I84" s="4"/>
      <c r="J84" s="4"/>
      <c r="K84" s="4"/>
      <c r="L84" s="4"/>
      <c r="M84" s="4"/>
      <c r="N84" s="4"/>
      <c r="O84" s="4"/>
      <c r="P84" s="4"/>
      <c r="Q84" s="4"/>
      <c r="R84" s="4"/>
      <c r="S84" s="4"/>
      <c r="T84" s="4"/>
      <c r="U84" s="4"/>
      <c r="V84" s="4"/>
      <c r="W84" s="4"/>
      <c r="X84" s="4"/>
      <c r="Y84" s="4"/>
      <c r="Z84" s="4"/>
    </row>
    <row r="85" spans="1:26" ht="15.75" customHeight="1">
      <c r="A85" s="4">
        <v>282</v>
      </c>
      <c r="B85" s="19" t="s">
        <v>3131</v>
      </c>
      <c r="C85" s="19" t="s">
        <v>3133</v>
      </c>
      <c r="D85" s="19" t="s">
        <v>112</v>
      </c>
      <c r="E85" s="36"/>
      <c r="F85" s="87"/>
      <c r="G85" s="87"/>
      <c r="H85" s="34"/>
      <c r="I85" s="4"/>
      <c r="J85" s="4"/>
      <c r="K85" s="4"/>
      <c r="L85" s="4"/>
      <c r="M85" s="4"/>
      <c r="N85" s="4"/>
      <c r="O85" s="4"/>
      <c r="P85" s="4"/>
      <c r="Q85" s="4"/>
      <c r="R85" s="4"/>
      <c r="S85" s="4"/>
      <c r="T85" s="4"/>
      <c r="U85" s="4"/>
      <c r="V85" s="4"/>
      <c r="W85" s="4"/>
      <c r="X85" s="4"/>
      <c r="Y85" s="4"/>
      <c r="Z85" s="4"/>
    </row>
    <row r="86" spans="1:26" ht="15.75" customHeight="1">
      <c r="A86" s="4">
        <v>283</v>
      </c>
      <c r="B86" s="19" t="s">
        <v>3135</v>
      </c>
      <c r="C86" s="19" t="s">
        <v>3136</v>
      </c>
      <c r="D86" s="19" t="s">
        <v>112</v>
      </c>
      <c r="E86" s="36"/>
      <c r="F86" s="87"/>
      <c r="G86" s="87"/>
      <c r="H86" s="34"/>
      <c r="I86" s="4"/>
      <c r="J86" s="4"/>
      <c r="K86" s="4"/>
      <c r="L86" s="4"/>
      <c r="M86" s="4"/>
      <c r="N86" s="4"/>
      <c r="O86" s="4"/>
      <c r="P86" s="4"/>
      <c r="Q86" s="4"/>
      <c r="R86" s="4"/>
      <c r="S86" s="4"/>
      <c r="T86" s="4"/>
      <c r="U86" s="4"/>
      <c r="V86" s="4"/>
      <c r="W86" s="4"/>
      <c r="X86" s="4"/>
      <c r="Y86" s="4"/>
      <c r="Z86" s="4"/>
    </row>
    <row r="87" spans="1:26" ht="15.75" customHeight="1">
      <c r="A87" s="4">
        <v>284</v>
      </c>
      <c r="B87" s="19" t="s">
        <v>3137</v>
      </c>
      <c r="C87" s="19" t="s">
        <v>3138</v>
      </c>
      <c r="D87" s="19" t="s">
        <v>112</v>
      </c>
      <c r="E87" s="36"/>
      <c r="F87" s="87"/>
      <c r="G87" s="87"/>
      <c r="H87" s="34"/>
      <c r="I87" s="4"/>
      <c r="J87" s="4"/>
      <c r="K87" s="4"/>
      <c r="L87" s="4"/>
      <c r="M87" s="4"/>
      <c r="N87" s="4"/>
      <c r="O87" s="4"/>
      <c r="P87" s="4"/>
      <c r="Q87" s="4"/>
      <c r="R87" s="4"/>
      <c r="S87" s="4"/>
      <c r="T87" s="4"/>
      <c r="U87" s="4"/>
      <c r="V87" s="4"/>
      <c r="W87" s="4"/>
      <c r="X87" s="4"/>
      <c r="Y87" s="4"/>
      <c r="Z87" s="4"/>
    </row>
    <row r="88" spans="1:26" ht="15.75" customHeight="1">
      <c r="A88" s="4">
        <v>285</v>
      </c>
      <c r="B88" s="19" t="s">
        <v>3142</v>
      </c>
      <c r="C88" s="19" t="s">
        <v>3143</v>
      </c>
      <c r="D88" s="19" t="s">
        <v>112</v>
      </c>
      <c r="E88" s="36"/>
      <c r="F88" s="87"/>
      <c r="G88" s="87"/>
      <c r="H88" s="34"/>
      <c r="I88" s="4"/>
      <c r="J88" s="4"/>
      <c r="K88" s="4"/>
      <c r="L88" s="4"/>
      <c r="M88" s="4"/>
      <c r="N88" s="4"/>
      <c r="O88" s="4"/>
      <c r="P88" s="4"/>
      <c r="Q88" s="4"/>
      <c r="R88" s="4"/>
      <c r="S88" s="4"/>
      <c r="T88" s="4"/>
      <c r="U88" s="4"/>
      <c r="V88" s="4"/>
      <c r="W88" s="4"/>
      <c r="X88" s="4"/>
      <c r="Y88" s="4"/>
      <c r="Z88" s="4"/>
    </row>
    <row r="89" spans="1:26" ht="15.75" customHeight="1">
      <c r="A89" s="4">
        <v>286</v>
      </c>
      <c r="B89" s="19" t="s">
        <v>3146</v>
      </c>
      <c r="C89" s="19" t="s">
        <v>3147</v>
      </c>
      <c r="D89" s="19" t="s">
        <v>112</v>
      </c>
      <c r="E89" s="36"/>
      <c r="F89" s="87"/>
      <c r="G89" s="87"/>
      <c r="H89" s="34"/>
      <c r="I89" s="4"/>
      <c r="J89" s="4"/>
      <c r="K89" s="4"/>
      <c r="L89" s="4"/>
      <c r="M89" s="4"/>
      <c r="N89" s="4"/>
      <c r="O89" s="4"/>
      <c r="P89" s="4"/>
      <c r="Q89" s="4"/>
      <c r="R89" s="4"/>
      <c r="S89" s="4"/>
      <c r="T89" s="4"/>
      <c r="U89" s="4"/>
      <c r="V89" s="4"/>
      <c r="W89" s="4"/>
      <c r="X89" s="4"/>
      <c r="Y89" s="4"/>
      <c r="Z89" s="4"/>
    </row>
    <row r="90" spans="1:26" ht="15.75" customHeight="1">
      <c r="A90" s="4">
        <v>287</v>
      </c>
      <c r="B90" s="19" t="s">
        <v>3149</v>
      </c>
      <c r="C90" s="19" t="s">
        <v>3150</v>
      </c>
      <c r="D90" s="19" t="s">
        <v>112</v>
      </c>
      <c r="E90" s="36"/>
      <c r="F90" s="87"/>
      <c r="G90" s="87"/>
      <c r="H90" s="34"/>
      <c r="I90" s="4"/>
      <c r="J90" s="4"/>
      <c r="K90" s="4"/>
      <c r="L90" s="4"/>
      <c r="M90" s="4"/>
      <c r="N90" s="4"/>
      <c r="O90" s="4"/>
      <c r="P90" s="4"/>
      <c r="Q90" s="4"/>
      <c r="R90" s="4"/>
      <c r="S90" s="4"/>
      <c r="T90" s="4"/>
      <c r="U90" s="4"/>
      <c r="V90" s="4"/>
      <c r="W90" s="4"/>
      <c r="X90" s="4"/>
      <c r="Y90" s="4"/>
      <c r="Z90" s="4"/>
    </row>
    <row r="91" spans="1:26" ht="15.75" customHeight="1">
      <c r="A91" s="4">
        <v>288</v>
      </c>
      <c r="B91" s="19" t="s">
        <v>3151</v>
      </c>
      <c r="C91" s="19" t="s">
        <v>3152</v>
      </c>
      <c r="D91" s="19" t="s">
        <v>112</v>
      </c>
      <c r="E91" s="36"/>
      <c r="F91" s="87"/>
      <c r="G91" s="87"/>
      <c r="H91" s="34"/>
      <c r="I91" s="4"/>
      <c r="J91" s="4"/>
      <c r="K91" s="4"/>
      <c r="L91" s="4"/>
      <c r="M91" s="4"/>
      <c r="N91" s="4"/>
      <c r="O91" s="4"/>
      <c r="P91" s="4"/>
      <c r="Q91" s="4"/>
      <c r="R91" s="4"/>
      <c r="S91" s="4"/>
      <c r="T91" s="4"/>
      <c r="U91" s="4"/>
      <c r="V91" s="4"/>
      <c r="W91" s="4"/>
      <c r="X91" s="4"/>
      <c r="Y91" s="4"/>
      <c r="Z91" s="4"/>
    </row>
    <row r="92" spans="1:26" ht="15.75" customHeight="1">
      <c r="A92" s="4">
        <v>289</v>
      </c>
      <c r="B92" s="19" t="s">
        <v>3153</v>
      </c>
      <c r="C92" s="19" t="s">
        <v>3154</v>
      </c>
      <c r="D92" s="19" t="s">
        <v>112</v>
      </c>
      <c r="E92" s="36"/>
      <c r="F92" s="87"/>
      <c r="G92" s="87"/>
      <c r="H92" s="34"/>
      <c r="I92" s="4"/>
      <c r="J92" s="4"/>
      <c r="K92" s="4"/>
      <c r="L92" s="4"/>
      <c r="M92" s="4"/>
      <c r="N92" s="4"/>
      <c r="O92" s="4"/>
      <c r="P92" s="4"/>
      <c r="Q92" s="4"/>
      <c r="R92" s="4"/>
      <c r="S92" s="4"/>
      <c r="T92" s="4"/>
      <c r="U92" s="4"/>
      <c r="V92" s="4"/>
      <c r="W92" s="4"/>
      <c r="X92" s="4"/>
      <c r="Y92" s="4"/>
      <c r="Z92" s="4"/>
    </row>
    <row r="93" spans="1:26" ht="15.75" customHeight="1">
      <c r="A93" s="4"/>
      <c r="B93" s="4"/>
      <c r="C93" s="4"/>
      <c r="D93" s="4"/>
      <c r="E93" s="7"/>
      <c r="F93" s="4"/>
      <c r="G93" s="4"/>
      <c r="H93" s="7"/>
      <c r="I93" s="4"/>
      <c r="J93" s="4"/>
      <c r="K93" s="4"/>
      <c r="L93" s="4"/>
      <c r="M93" s="4"/>
      <c r="N93" s="4"/>
      <c r="O93" s="4"/>
      <c r="P93" s="4"/>
      <c r="Q93" s="4"/>
      <c r="R93" s="4"/>
      <c r="S93" s="4"/>
      <c r="T93" s="4"/>
      <c r="U93" s="4"/>
      <c r="V93" s="4"/>
      <c r="W93" s="4"/>
      <c r="X93" s="4"/>
      <c r="Y93" s="4"/>
      <c r="Z93" s="4"/>
    </row>
    <row r="94" spans="1:26" ht="15.75" customHeight="1">
      <c r="A94" s="4"/>
      <c r="B94" s="4"/>
      <c r="C94" s="4"/>
      <c r="D94" s="4"/>
      <c r="E94" s="7"/>
      <c r="F94" s="4"/>
      <c r="G94" s="4"/>
      <c r="H94" s="7"/>
      <c r="I94" s="4"/>
      <c r="J94" s="4"/>
      <c r="K94" s="4"/>
      <c r="L94" s="4"/>
      <c r="M94" s="4"/>
      <c r="N94" s="4"/>
      <c r="O94" s="4"/>
      <c r="P94" s="4"/>
      <c r="Q94" s="4"/>
      <c r="R94" s="4"/>
      <c r="S94" s="4"/>
      <c r="T94" s="4"/>
      <c r="U94" s="4"/>
      <c r="V94" s="4"/>
      <c r="W94" s="4"/>
      <c r="X94" s="4"/>
      <c r="Y94" s="4"/>
      <c r="Z94" s="4"/>
    </row>
    <row r="95" spans="1:26" ht="15.75" customHeight="1">
      <c r="A95" s="4"/>
      <c r="B95" s="4"/>
      <c r="C95" s="4"/>
      <c r="D95" s="4"/>
      <c r="E95" s="7"/>
      <c r="F95" s="4"/>
      <c r="G95" s="4"/>
      <c r="H95" s="7"/>
      <c r="I95" s="4"/>
      <c r="J95" s="4"/>
      <c r="K95" s="4"/>
      <c r="L95" s="4"/>
      <c r="M95" s="4"/>
      <c r="N95" s="4"/>
      <c r="O95" s="4"/>
      <c r="P95" s="4"/>
      <c r="Q95" s="4"/>
      <c r="R95" s="4"/>
      <c r="S95" s="4"/>
      <c r="T95" s="4"/>
      <c r="U95" s="4"/>
      <c r="V95" s="4"/>
      <c r="W95" s="4"/>
      <c r="X95" s="4"/>
      <c r="Y95" s="4"/>
      <c r="Z95" s="4"/>
    </row>
    <row r="96" spans="1:26" ht="15.75" customHeight="1">
      <c r="A96" s="4"/>
      <c r="B96" s="99" t="s">
        <v>1535</v>
      </c>
      <c r="C96" s="4"/>
      <c r="D96" s="4"/>
      <c r="E96" s="7"/>
      <c r="F96" s="4"/>
      <c r="G96" s="4"/>
      <c r="H96" s="7"/>
      <c r="I96" s="4"/>
      <c r="J96" s="4"/>
      <c r="K96" s="4"/>
      <c r="L96" s="4"/>
      <c r="M96" s="4"/>
      <c r="N96" s="4"/>
      <c r="O96" s="4"/>
      <c r="P96" s="4"/>
      <c r="Q96" s="4"/>
      <c r="R96" s="4"/>
      <c r="S96" s="4"/>
      <c r="T96" s="4"/>
      <c r="U96" s="4"/>
      <c r="V96" s="4"/>
      <c r="W96" s="4"/>
      <c r="X96" s="4"/>
      <c r="Y96" s="4"/>
      <c r="Z96" s="4"/>
    </row>
    <row r="97" spans="1:26" ht="15.75" customHeight="1">
      <c r="A97" s="4">
        <v>290</v>
      </c>
      <c r="B97" s="19" t="s">
        <v>1538</v>
      </c>
      <c r="C97" s="19" t="s">
        <v>1539</v>
      </c>
      <c r="D97" s="19" t="s">
        <v>3171</v>
      </c>
      <c r="E97" s="36"/>
      <c r="F97" s="87"/>
      <c r="G97" s="87"/>
      <c r="H97" s="34"/>
      <c r="I97" s="4"/>
      <c r="J97" s="4"/>
      <c r="K97" s="4"/>
      <c r="L97" s="4"/>
      <c r="M97" s="4"/>
      <c r="N97" s="4"/>
      <c r="O97" s="4"/>
      <c r="P97" s="4"/>
      <c r="Q97" s="4"/>
      <c r="R97" s="4"/>
      <c r="S97" s="4"/>
      <c r="T97" s="4"/>
      <c r="U97" s="4"/>
      <c r="V97" s="4"/>
      <c r="W97" s="4"/>
      <c r="X97" s="4"/>
      <c r="Y97" s="4"/>
      <c r="Z97" s="4"/>
    </row>
    <row r="98" spans="1:26" ht="15.75" customHeight="1">
      <c r="A98" s="4">
        <v>291</v>
      </c>
      <c r="B98" s="19" t="s">
        <v>3174</v>
      </c>
      <c r="C98" s="19" t="s">
        <v>3176</v>
      </c>
      <c r="D98" s="19" t="s">
        <v>3177</v>
      </c>
      <c r="E98" s="36"/>
      <c r="F98" s="87"/>
      <c r="G98" s="87"/>
      <c r="H98" s="34"/>
      <c r="I98" s="4"/>
      <c r="J98" s="4"/>
      <c r="K98" s="4"/>
      <c r="L98" s="4"/>
      <c r="M98" s="4"/>
      <c r="N98" s="4"/>
      <c r="O98" s="4"/>
      <c r="P98" s="4"/>
      <c r="Q98" s="4"/>
      <c r="R98" s="4"/>
      <c r="S98" s="4"/>
      <c r="T98" s="4"/>
      <c r="U98" s="4"/>
      <c r="V98" s="4"/>
      <c r="W98" s="4"/>
      <c r="X98" s="4"/>
      <c r="Y98" s="4"/>
      <c r="Z98" s="4"/>
    </row>
    <row r="99" spans="1:26" ht="15.75" customHeight="1">
      <c r="A99" s="4">
        <v>292</v>
      </c>
      <c r="B99" s="19" t="s">
        <v>1520</v>
      </c>
      <c r="C99" s="19" t="s">
        <v>1543</v>
      </c>
      <c r="D99" s="19" t="s">
        <v>3180</v>
      </c>
      <c r="E99" s="36"/>
      <c r="F99" s="87"/>
      <c r="G99" s="87"/>
      <c r="H99" s="34"/>
      <c r="I99" s="4"/>
      <c r="J99" s="4"/>
      <c r="K99" s="4"/>
      <c r="L99" s="4"/>
      <c r="M99" s="4"/>
      <c r="N99" s="4"/>
      <c r="O99" s="4"/>
      <c r="P99" s="4"/>
      <c r="Q99" s="4"/>
      <c r="R99" s="4"/>
      <c r="S99" s="4"/>
      <c r="T99" s="4"/>
      <c r="U99" s="4"/>
      <c r="V99" s="4"/>
      <c r="W99" s="4"/>
      <c r="X99" s="4"/>
      <c r="Y99" s="4"/>
      <c r="Z99" s="4"/>
    </row>
    <row r="100" spans="1:26" ht="15.75" customHeight="1">
      <c r="A100" s="4">
        <v>293</v>
      </c>
      <c r="B100" s="19" t="s">
        <v>3185</v>
      </c>
      <c r="C100" s="19" t="s">
        <v>1547</v>
      </c>
      <c r="D100" s="19" t="s">
        <v>3186</v>
      </c>
      <c r="E100" s="36"/>
      <c r="F100" s="87"/>
      <c r="G100" s="87"/>
      <c r="H100" s="34"/>
      <c r="I100" s="4"/>
      <c r="J100" s="4"/>
      <c r="K100" s="4"/>
      <c r="L100" s="4"/>
      <c r="M100" s="4"/>
      <c r="N100" s="4"/>
      <c r="O100" s="4"/>
      <c r="P100" s="4"/>
      <c r="Q100" s="4"/>
      <c r="R100" s="4"/>
      <c r="S100" s="4"/>
      <c r="T100" s="4"/>
      <c r="U100" s="4"/>
      <c r="V100" s="4"/>
      <c r="W100" s="4"/>
      <c r="X100" s="4"/>
      <c r="Y100" s="4"/>
      <c r="Z100" s="4"/>
    </row>
    <row r="101" spans="1:26" ht="15.75" customHeight="1">
      <c r="A101" s="4">
        <v>294</v>
      </c>
      <c r="B101" s="19" t="s">
        <v>1553</v>
      </c>
      <c r="C101" s="19" t="s">
        <v>1554</v>
      </c>
      <c r="D101" s="19" t="s">
        <v>3187</v>
      </c>
      <c r="E101" s="36"/>
      <c r="F101" s="87"/>
      <c r="G101" s="87"/>
      <c r="H101" s="34"/>
      <c r="I101" s="4"/>
      <c r="J101" s="4"/>
      <c r="K101" s="4"/>
      <c r="L101" s="4"/>
      <c r="M101" s="4"/>
      <c r="N101" s="4"/>
      <c r="O101" s="4"/>
      <c r="P101" s="4"/>
      <c r="Q101" s="4"/>
      <c r="R101" s="4"/>
      <c r="S101" s="4"/>
      <c r="T101" s="4"/>
      <c r="U101" s="4"/>
      <c r="V101" s="4"/>
      <c r="W101" s="4"/>
      <c r="X101" s="4"/>
      <c r="Y101" s="4"/>
      <c r="Z101" s="4"/>
    </row>
    <row r="102" spans="1:26" ht="15.75" customHeight="1">
      <c r="A102" s="4">
        <v>295</v>
      </c>
      <c r="B102" s="19" t="s">
        <v>1558</v>
      </c>
      <c r="C102" s="19" t="s">
        <v>1559</v>
      </c>
      <c r="D102" s="19" t="s">
        <v>3188</v>
      </c>
      <c r="E102" s="36"/>
      <c r="F102" s="87"/>
      <c r="G102" s="87"/>
      <c r="H102" s="34"/>
      <c r="I102" s="4"/>
      <c r="J102" s="4"/>
      <c r="K102" s="4"/>
      <c r="L102" s="4"/>
      <c r="M102" s="4"/>
      <c r="N102" s="4"/>
      <c r="O102" s="4"/>
      <c r="P102" s="4"/>
      <c r="Q102" s="4"/>
      <c r="R102" s="4"/>
      <c r="S102" s="4"/>
      <c r="T102" s="4"/>
      <c r="U102" s="4"/>
      <c r="V102" s="4"/>
      <c r="W102" s="4"/>
      <c r="X102" s="4"/>
      <c r="Y102" s="4"/>
      <c r="Z102" s="4"/>
    </row>
    <row r="103" spans="1:26" ht="15.75" customHeight="1">
      <c r="A103" s="4">
        <v>296</v>
      </c>
      <c r="B103" s="19" t="s">
        <v>1563</v>
      </c>
      <c r="C103" s="19" t="s">
        <v>1564</v>
      </c>
      <c r="D103" s="19" t="s">
        <v>3190</v>
      </c>
      <c r="E103" s="36"/>
      <c r="F103" s="87"/>
      <c r="G103" s="87"/>
      <c r="H103" s="34"/>
      <c r="I103" s="4"/>
      <c r="J103" s="4"/>
      <c r="K103" s="4"/>
      <c r="L103" s="4"/>
      <c r="M103" s="4"/>
      <c r="N103" s="4"/>
      <c r="O103" s="4"/>
      <c r="P103" s="4"/>
      <c r="Q103" s="4"/>
      <c r="R103" s="4"/>
      <c r="S103" s="4"/>
      <c r="T103" s="4"/>
      <c r="U103" s="4"/>
      <c r="V103" s="4"/>
      <c r="W103" s="4"/>
      <c r="X103" s="4"/>
      <c r="Y103" s="4"/>
      <c r="Z103" s="4"/>
    </row>
    <row r="104" spans="1:26" ht="15.75" customHeight="1">
      <c r="A104" s="4">
        <v>297</v>
      </c>
      <c r="B104" s="19" t="s">
        <v>3192</v>
      </c>
      <c r="C104" s="19" t="s">
        <v>3194</v>
      </c>
      <c r="D104" s="19" t="s">
        <v>3195</v>
      </c>
      <c r="E104" s="36"/>
      <c r="F104" s="87"/>
      <c r="G104" s="87"/>
      <c r="H104" s="34"/>
      <c r="I104" s="4"/>
      <c r="J104" s="4"/>
      <c r="K104" s="4"/>
      <c r="L104" s="4"/>
      <c r="M104" s="4"/>
      <c r="N104" s="4"/>
      <c r="O104" s="4"/>
      <c r="P104" s="4"/>
      <c r="Q104" s="4"/>
      <c r="R104" s="4"/>
      <c r="S104" s="4"/>
      <c r="T104" s="4"/>
      <c r="U104" s="4"/>
      <c r="V104" s="4"/>
      <c r="W104" s="4"/>
      <c r="X104" s="4"/>
      <c r="Y104" s="4"/>
      <c r="Z104" s="4"/>
    </row>
    <row r="105" spans="1:26" ht="15.75" customHeight="1">
      <c r="A105" s="4">
        <v>298</v>
      </c>
      <c r="B105" s="19" t="s">
        <v>1568</v>
      </c>
      <c r="C105" s="19" t="s">
        <v>1569</v>
      </c>
      <c r="D105" s="19" t="s">
        <v>3196</v>
      </c>
      <c r="E105" s="36"/>
      <c r="F105" s="87"/>
      <c r="G105" s="87"/>
      <c r="H105" s="34"/>
      <c r="I105" s="4"/>
      <c r="J105" s="4"/>
      <c r="K105" s="4"/>
      <c r="L105" s="4"/>
      <c r="M105" s="4"/>
      <c r="N105" s="4"/>
      <c r="O105" s="4"/>
      <c r="P105" s="4"/>
      <c r="Q105" s="4"/>
      <c r="R105" s="4"/>
      <c r="S105" s="4"/>
      <c r="T105" s="4"/>
      <c r="U105" s="4"/>
      <c r="V105" s="4"/>
      <c r="W105" s="4"/>
      <c r="X105" s="4"/>
      <c r="Y105" s="4"/>
      <c r="Z105" s="4"/>
    </row>
    <row r="106" spans="1:26" ht="15.75" customHeight="1">
      <c r="A106" s="4">
        <v>299</v>
      </c>
      <c r="B106" s="19" t="s">
        <v>1573</v>
      </c>
      <c r="C106" s="19" t="s">
        <v>1574</v>
      </c>
      <c r="D106" s="19" t="s">
        <v>3203</v>
      </c>
      <c r="E106" s="36"/>
      <c r="F106" s="87"/>
      <c r="G106" s="87"/>
      <c r="H106" s="34"/>
      <c r="I106" s="4"/>
      <c r="J106" s="4"/>
      <c r="K106" s="4"/>
      <c r="L106" s="4"/>
      <c r="M106" s="4"/>
      <c r="N106" s="4"/>
      <c r="O106" s="4"/>
      <c r="P106" s="4"/>
      <c r="Q106" s="4"/>
      <c r="R106" s="4"/>
      <c r="S106" s="4"/>
      <c r="T106" s="4"/>
      <c r="U106" s="4"/>
      <c r="V106" s="4"/>
      <c r="W106" s="4"/>
      <c r="X106" s="4"/>
      <c r="Y106" s="4"/>
      <c r="Z106" s="4"/>
    </row>
    <row r="107" spans="1:26" ht="15.75" customHeight="1">
      <c r="A107" s="4">
        <v>300</v>
      </c>
      <c r="B107" s="19" t="s">
        <v>1578</v>
      </c>
      <c r="C107" s="19" t="s">
        <v>3207</v>
      </c>
      <c r="D107" s="19" t="s">
        <v>3208</v>
      </c>
      <c r="E107" s="36"/>
      <c r="F107" s="87"/>
      <c r="G107" s="87"/>
      <c r="H107" s="34"/>
      <c r="I107" s="4"/>
      <c r="J107" s="4"/>
      <c r="K107" s="4"/>
      <c r="L107" s="4"/>
      <c r="M107" s="4"/>
      <c r="N107" s="4"/>
      <c r="O107" s="4"/>
      <c r="P107" s="4"/>
      <c r="Q107" s="4"/>
      <c r="R107" s="4"/>
      <c r="S107" s="4"/>
      <c r="T107" s="4"/>
      <c r="U107" s="4"/>
      <c r="V107" s="4"/>
      <c r="W107" s="4"/>
      <c r="X107" s="4"/>
      <c r="Y107" s="4"/>
      <c r="Z107" s="4"/>
    </row>
    <row r="108" spans="1:26" ht="15.75" customHeight="1">
      <c r="A108" s="4">
        <v>301</v>
      </c>
      <c r="B108" s="19" t="s">
        <v>3213</v>
      </c>
      <c r="C108" s="19" t="s">
        <v>3214</v>
      </c>
      <c r="D108" s="19" t="s">
        <v>3215</v>
      </c>
      <c r="E108" s="36"/>
      <c r="F108" s="87"/>
      <c r="G108" s="87"/>
      <c r="H108" s="34"/>
      <c r="I108" s="4"/>
      <c r="J108" s="4"/>
      <c r="K108" s="4"/>
      <c r="L108" s="4"/>
      <c r="M108" s="4"/>
      <c r="N108" s="4"/>
      <c r="O108" s="4"/>
      <c r="P108" s="4"/>
      <c r="Q108" s="4"/>
      <c r="R108" s="4"/>
      <c r="S108" s="4"/>
      <c r="T108" s="4"/>
      <c r="U108" s="4"/>
      <c r="V108" s="4"/>
      <c r="W108" s="4"/>
      <c r="X108" s="4"/>
      <c r="Y108" s="4"/>
      <c r="Z108" s="4"/>
    </row>
    <row r="109" spans="1:26" ht="15.75" customHeight="1">
      <c r="A109" s="4">
        <v>302</v>
      </c>
      <c r="B109" s="19" t="s">
        <v>3219</v>
      </c>
      <c r="C109" s="19" t="s">
        <v>3221</v>
      </c>
      <c r="D109" s="19" t="s">
        <v>3224</v>
      </c>
      <c r="E109" s="36"/>
      <c r="F109" s="87"/>
      <c r="G109" s="87"/>
      <c r="H109" s="34"/>
      <c r="I109" s="4"/>
      <c r="J109" s="4"/>
      <c r="K109" s="4"/>
      <c r="L109" s="4"/>
      <c r="M109" s="4"/>
      <c r="N109" s="4"/>
      <c r="O109" s="4"/>
      <c r="P109" s="4"/>
      <c r="Q109" s="4"/>
      <c r="R109" s="4"/>
      <c r="S109" s="4"/>
      <c r="T109" s="4"/>
      <c r="U109" s="4"/>
      <c r="V109" s="4"/>
      <c r="W109" s="4"/>
      <c r="X109" s="4"/>
      <c r="Y109" s="4"/>
      <c r="Z109" s="4"/>
    </row>
    <row r="110" spans="1:26" ht="15.75" customHeight="1">
      <c r="A110" s="4">
        <v>303</v>
      </c>
      <c r="B110" s="19" t="s">
        <v>1583</v>
      </c>
      <c r="C110" s="19" t="s">
        <v>1584</v>
      </c>
      <c r="D110" s="19" t="s">
        <v>3225</v>
      </c>
      <c r="E110" s="36"/>
      <c r="F110" s="87"/>
      <c r="G110" s="87"/>
      <c r="H110" s="34"/>
      <c r="I110" s="4"/>
      <c r="J110" s="4"/>
      <c r="K110" s="4"/>
      <c r="L110" s="4"/>
      <c r="M110" s="4"/>
      <c r="N110" s="4"/>
      <c r="O110" s="4"/>
      <c r="P110" s="4"/>
      <c r="Q110" s="4"/>
      <c r="R110" s="4"/>
      <c r="S110" s="4"/>
      <c r="T110" s="4"/>
      <c r="U110" s="4"/>
      <c r="V110" s="4"/>
      <c r="W110" s="4"/>
      <c r="X110" s="4"/>
      <c r="Y110" s="4"/>
      <c r="Z110" s="4"/>
    </row>
    <row r="111" spans="1:26" ht="15.75" customHeight="1">
      <c r="A111" s="4">
        <v>304</v>
      </c>
      <c r="B111" s="19" t="s">
        <v>1588</v>
      </c>
      <c r="C111" s="19" t="s">
        <v>1589</v>
      </c>
      <c r="D111" s="19" t="s">
        <v>3230</v>
      </c>
      <c r="E111" s="36"/>
      <c r="F111" s="87"/>
      <c r="G111" s="87"/>
      <c r="H111" s="34"/>
      <c r="I111" s="4"/>
      <c r="J111" s="4"/>
      <c r="K111" s="4"/>
      <c r="L111" s="4"/>
      <c r="M111" s="4"/>
      <c r="N111" s="4"/>
      <c r="O111" s="4"/>
      <c r="P111" s="4"/>
      <c r="Q111" s="4"/>
      <c r="R111" s="4"/>
      <c r="S111" s="4"/>
      <c r="T111" s="4"/>
      <c r="U111" s="4"/>
      <c r="V111" s="4"/>
      <c r="W111" s="4"/>
      <c r="X111" s="4"/>
      <c r="Y111" s="4"/>
      <c r="Z111" s="4"/>
    </row>
    <row r="112" spans="1:26" ht="15.75" customHeight="1">
      <c r="A112" s="4">
        <v>305</v>
      </c>
      <c r="B112" s="19" t="s">
        <v>1285</v>
      </c>
      <c r="C112" s="19" t="s">
        <v>3231</v>
      </c>
      <c r="D112" s="19" t="s">
        <v>3232</v>
      </c>
      <c r="E112" s="36"/>
      <c r="F112" s="87"/>
      <c r="G112" s="87"/>
      <c r="H112" s="34"/>
      <c r="I112" s="4"/>
      <c r="J112" s="4"/>
      <c r="K112" s="4"/>
      <c r="L112" s="4"/>
      <c r="M112" s="4"/>
      <c r="N112" s="4"/>
      <c r="O112" s="4"/>
      <c r="P112" s="4"/>
      <c r="Q112" s="4"/>
      <c r="R112" s="4"/>
      <c r="S112" s="4"/>
      <c r="T112" s="4"/>
      <c r="U112" s="4"/>
      <c r="V112" s="4"/>
      <c r="W112" s="4"/>
      <c r="X112" s="4"/>
      <c r="Y112" s="4"/>
      <c r="Z112" s="4"/>
    </row>
    <row r="113" spans="1:26" ht="15.75" customHeight="1">
      <c r="A113" s="4">
        <v>306</v>
      </c>
      <c r="B113" s="19" t="s">
        <v>3238</v>
      </c>
      <c r="C113" s="19" t="s">
        <v>3239</v>
      </c>
      <c r="D113" s="19" t="s">
        <v>3240</v>
      </c>
      <c r="E113" s="36"/>
      <c r="F113" s="87"/>
      <c r="G113" s="87"/>
      <c r="H113" s="34"/>
      <c r="I113" s="4"/>
      <c r="J113" s="4"/>
      <c r="K113" s="4"/>
      <c r="L113" s="4"/>
      <c r="M113" s="4"/>
      <c r="N113" s="4"/>
      <c r="O113" s="4"/>
      <c r="P113" s="4"/>
      <c r="Q113" s="4"/>
      <c r="R113" s="4"/>
      <c r="S113" s="4"/>
      <c r="T113" s="4"/>
      <c r="U113" s="4"/>
      <c r="V113" s="4"/>
      <c r="W113" s="4"/>
      <c r="X113" s="4"/>
      <c r="Y113" s="4"/>
      <c r="Z113" s="4"/>
    </row>
    <row r="114" spans="1:26" ht="15.75" customHeight="1">
      <c r="A114" s="4">
        <v>307</v>
      </c>
      <c r="B114" s="19" t="s">
        <v>3242</v>
      </c>
      <c r="C114" s="19" t="s">
        <v>3244</v>
      </c>
      <c r="D114" s="19" t="s">
        <v>3245</v>
      </c>
      <c r="E114" s="36"/>
      <c r="F114" s="87"/>
      <c r="G114" s="87"/>
      <c r="H114" s="34"/>
      <c r="I114" s="4"/>
      <c r="J114" s="4"/>
      <c r="K114" s="4"/>
      <c r="L114" s="4"/>
      <c r="M114" s="4"/>
      <c r="N114" s="4"/>
      <c r="O114" s="4"/>
      <c r="P114" s="4"/>
      <c r="Q114" s="4"/>
      <c r="R114" s="4"/>
      <c r="S114" s="4"/>
      <c r="T114" s="4"/>
      <c r="U114" s="4"/>
      <c r="V114" s="4"/>
      <c r="W114" s="4"/>
      <c r="X114" s="4"/>
      <c r="Y114" s="4"/>
      <c r="Z114" s="4"/>
    </row>
    <row r="115" spans="1:26" ht="15.75" customHeight="1">
      <c r="A115" s="4">
        <v>308</v>
      </c>
      <c r="B115" s="19" t="s">
        <v>3246</v>
      </c>
      <c r="C115" s="19" t="s">
        <v>3247</v>
      </c>
      <c r="D115" s="19" t="s">
        <v>3249</v>
      </c>
      <c r="E115" s="36"/>
      <c r="F115" s="87"/>
      <c r="G115" s="87"/>
      <c r="H115" s="34"/>
      <c r="I115" s="4"/>
      <c r="J115" s="4"/>
      <c r="K115" s="4"/>
      <c r="L115" s="4"/>
      <c r="M115" s="4"/>
      <c r="N115" s="4"/>
      <c r="O115" s="4"/>
      <c r="P115" s="4"/>
      <c r="Q115" s="4"/>
      <c r="R115" s="4"/>
      <c r="S115" s="4"/>
      <c r="T115" s="4"/>
      <c r="U115" s="4"/>
      <c r="V115" s="4"/>
      <c r="W115" s="4"/>
      <c r="X115" s="4"/>
      <c r="Y115" s="4"/>
      <c r="Z115" s="4"/>
    </row>
    <row r="116" spans="1:26" ht="15.75" customHeight="1">
      <c r="A116" s="4">
        <v>309</v>
      </c>
      <c r="B116" s="19" t="s">
        <v>3251</v>
      </c>
      <c r="C116" s="19" t="s">
        <v>3252</v>
      </c>
      <c r="D116" s="19" t="s">
        <v>3253</v>
      </c>
      <c r="E116" s="36"/>
      <c r="F116" s="87"/>
      <c r="G116" s="87"/>
      <c r="H116" s="34"/>
      <c r="I116" s="4"/>
      <c r="J116" s="4"/>
      <c r="K116" s="4"/>
      <c r="L116" s="4"/>
      <c r="M116" s="4"/>
      <c r="N116" s="4"/>
      <c r="O116" s="4"/>
      <c r="P116" s="4"/>
      <c r="Q116" s="4"/>
      <c r="R116" s="4"/>
      <c r="S116" s="4"/>
      <c r="T116" s="4"/>
      <c r="U116" s="4"/>
      <c r="V116" s="4"/>
      <c r="W116" s="4"/>
      <c r="X116" s="4"/>
      <c r="Y116" s="4"/>
      <c r="Z116" s="4"/>
    </row>
    <row r="117" spans="1:26" ht="15.75" customHeight="1">
      <c r="A117" s="4">
        <v>310</v>
      </c>
      <c r="B117" s="19" t="s">
        <v>1511</v>
      </c>
      <c r="C117" s="19" t="s">
        <v>1594</v>
      </c>
      <c r="D117" s="19" t="s">
        <v>3257</v>
      </c>
      <c r="E117" s="36"/>
      <c r="F117" s="87"/>
      <c r="G117" s="87"/>
      <c r="H117" s="34"/>
      <c r="I117" s="4"/>
      <c r="J117" s="4"/>
      <c r="K117" s="4"/>
      <c r="L117" s="4"/>
      <c r="M117" s="4"/>
      <c r="N117" s="4"/>
      <c r="O117" s="4"/>
      <c r="P117" s="4"/>
      <c r="Q117" s="4"/>
      <c r="R117" s="4"/>
      <c r="S117" s="4"/>
      <c r="T117" s="4"/>
      <c r="U117" s="4"/>
      <c r="V117" s="4"/>
      <c r="W117" s="4"/>
      <c r="X117" s="4"/>
      <c r="Y117" s="4"/>
      <c r="Z117" s="4"/>
    </row>
    <row r="118" spans="1:26" ht="15.75" customHeight="1">
      <c r="A118" s="4">
        <v>311</v>
      </c>
      <c r="B118" s="19" t="s">
        <v>3102</v>
      </c>
      <c r="C118" s="19" t="s">
        <v>1599</v>
      </c>
      <c r="D118" s="19" t="s">
        <v>3103</v>
      </c>
      <c r="E118" s="36"/>
      <c r="F118" s="87"/>
      <c r="G118" s="87"/>
      <c r="H118" s="34"/>
      <c r="I118" s="4"/>
      <c r="J118" s="4"/>
      <c r="K118" s="4"/>
      <c r="L118" s="4"/>
      <c r="M118" s="4"/>
      <c r="N118" s="4"/>
      <c r="O118" s="4"/>
      <c r="P118" s="4"/>
      <c r="Q118" s="4"/>
      <c r="R118" s="4"/>
      <c r="S118" s="4"/>
      <c r="T118" s="4"/>
      <c r="U118" s="4"/>
      <c r="V118" s="4"/>
      <c r="W118" s="4"/>
      <c r="X118" s="4"/>
      <c r="Y118" s="4"/>
      <c r="Z118" s="4"/>
    </row>
    <row r="119" spans="1:26" ht="15.75" customHeight="1">
      <c r="A119" s="4">
        <v>312</v>
      </c>
      <c r="B119" s="19" t="s">
        <v>1604</v>
      </c>
      <c r="C119" s="19" t="s">
        <v>1605</v>
      </c>
      <c r="D119" s="19" t="s">
        <v>3264</v>
      </c>
      <c r="E119" s="36"/>
      <c r="F119" s="87"/>
      <c r="G119" s="87"/>
      <c r="H119" s="34"/>
      <c r="I119" s="4"/>
      <c r="J119" s="4"/>
      <c r="K119" s="4"/>
      <c r="L119" s="4"/>
      <c r="M119" s="4"/>
      <c r="N119" s="4"/>
      <c r="O119" s="4"/>
      <c r="P119" s="4"/>
      <c r="Q119" s="4"/>
      <c r="R119" s="4"/>
      <c r="S119" s="4"/>
      <c r="T119" s="4"/>
      <c r="U119" s="4"/>
      <c r="V119" s="4"/>
      <c r="W119" s="4"/>
      <c r="X119" s="4"/>
      <c r="Y119" s="4"/>
      <c r="Z119" s="4"/>
    </row>
    <row r="120" spans="1:26" ht="15.75" customHeight="1">
      <c r="A120" s="4">
        <v>313</v>
      </c>
      <c r="B120" s="19" t="s">
        <v>1609</v>
      </c>
      <c r="C120" s="19" t="s">
        <v>1610</v>
      </c>
      <c r="D120" s="19" t="s">
        <v>3266</v>
      </c>
      <c r="E120" s="36"/>
      <c r="F120" s="87"/>
      <c r="G120" s="87"/>
      <c r="H120" s="34"/>
      <c r="I120" s="4"/>
      <c r="J120" s="4"/>
      <c r="K120" s="4"/>
      <c r="L120" s="4"/>
      <c r="M120" s="4"/>
      <c r="N120" s="4"/>
      <c r="O120" s="4"/>
      <c r="P120" s="4"/>
      <c r="Q120" s="4"/>
      <c r="R120" s="4"/>
      <c r="S120" s="4"/>
      <c r="T120" s="4"/>
      <c r="U120" s="4"/>
      <c r="V120" s="4"/>
      <c r="W120" s="4"/>
      <c r="X120" s="4"/>
      <c r="Y120" s="4"/>
      <c r="Z120" s="4"/>
    </row>
    <row r="121" spans="1:26" ht="15.75" customHeight="1">
      <c r="A121" s="4">
        <v>314</v>
      </c>
      <c r="B121" s="19" t="s">
        <v>3267</v>
      </c>
      <c r="C121" s="19" t="s">
        <v>1615</v>
      </c>
      <c r="D121" s="19" t="s">
        <v>3268</v>
      </c>
      <c r="E121" s="36"/>
      <c r="F121" s="87"/>
      <c r="G121" s="87"/>
      <c r="H121" s="34"/>
      <c r="I121" s="4"/>
      <c r="J121" s="4"/>
      <c r="K121" s="4"/>
      <c r="L121" s="4"/>
      <c r="M121" s="4"/>
      <c r="N121" s="4"/>
      <c r="O121" s="4"/>
      <c r="P121" s="4"/>
      <c r="Q121" s="4"/>
      <c r="R121" s="4"/>
      <c r="S121" s="4"/>
      <c r="T121" s="4"/>
      <c r="U121" s="4"/>
      <c r="V121" s="4"/>
      <c r="W121" s="4"/>
      <c r="X121" s="4"/>
      <c r="Y121" s="4"/>
      <c r="Z121" s="4"/>
    </row>
    <row r="122" spans="1:26" ht="15.75" customHeight="1">
      <c r="A122" s="4">
        <v>315</v>
      </c>
      <c r="B122" s="19" t="s">
        <v>3272</v>
      </c>
      <c r="C122" s="19" t="s">
        <v>1621</v>
      </c>
      <c r="D122" s="19" t="s">
        <v>3273</v>
      </c>
      <c r="E122" s="36"/>
      <c r="F122" s="87"/>
      <c r="G122" s="87"/>
      <c r="H122" s="34"/>
      <c r="I122" s="4"/>
      <c r="J122" s="4"/>
      <c r="K122" s="4"/>
      <c r="L122" s="4"/>
      <c r="M122" s="4"/>
      <c r="N122" s="4"/>
      <c r="O122" s="4"/>
      <c r="P122" s="4"/>
      <c r="Q122" s="4"/>
      <c r="R122" s="4"/>
      <c r="S122" s="4"/>
      <c r="T122" s="4"/>
      <c r="U122" s="4"/>
      <c r="V122" s="4"/>
      <c r="W122" s="4"/>
      <c r="X122" s="4"/>
      <c r="Y122" s="4"/>
      <c r="Z122" s="4"/>
    </row>
    <row r="123" spans="1:26" ht="15.75" customHeight="1">
      <c r="A123" s="4">
        <v>316</v>
      </c>
      <c r="B123" s="19" t="s">
        <v>1625</v>
      </c>
      <c r="C123" s="19" t="s">
        <v>1626</v>
      </c>
      <c r="D123" s="19" t="s">
        <v>3275</v>
      </c>
      <c r="E123" s="36"/>
      <c r="F123" s="87"/>
      <c r="G123" s="87"/>
      <c r="H123" s="34"/>
      <c r="I123" s="4"/>
      <c r="J123" s="4"/>
      <c r="K123" s="4"/>
      <c r="L123" s="4"/>
      <c r="M123" s="4"/>
      <c r="N123" s="4"/>
      <c r="O123" s="4"/>
      <c r="P123" s="4"/>
      <c r="Q123" s="4"/>
      <c r="R123" s="4"/>
      <c r="S123" s="4"/>
      <c r="T123" s="4"/>
      <c r="U123" s="4"/>
      <c r="V123" s="4"/>
      <c r="W123" s="4"/>
      <c r="X123" s="4"/>
      <c r="Y123" s="4"/>
      <c r="Z123" s="4"/>
    </row>
    <row r="124" spans="1:26" ht="15.75" customHeight="1">
      <c r="A124" s="4">
        <v>317</v>
      </c>
      <c r="B124" s="19" t="s">
        <v>1630</v>
      </c>
      <c r="C124" s="19" t="s">
        <v>1631</v>
      </c>
      <c r="D124" s="19" t="s">
        <v>3280</v>
      </c>
      <c r="E124" s="36"/>
      <c r="F124" s="87"/>
      <c r="G124" s="87"/>
      <c r="H124" s="34"/>
      <c r="I124" s="4"/>
      <c r="J124" s="4"/>
      <c r="K124" s="4"/>
      <c r="L124" s="4"/>
      <c r="M124" s="4"/>
      <c r="N124" s="4"/>
      <c r="O124" s="4"/>
      <c r="P124" s="4"/>
      <c r="Q124" s="4"/>
      <c r="R124" s="4"/>
      <c r="S124" s="4"/>
      <c r="T124" s="4"/>
      <c r="U124" s="4"/>
      <c r="V124" s="4"/>
      <c r="W124" s="4"/>
      <c r="X124" s="4"/>
      <c r="Y124" s="4"/>
      <c r="Z124" s="4"/>
    </row>
    <row r="125" spans="1:26" ht="15.75" customHeight="1">
      <c r="A125" s="4">
        <v>318</v>
      </c>
      <c r="B125" s="19" t="s">
        <v>1635</v>
      </c>
      <c r="C125" s="19" t="s">
        <v>1636</v>
      </c>
      <c r="D125" s="19" t="s">
        <v>3284</v>
      </c>
      <c r="E125" s="36"/>
      <c r="F125" s="87"/>
      <c r="G125" s="87"/>
      <c r="H125" s="34"/>
      <c r="I125" s="4"/>
      <c r="J125" s="4"/>
      <c r="K125" s="4"/>
      <c r="L125" s="4"/>
      <c r="M125" s="4"/>
      <c r="N125" s="4"/>
      <c r="O125" s="4"/>
      <c r="P125" s="4"/>
      <c r="Q125" s="4"/>
      <c r="R125" s="4"/>
      <c r="S125" s="4"/>
      <c r="T125" s="4"/>
      <c r="U125" s="4"/>
      <c r="V125" s="4"/>
      <c r="W125" s="4"/>
      <c r="X125" s="4"/>
      <c r="Y125" s="4"/>
      <c r="Z125" s="4"/>
    </row>
    <row r="126" spans="1:26" ht="15.75" customHeight="1">
      <c r="A126" s="4"/>
      <c r="B126" s="4"/>
      <c r="C126" s="4"/>
      <c r="D126" s="4"/>
      <c r="E126" s="7"/>
      <c r="F126" s="4"/>
      <c r="G126" s="4"/>
      <c r="H126" s="7"/>
      <c r="I126" s="4"/>
      <c r="J126" s="4"/>
      <c r="K126" s="4"/>
      <c r="L126" s="4"/>
      <c r="M126" s="4"/>
      <c r="N126" s="4"/>
      <c r="O126" s="4"/>
      <c r="P126" s="4"/>
      <c r="Q126" s="4"/>
      <c r="R126" s="4"/>
      <c r="S126" s="4"/>
      <c r="T126" s="4"/>
      <c r="U126" s="4"/>
      <c r="V126" s="4"/>
      <c r="W126" s="4"/>
      <c r="X126" s="4"/>
      <c r="Y126" s="4"/>
      <c r="Z126" s="4"/>
    </row>
    <row r="127" spans="1:26" ht="15.75" customHeight="1">
      <c r="A127" s="4"/>
      <c r="B127" s="98" t="s">
        <v>1642</v>
      </c>
      <c r="C127" s="4"/>
      <c r="D127" s="4"/>
      <c r="E127" s="7"/>
      <c r="F127" s="4"/>
      <c r="G127" s="4"/>
      <c r="H127" s="7"/>
      <c r="I127" s="4"/>
      <c r="J127" s="4"/>
      <c r="K127" s="4"/>
      <c r="L127" s="4"/>
      <c r="M127" s="4"/>
      <c r="N127" s="4"/>
      <c r="O127" s="4"/>
      <c r="P127" s="4"/>
      <c r="Q127" s="4"/>
      <c r="R127" s="4"/>
      <c r="S127" s="4"/>
      <c r="T127" s="4"/>
      <c r="U127" s="4"/>
      <c r="V127" s="4"/>
      <c r="W127" s="4"/>
      <c r="X127" s="4"/>
      <c r="Y127" s="4"/>
      <c r="Z127" s="4"/>
    </row>
    <row r="128" spans="1:26" ht="15.75" customHeight="1">
      <c r="A128" s="4">
        <v>319</v>
      </c>
      <c r="B128" s="19" t="s">
        <v>1649</v>
      </c>
      <c r="C128" s="19" t="s">
        <v>1650</v>
      </c>
      <c r="D128" s="19" t="s">
        <v>3288</v>
      </c>
      <c r="E128" s="36"/>
      <c r="F128" s="87"/>
      <c r="G128" s="87"/>
      <c r="H128" s="34"/>
      <c r="I128" s="4"/>
      <c r="J128" s="4"/>
      <c r="K128" s="4"/>
      <c r="L128" s="4"/>
      <c r="M128" s="4"/>
      <c r="N128" s="4"/>
      <c r="O128" s="4"/>
      <c r="P128" s="4"/>
      <c r="Q128" s="4"/>
      <c r="R128" s="4"/>
      <c r="S128" s="4"/>
      <c r="T128" s="4"/>
      <c r="U128" s="4"/>
      <c r="V128" s="4"/>
      <c r="W128" s="4"/>
      <c r="X128" s="4"/>
      <c r="Y128" s="4"/>
      <c r="Z128" s="4"/>
    </row>
    <row r="129" spans="1:26" ht="15.75" customHeight="1">
      <c r="A129" s="4">
        <v>320</v>
      </c>
      <c r="B129" s="19" t="s">
        <v>1654</v>
      </c>
      <c r="C129" s="19" t="s">
        <v>1655</v>
      </c>
      <c r="D129" s="19" t="s">
        <v>3291</v>
      </c>
      <c r="E129" s="36"/>
      <c r="F129" s="87"/>
      <c r="G129" s="87"/>
      <c r="H129" s="34"/>
      <c r="I129" s="4"/>
      <c r="J129" s="4"/>
      <c r="K129" s="4"/>
      <c r="L129" s="4"/>
      <c r="M129" s="4"/>
      <c r="N129" s="4"/>
      <c r="O129" s="4"/>
      <c r="P129" s="4"/>
      <c r="Q129" s="4"/>
      <c r="R129" s="4"/>
      <c r="S129" s="4"/>
      <c r="T129" s="4"/>
      <c r="U129" s="4"/>
      <c r="V129" s="4"/>
      <c r="W129" s="4"/>
      <c r="X129" s="4"/>
      <c r="Y129" s="4"/>
      <c r="Z129" s="4"/>
    </row>
    <row r="130" spans="1:26" ht="15.75" customHeight="1">
      <c r="A130" s="4">
        <v>321</v>
      </c>
      <c r="B130" s="19" t="s">
        <v>1660</v>
      </c>
      <c r="C130" s="19" t="s">
        <v>1661</v>
      </c>
      <c r="D130" s="19" t="s">
        <v>3294</v>
      </c>
      <c r="E130" s="36"/>
      <c r="F130" s="87"/>
      <c r="G130" s="87"/>
      <c r="H130" s="34"/>
      <c r="I130" s="4"/>
      <c r="J130" s="4"/>
      <c r="K130" s="4"/>
      <c r="L130" s="4"/>
      <c r="M130" s="4"/>
      <c r="N130" s="4"/>
      <c r="O130" s="4"/>
      <c r="P130" s="4"/>
      <c r="Q130" s="4"/>
      <c r="R130" s="4"/>
      <c r="S130" s="4"/>
      <c r="T130" s="4"/>
      <c r="U130" s="4"/>
      <c r="V130" s="4"/>
      <c r="W130" s="4"/>
      <c r="X130" s="4"/>
      <c r="Y130" s="4"/>
      <c r="Z130" s="4"/>
    </row>
    <row r="131" spans="1:26" ht="15.75" customHeight="1">
      <c r="A131" s="4"/>
      <c r="B131" s="4"/>
      <c r="C131" s="4"/>
      <c r="D131" s="4"/>
      <c r="E131" s="7"/>
      <c r="F131" s="4"/>
      <c r="G131" s="4"/>
      <c r="H131" s="7"/>
      <c r="I131" s="4"/>
      <c r="J131" s="4"/>
      <c r="K131" s="4"/>
      <c r="L131" s="4"/>
      <c r="M131" s="4"/>
      <c r="N131" s="4"/>
      <c r="O131" s="4"/>
      <c r="P131" s="4"/>
      <c r="Q131" s="4"/>
      <c r="R131" s="4"/>
      <c r="S131" s="4"/>
      <c r="T131" s="4"/>
      <c r="U131" s="4"/>
      <c r="V131" s="4"/>
      <c r="W131" s="4"/>
      <c r="X131" s="4"/>
      <c r="Y131" s="4"/>
      <c r="Z131" s="4"/>
    </row>
    <row r="132" spans="1:26" ht="15.75" customHeight="1">
      <c r="A132" s="4"/>
      <c r="B132" s="98" t="s">
        <v>1664</v>
      </c>
      <c r="C132" s="4"/>
      <c r="D132" s="4"/>
      <c r="E132" s="7"/>
      <c r="F132" s="4"/>
      <c r="G132" s="4"/>
      <c r="H132" s="7"/>
      <c r="I132" s="4"/>
      <c r="J132" s="4"/>
      <c r="K132" s="4"/>
      <c r="L132" s="4"/>
      <c r="M132" s="4"/>
      <c r="N132" s="4"/>
      <c r="O132" s="4"/>
      <c r="P132" s="4"/>
      <c r="Q132" s="4"/>
      <c r="R132" s="4"/>
      <c r="S132" s="4"/>
      <c r="T132" s="4"/>
      <c r="U132" s="4"/>
      <c r="V132" s="4"/>
      <c r="W132" s="4"/>
      <c r="X132" s="4"/>
      <c r="Y132" s="4"/>
      <c r="Z132" s="4"/>
    </row>
    <row r="133" spans="1:26" ht="15.75" customHeight="1">
      <c r="A133" s="4">
        <v>322</v>
      </c>
      <c r="B133" s="19" t="s">
        <v>1667</v>
      </c>
      <c r="C133" s="19" t="s">
        <v>1668</v>
      </c>
      <c r="D133" s="19" t="s">
        <v>3299</v>
      </c>
      <c r="E133" s="36"/>
      <c r="F133" s="87"/>
      <c r="G133" s="87"/>
      <c r="H133" s="34"/>
      <c r="I133" s="4"/>
      <c r="J133" s="4"/>
      <c r="K133" s="4"/>
      <c r="L133" s="4"/>
      <c r="M133" s="4"/>
      <c r="N133" s="4"/>
      <c r="O133" s="4"/>
      <c r="P133" s="4"/>
      <c r="Q133" s="4"/>
      <c r="R133" s="4"/>
      <c r="S133" s="4"/>
      <c r="T133" s="4"/>
      <c r="U133" s="4"/>
      <c r="V133" s="4"/>
      <c r="W133" s="4"/>
      <c r="X133" s="4"/>
      <c r="Y133" s="4"/>
      <c r="Z133" s="4"/>
    </row>
    <row r="134" spans="1:26" ht="15.75" customHeight="1">
      <c r="A134" s="4">
        <v>323</v>
      </c>
      <c r="B134" s="19" t="s">
        <v>3300</v>
      </c>
      <c r="C134" s="19" t="s">
        <v>1674</v>
      </c>
      <c r="D134" s="19" t="s">
        <v>3301</v>
      </c>
      <c r="E134" s="36"/>
      <c r="F134" s="87"/>
      <c r="G134" s="87"/>
      <c r="H134" s="34"/>
      <c r="I134" s="4"/>
      <c r="J134" s="4"/>
      <c r="K134" s="4"/>
      <c r="L134" s="4"/>
      <c r="M134" s="4"/>
      <c r="N134" s="4"/>
      <c r="O134" s="4"/>
      <c r="P134" s="4"/>
      <c r="Q134" s="4"/>
      <c r="R134" s="4"/>
      <c r="S134" s="4"/>
      <c r="T134" s="4"/>
      <c r="U134" s="4"/>
      <c r="V134" s="4"/>
      <c r="W134" s="4"/>
      <c r="X134" s="4"/>
      <c r="Y134" s="4"/>
      <c r="Z134" s="4"/>
    </row>
    <row r="135" spans="1:26" ht="15.75" customHeight="1">
      <c r="A135" s="4"/>
      <c r="B135" s="4"/>
      <c r="C135" s="4"/>
      <c r="D135" s="4"/>
      <c r="E135" s="7"/>
      <c r="F135" s="4"/>
      <c r="G135" s="4"/>
      <c r="H135" s="7"/>
      <c r="I135" s="4"/>
      <c r="J135" s="4"/>
      <c r="K135" s="4"/>
      <c r="L135" s="4"/>
      <c r="M135" s="4"/>
      <c r="N135" s="4"/>
      <c r="O135" s="4"/>
      <c r="P135" s="4"/>
      <c r="Q135" s="4"/>
      <c r="R135" s="4"/>
      <c r="S135" s="4"/>
      <c r="T135" s="4"/>
      <c r="U135" s="4"/>
      <c r="V135" s="4"/>
      <c r="W135" s="4"/>
      <c r="X135" s="4"/>
      <c r="Y135" s="4"/>
      <c r="Z135" s="4"/>
    </row>
    <row r="136" spans="1:26" ht="15.75" customHeight="1">
      <c r="A136" s="4"/>
      <c r="B136" s="98" t="s">
        <v>1691</v>
      </c>
      <c r="C136" s="4"/>
      <c r="D136" s="4"/>
      <c r="E136" s="7"/>
      <c r="F136" s="4"/>
      <c r="G136" s="4"/>
      <c r="H136" s="7"/>
      <c r="I136" s="4"/>
      <c r="J136" s="4"/>
      <c r="K136" s="4"/>
      <c r="L136" s="4"/>
      <c r="M136" s="4"/>
      <c r="N136" s="4"/>
      <c r="O136" s="4"/>
      <c r="P136" s="4"/>
      <c r="Q136" s="4"/>
      <c r="R136" s="4"/>
      <c r="S136" s="4"/>
      <c r="T136" s="4"/>
      <c r="U136" s="4"/>
      <c r="V136" s="4"/>
      <c r="W136" s="4"/>
      <c r="X136" s="4"/>
      <c r="Y136" s="4"/>
      <c r="Z136" s="4"/>
    </row>
    <row r="137" spans="1:26" ht="15.75" customHeight="1">
      <c r="A137" s="4">
        <v>324</v>
      </c>
      <c r="B137" s="19" t="s">
        <v>1693</v>
      </c>
      <c r="C137" s="19" t="s">
        <v>1694</v>
      </c>
      <c r="D137" s="19" t="s">
        <v>3304</v>
      </c>
      <c r="E137" s="36"/>
      <c r="F137" s="87"/>
      <c r="G137" s="87"/>
      <c r="H137" s="34"/>
      <c r="I137" s="4"/>
      <c r="J137" s="4"/>
      <c r="K137" s="4"/>
      <c r="L137" s="4"/>
      <c r="M137" s="4"/>
      <c r="N137" s="4"/>
      <c r="O137" s="4"/>
      <c r="P137" s="4"/>
      <c r="Q137" s="4"/>
      <c r="R137" s="4"/>
      <c r="S137" s="4"/>
      <c r="T137" s="4"/>
      <c r="U137" s="4"/>
      <c r="V137" s="4"/>
      <c r="W137" s="4"/>
      <c r="X137" s="4"/>
      <c r="Y137" s="4"/>
      <c r="Z137" s="4"/>
    </row>
    <row r="138" spans="1:26" ht="15.75" customHeight="1">
      <c r="A138" s="4">
        <v>325</v>
      </c>
      <c r="B138" s="19" t="s">
        <v>3305</v>
      </c>
      <c r="C138" s="19" t="s">
        <v>1700</v>
      </c>
      <c r="D138" s="19" t="s">
        <v>3306</v>
      </c>
      <c r="E138" s="36"/>
      <c r="F138" s="87"/>
      <c r="G138" s="87"/>
      <c r="H138" s="34"/>
      <c r="I138" s="4"/>
      <c r="J138" s="4"/>
      <c r="K138" s="4"/>
      <c r="L138" s="4"/>
      <c r="M138" s="4"/>
      <c r="N138" s="4"/>
      <c r="O138" s="4"/>
      <c r="P138" s="4"/>
      <c r="Q138" s="4"/>
      <c r="R138" s="4"/>
      <c r="S138" s="4"/>
      <c r="T138" s="4"/>
      <c r="U138" s="4"/>
      <c r="V138" s="4"/>
      <c r="W138" s="4"/>
      <c r="X138" s="4"/>
      <c r="Y138" s="4"/>
      <c r="Z138" s="4"/>
    </row>
    <row r="139" spans="1:26" ht="15.75" customHeight="1">
      <c r="A139" s="4">
        <v>326</v>
      </c>
      <c r="B139" s="19" t="s">
        <v>3308</v>
      </c>
      <c r="C139" s="19" t="s">
        <v>1707</v>
      </c>
      <c r="D139" s="19" t="s">
        <v>3309</v>
      </c>
      <c r="E139" s="36"/>
      <c r="F139" s="87"/>
      <c r="G139" s="87"/>
      <c r="H139" s="34"/>
      <c r="I139" s="4"/>
      <c r="J139" s="4"/>
      <c r="K139" s="4"/>
      <c r="L139" s="4"/>
      <c r="M139" s="4"/>
      <c r="N139" s="4"/>
      <c r="O139" s="4"/>
      <c r="P139" s="4"/>
      <c r="Q139" s="4"/>
      <c r="R139" s="4"/>
      <c r="S139" s="4"/>
      <c r="T139" s="4"/>
      <c r="U139" s="4"/>
      <c r="V139" s="4"/>
      <c r="W139" s="4"/>
      <c r="X139" s="4"/>
      <c r="Y139" s="4"/>
      <c r="Z139" s="4"/>
    </row>
    <row r="140" spans="1:26" ht="15.75" customHeight="1">
      <c r="A140" s="4">
        <v>327</v>
      </c>
      <c r="B140" s="19" t="s">
        <v>1712</v>
      </c>
      <c r="C140" s="19" t="s">
        <v>1713</v>
      </c>
      <c r="D140" s="19" t="s">
        <v>3315</v>
      </c>
      <c r="E140" s="36"/>
      <c r="F140" s="87"/>
      <c r="G140" s="87"/>
      <c r="H140" s="34"/>
      <c r="I140" s="4"/>
      <c r="J140" s="4"/>
      <c r="K140" s="4"/>
      <c r="L140" s="4"/>
      <c r="M140" s="4"/>
      <c r="N140" s="4"/>
      <c r="O140" s="4"/>
      <c r="P140" s="4"/>
      <c r="Q140" s="4"/>
      <c r="R140" s="4"/>
      <c r="S140" s="4"/>
      <c r="T140" s="4"/>
      <c r="U140" s="4"/>
      <c r="V140" s="4"/>
      <c r="W140" s="4"/>
      <c r="X140" s="4"/>
      <c r="Y140" s="4"/>
      <c r="Z140" s="4"/>
    </row>
    <row r="141" spans="1:26" ht="15.75" customHeight="1">
      <c r="A141" s="4">
        <v>328</v>
      </c>
      <c r="B141" s="19" t="s">
        <v>1717</v>
      </c>
      <c r="C141" s="19" t="s">
        <v>1718</v>
      </c>
      <c r="D141" s="19" t="s">
        <v>3320</v>
      </c>
      <c r="E141" s="36"/>
      <c r="F141" s="87"/>
      <c r="G141" s="87"/>
      <c r="H141" s="34"/>
      <c r="I141" s="4"/>
      <c r="J141" s="4"/>
      <c r="K141" s="4"/>
      <c r="L141" s="4"/>
      <c r="M141" s="4"/>
      <c r="N141" s="4"/>
      <c r="O141" s="4"/>
      <c r="P141" s="4"/>
      <c r="Q141" s="4"/>
      <c r="R141" s="4"/>
      <c r="S141" s="4"/>
      <c r="T141" s="4"/>
      <c r="U141" s="4"/>
      <c r="V141" s="4"/>
      <c r="W141" s="4"/>
      <c r="X141" s="4"/>
      <c r="Y141" s="4"/>
      <c r="Z141" s="4"/>
    </row>
    <row r="142" spans="1:26" ht="15.75" customHeight="1">
      <c r="A142" s="4">
        <v>329</v>
      </c>
      <c r="B142" s="19" t="s">
        <v>1722</v>
      </c>
      <c r="C142" s="19" t="s">
        <v>1723</v>
      </c>
      <c r="D142" s="19" t="s">
        <v>3322</v>
      </c>
      <c r="E142" s="36"/>
      <c r="F142" s="87"/>
      <c r="G142" s="87"/>
      <c r="H142" s="34"/>
      <c r="I142" s="4"/>
      <c r="J142" s="4"/>
      <c r="K142" s="4"/>
      <c r="L142" s="4"/>
      <c r="M142" s="4"/>
      <c r="N142" s="4"/>
      <c r="O142" s="4"/>
      <c r="P142" s="4"/>
      <c r="Q142" s="4"/>
      <c r="R142" s="4"/>
      <c r="S142" s="4"/>
      <c r="T142" s="4"/>
      <c r="U142" s="4"/>
      <c r="V142" s="4"/>
      <c r="W142" s="4"/>
      <c r="X142" s="4"/>
      <c r="Y142" s="4"/>
      <c r="Z142" s="4"/>
    </row>
    <row r="143" spans="1:26" ht="15.75" customHeight="1">
      <c r="A143" s="4">
        <v>330</v>
      </c>
      <c r="B143" s="19" t="s">
        <v>3327</v>
      </c>
      <c r="C143" s="19" t="s">
        <v>1728</v>
      </c>
      <c r="D143" s="19" t="s">
        <v>3328</v>
      </c>
      <c r="E143" s="36"/>
      <c r="F143" s="87"/>
      <c r="G143" s="87"/>
      <c r="H143" s="34"/>
      <c r="I143" s="4"/>
      <c r="J143" s="4"/>
      <c r="K143" s="4"/>
      <c r="L143" s="4"/>
      <c r="M143" s="4"/>
      <c r="N143" s="4"/>
      <c r="O143" s="4"/>
      <c r="P143" s="4"/>
      <c r="Q143" s="4"/>
      <c r="R143" s="4"/>
      <c r="S143" s="4"/>
      <c r="T143" s="4"/>
      <c r="U143" s="4"/>
      <c r="V143" s="4"/>
      <c r="W143" s="4"/>
      <c r="X143" s="4"/>
      <c r="Y143" s="4"/>
      <c r="Z143" s="4"/>
    </row>
    <row r="144" spans="1:26" ht="15.75" customHeight="1">
      <c r="A144" s="4">
        <v>331</v>
      </c>
      <c r="B144" s="19" t="s">
        <v>1733</v>
      </c>
      <c r="C144" s="19" t="s">
        <v>1734</v>
      </c>
      <c r="D144" s="19" t="s">
        <v>3331</v>
      </c>
      <c r="E144" s="36"/>
      <c r="F144" s="87"/>
      <c r="G144" s="87"/>
      <c r="H144" s="34"/>
      <c r="I144" s="4"/>
      <c r="J144" s="4"/>
      <c r="K144" s="4"/>
      <c r="L144" s="4"/>
      <c r="M144" s="4"/>
      <c r="N144" s="4"/>
      <c r="O144" s="4"/>
      <c r="P144" s="4"/>
      <c r="Q144" s="4"/>
      <c r="R144" s="4"/>
      <c r="S144" s="4"/>
      <c r="T144" s="4"/>
      <c r="U144" s="4"/>
      <c r="V144" s="4"/>
      <c r="W144" s="4"/>
      <c r="X144" s="4"/>
      <c r="Y144" s="4"/>
      <c r="Z144" s="4"/>
    </row>
    <row r="145" spans="1:26" ht="15.75" customHeight="1">
      <c r="A145" s="4">
        <v>332</v>
      </c>
      <c r="B145" s="19" t="s">
        <v>1738</v>
      </c>
      <c r="C145" s="19" t="s">
        <v>1739</v>
      </c>
      <c r="D145" s="19" t="s">
        <v>3335</v>
      </c>
      <c r="E145" s="36"/>
      <c r="F145" s="87"/>
      <c r="G145" s="87"/>
      <c r="H145" s="34"/>
      <c r="I145" s="4"/>
      <c r="J145" s="4"/>
      <c r="K145" s="4"/>
      <c r="L145" s="4"/>
      <c r="M145" s="4"/>
      <c r="N145" s="4"/>
      <c r="O145" s="4"/>
      <c r="P145" s="4"/>
      <c r="Q145" s="4"/>
      <c r="R145" s="4"/>
      <c r="S145" s="4"/>
      <c r="T145" s="4"/>
      <c r="U145" s="4"/>
      <c r="V145" s="4"/>
      <c r="W145" s="4"/>
      <c r="X145" s="4"/>
      <c r="Y145" s="4"/>
      <c r="Z145" s="4"/>
    </row>
    <row r="146" spans="1:26" ht="15.75" customHeight="1">
      <c r="A146" s="4">
        <v>333</v>
      </c>
      <c r="B146" s="19" t="s">
        <v>1743</v>
      </c>
      <c r="C146" s="19" t="s">
        <v>1744</v>
      </c>
      <c r="D146" s="19" t="s">
        <v>3266</v>
      </c>
      <c r="E146" s="36"/>
      <c r="F146" s="87"/>
      <c r="G146" s="87"/>
      <c r="H146" s="34"/>
      <c r="I146" s="4"/>
      <c r="J146" s="4"/>
      <c r="K146" s="4"/>
      <c r="L146" s="4"/>
      <c r="M146" s="4"/>
      <c r="N146" s="4"/>
      <c r="O146" s="4"/>
      <c r="P146" s="4"/>
      <c r="Q146" s="4"/>
      <c r="R146" s="4"/>
      <c r="S146" s="4"/>
      <c r="T146" s="4"/>
      <c r="U146" s="4"/>
      <c r="V146" s="4"/>
      <c r="W146" s="4"/>
      <c r="X146" s="4"/>
      <c r="Y146" s="4"/>
      <c r="Z146" s="4"/>
    </row>
    <row r="147" spans="1:26" ht="15.75" customHeight="1">
      <c r="A147" s="4"/>
      <c r="B147" s="4"/>
      <c r="C147" s="4"/>
      <c r="D147" s="4"/>
      <c r="E147" s="7"/>
      <c r="F147" s="4"/>
      <c r="G147" s="4"/>
      <c r="H147" s="7"/>
      <c r="I147" s="4"/>
      <c r="J147" s="4"/>
      <c r="K147" s="4"/>
      <c r="L147" s="4"/>
      <c r="M147" s="4"/>
      <c r="N147" s="4"/>
      <c r="O147" s="4"/>
      <c r="P147" s="4"/>
      <c r="Q147" s="4"/>
      <c r="R147" s="4"/>
      <c r="S147" s="4"/>
      <c r="T147" s="4"/>
      <c r="U147" s="4"/>
      <c r="V147" s="4"/>
      <c r="W147" s="4"/>
      <c r="X147" s="4"/>
      <c r="Y147" s="4"/>
      <c r="Z147" s="4"/>
    </row>
    <row r="148" spans="1:26" ht="15.75" customHeight="1">
      <c r="A148" s="4"/>
      <c r="B148" s="4"/>
      <c r="C148" s="4"/>
      <c r="D148" s="4"/>
      <c r="E148" s="7"/>
      <c r="F148" s="4"/>
      <c r="G148" s="4"/>
      <c r="H148" s="7"/>
      <c r="I148" s="4"/>
      <c r="J148" s="4"/>
      <c r="K148" s="4"/>
      <c r="L148" s="4"/>
      <c r="M148" s="4"/>
      <c r="N148" s="4"/>
      <c r="O148" s="4"/>
      <c r="P148" s="4"/>
      <c r="Q148" s="4"/>
      <c r="R148" s="4"/>
      <c r="S148" s="4"/>
      <c r="T148" s="4"/>
      <c r="U148" s="4"/>
      <c r="V148" s="4"/>
      <c r="W148" s="4"/>
      <c r="X148" s="4"/>
      <c r="Y148" s="4"/>
      <c r="Z148" s="4"/>
    </row>
    <row r="149" spans="1:26" ht="15.75" customHeight="1">
      <c r="A149" s="4"/>
      <c r="B149" s="4"/>
      <c r="C149" s="4"/>
      <c r="D149" s="4"/>
      <c r="E149" s="7"/>
      <c r="F149" s="4"/>
      <c r="G149" s="4"/>
      <c r="H149" s="7"/>
      <c r="I149" s="4"/>
      <c r="J149" s="4"/>
      <c r="K149" s="4"/>
      <c r="L149" s="4"/>
      <c r="M149" s="4"/>
      <c r="N149" s="4"/>
      <c r="O149" s="4"/>
      <c r="P149" s="4"/>
      <c r="Q149" s="4"/>
      <c r="R149" s="4"/>
      <c r="S149" s="4"/>
      <c r="T149" s="4"/>
      <c r="U149" s="4"/>
      <c r="V149" s="4"/>
      <c r="W149" s="4"/>
      <c r="X149" s="4"/>
      <c r="Y149" s="4"/>
      <c r="Z149" s="4"/>
    </row>
    <row r="150" spans="1:26" ht="15.75" customHeight="1">
      <c r="A150" s="4"/>
      <c r="B150" s="99" t="s">
        <v>1750</v>
      </c>
      <c r="C150" s="4"/>
      <c r="D150" s="4"/>
      <c r="E150" s="7"/>
      <c r="F150" s="4"/>
      <c r="G150" s="4"/>
      <c r="H150" s="7"/>
      <c r="I150" s="4"/>
      <c r="J150" s="4"/>
      <c r="K150" s="4"/>
      <c r="L150" s="4"/>
      <c r="M150" s="4"/>
      <c r="N150" s="4"/>
      <c r="O150" s="4"/>
      <c r="P150" s="4"/>
      <c r="Q150" s="4"/>
      <c r="R150" s="4"/>
      <c r="S150" s="4"/>
      <c r="T150" s="4"/>
      <c r="U150" s="4"/>
      <c r="V150" s="4"/>
      <c r="W150" s="4"/>
      <c r="X150" s="4"/>
      <c r="Y150" s="4"/>
      <c r="Z150" s="4"/>
    </row>
    <row r="151" spans="1:26" ht="15.75" customHeight="1">
      <c r="A151" s="4">
        <v>334</v>
      </c>
      <c r="B151" s="19" t="s">
        <v>3344</v>
      </c>
      <c r="C151" s="19" t="s">
        <v>1755</v>
      </c>
      <c r="D151" s="19" t="s">
        <v>3345</v>
      </c>
      <c r="E151" s="36"/>
      <c r="F151" s="87"/>
      <c r="G151" s="87"/>
      <c r="H151" s="34"/>
      <c r="I151" s="4"/>
      <c r="J151" s="4"/>
      <c r="K151" s="4"/>
      <c r="L151" s="4"/>
      <c r="M151" s="4"/>
      <c r="N151" s="4"/>
      <c r="O151" s="4"/>
      <c r="P151" s="4"/>
      <c r="Q151" s="4"/>
      <c r="R151" s="4"/>
      <c r="S151" s="4"/>
      <c r="T151" s="4"/>
      <c r="U151" s="4"/>
      <c r="V151" s="4"/>
      <c r="W151" s="4"/>
      <c r="X151" s="4"/>
      <c r="Y151" s="4"/>
      <c r="Z151" s="4"/>
    </row>
    <row r="152" spans="1:26" ht="15.75" customHeight="1">
      <c r="A152" s="4">
        <v>335</v>
      </c>
      <c r="B152" s="19" t="s">
        <v>1761</v>
      </c>
      <c r="C152" s="19" t="s">
        <v>1762</v>
      </c>
      <c r="D152" s="19" t="s">
        <v>3347</v>
      </c>
      <c r="E152" s="36"/>
      <c r="F152" s="87"/>
      <c r="G152" s="87"/>
      <c r="H152" s="34"/>
      <c r="I152" s="4"/>
      <c r="J152" s="4"/>
      <c r="K152" s="4"/>
      <c r="L152" s="4"/>
      <c r="M152" s="4"/>
      <c r="N152" s="4"/>
      <c r="O152" s="4"/>
      <c r="P152" s="4"/>
      <c r="Q152" s="4"/>
      <c r="R152" s="4"/>
      <c r="S152" s="4"/>
      <c r="T152" s="4"/>
      <c r="U152" s="4"/>
      <c r="V152" s="4"/>
      <c r="W152" s="4"/>
      <c r="X152" s="4"/>
      <c r="Y152" s="4"/>
      <c r="Z152" s="4"/>
    </row>
    <row r="153" spans="1:26" ht="15.75" customHeight="1">
      <c r="A153" s="4"/>
      <c r="B153" s="4"/>
      <c r="C153" s="4"/>
      <c r="D153" s="4"/>
      <c r="E153" s="7"/>
      <c r="F153" s="4"/>
      <c r="G153" s="4"/>
      <c r="H153" s="7"/>
      <c r="I153" s="4"/>
      <c r="J153" s="4"/>
      <c r="K153" s="4"/>
      <c r="L153" s="4"/>
      <c r="M153" s="4"/>
      <c r="N153" s="4"/>
      <c r="O153" s="4"/>
      <c r="P153" s="4"/>
      <c r="Q153" s="4"/>
      <c r="R153" s="4"/>
      <c r="S153" s="4"/>
      <c r="T153" s="4"/>
      <c r="U153" s="4"/>
      <c r="V153" s="4"/>
      <c r="W153" s="4"/>
      <c r="X153" s="4"/>
      <c r="Y153" s="4"/>
      <c r="Z153" s="4"/>
    </row>
    <row r="154" spans="1:26" ht="15.75" customHeight="1">
      <c r="A154" s="4"/>
      <c r="B154" s="98" t="s">
        <v>1800</v>
      </c>
      <c r="C154" s="4"/>
      <c r="D154" s="4"/>
      <c r="E154" s="7"/>
      <c r="F154" s="4"/>
      <c r="G154" s="4"/>
      <c r="H154" s="7"/>
      <c r="I154" s="4"/>
      <c r="J154" s="4"/>
      <c r="K154" s="4"/>
      <c r="L154" s="4"/>
      <c r="M154" s="4"/>
      <c r="N154" s="4"/>
      <c r="O154" s="4"/>
      <c r="P154" s="4"/>
      <c r="Q154" s="4"/>
      <c r="R154" s="4"/>
      <c r="S154" s="4"/>
      <c r="T154" s="4"/>
      <c r="U154" s="4"/>
      <c r="V154" s="4"/>
      <c r="W154" s="4"/>
      <c r="X154" s="4"/>
      <c r="Y154" s="4"/>
      <c r="Z154" s="4"/>
    </row>
    <row r="155" spans="1:26" ht="15.75" customHeight="1">
      <c r="A155" s="4">
        <v>336</v>
      </c>
      <c r="B155" s="19" t="s">
        <v>3360</v>
      </c>
      <c r="C155" s="19" t="s">
        <v>1804</v>
      </c>
      <c r="D155" s="19" t="s">
        <v>3361</v>
      </c>
      <c r="E155" s="36"/>
      <c r="F155" s="87"/>
      <c r="G155" s="87"/>
      <c r="H155" s="34"/>
      <c r="I155" s="4"/>
      <c r="J155" s="4"/>
      <c r="K155" s="4"/>
      <c r="L155" s="4"/>
      <c r="M155" s="4"/>
      <c r="N155" s="4"/>
      <c r="O155" s="4"/>
      <c r="P155" s="4"/>
      <c r="Q155" s="4"/>
      <c r="R155" s="4"/>
      <c r="S155" s="4"/>
      <c r="T155" s="4"/>
      <c r="U155" s="4"/>
      <c r="V155" s="4"/>
      <c r="W155" s="4"/>
      <c r="X155" s="4"/>
      <c r="Y155" s="4"/>
      <c r="Z155" s="4"/>
    </row>
    <row r="156" spans="1:26" ht="15.75" customHeight="1">
      <c r="A156" s="4">
        <v>337</v>
      </c>
      <c r="B156" s="19" t="s">
        <v>3365</v>
      </c>
      <c r="C156" s="19" t="s">
        <v>1810</v>
      </c>
      <c r="D156" s="19" t="s">
        <v>3366</v>
      </c>
      <c r="E156" s="36"/>
      <c r="F156" s="87"/>
      <c r="G156" s="87"/>
      <c r="H156" s="34"/>
      <c r="I156" s="4"/>
      <c r="J156" s="4"/>
      <c r="K156" s="4"/>
      <c r="L156" s="4"/>
      <c r="M156" s="4"/>
      <c r="N156" s="4"/>
      <c r="O156" s="4"/>
      <c r="P156" s="4"/>
      <c r="Q156" s="4"/>
      <c r="R156" s="4"/>
      <c r="S156" s="4"/>
      <c r="T156" s="4"/>
      <c r="U156" s="4"/>
      <c r="V156" s="4"/>
      <c r="W156" s="4"/>
      <c r="X156" s="4"/>
      <c r="Y156" s="4"/>
      <c r="Z156" s="4"/>
    </row>
    <row r="157" spans="1:26" ht="15.75" customHeight="1">
      <c r="A157" s="4">
        <v>338</v>
      </c>
      <c r="B157" s="19" t="s">
        <v>3367</v>
      </c>
      <c r="C157" s="19" t="s">
        <v>1815</v>
      </c>
      <c r="D157" s="19" t="s">
        <v>3368</v>
      </c>
      <c r="E157" s="36"/>
      <c r="F157" s="87"/>
      <c r="G157" s="87"/>
      <c r="H157" s="34"/>
      <c r="I157" s="4"/>
      <c r="J157" s="4"/>
      <c r="K157" s="4"/>
      <c r="L157" s="4"/>
      <c r="M157" s="4"/>
      <c r="N157" s="4"/>
      <c r="O157" s="4"/>
      <c r="P157" s="4"/>
      <c r="Q157" s="4"/>
      <c r="R157" s="4"/>
      <c r="S157" s="4"/>
      <c r="T157" s="4"/>
      <c r="U157" s="4"/>
      <c r="V157" s="4"/>
      <c r="W157" s="4"/>
      <c r="X157" s="4"/>
      <c r="Y157" s="4"/>
      <c r="Z157" s="4"/>
    </row>
    <row r="158" spans="1:26" ht="15.75" customHeight="1">
      <c r="A158" s="4">
        <v>339</v>
      </c>
      <c r="B158" s="19" t="s">
        <v>3369</v>
      </c>
      <c r="C158" s="19" t="s">
        <v>1820</v>
      </c>
      <c r="D158" s="19" t="s">
        <v>3370</v>
      </c>
      <c r="E158" s="36"/>
      <c r="F158" s="87"/>
      <c r="G158" s="87"/>
      <c r="H158" s="34"/>
      <c r="I158" s="4"/>
      <c r="J158" s="4"/>
      <c r="K158" s="4"/>
      <c r="L158" s="4"/>
      <c r="M158" s="4"/>
      <c r="N158" s="4"/>
      <c r="O158" s="4"/>
      <c r="P158" s="4"/>
      <c r="Q158" s="4"/>
      <c r="R158" s="4"/>
      <c r="S158" s="4"/>
      <c r="T158" s="4"/>
      <c r="U158" s="4"/>
      <c r="V158" s="4"/>
      <c r="W158" s="4"/>
      <c r="X158" s="4"/>
      <c r="Y158" s="4"/>
      <c r="Z158" s="4"/>
    </row>
    <row r="159" spans="1:26" ht="15.75" customHeight="1">
      <c r="A159" s="4">
        <v>340</v>
      </c>
      <c r="B159" s="19" t="s">
        <v>3371</v>
      </c>
      <c r="C159" s="19" t="s">
        <v>1767</v>
      </c>
      <c r="D159" s="19" t="s">
        <v>3372</v>
      </c>
      <c r="E159" s="36"/>
      <c r="F159" s="87"/>
      <c r="G159" s="87"/>
      <c r="H159" s="34"/>
      <c r="I159" s="4"/>
      <c r="J159" s="4"/>
      <c r="K159" s="4"/>
      <c r="L159" s="4"/>
      <c r="M159" s="4"/>
      <c r="N159" s="4"/>
      <c r="O159" s="4"/>
      <c r="P159" s="4"/>
      <c r="Q159" s="4"/>
      <c r="R159" s="4"/>
      <c r="S159" s="4"/>
      <c r="T159" s="4"/>
      <c r="U159" s="4"/>
      <c r="V159" s="4"/>
      <c r="W159" s="4"/>
      <c r="X159" s="4"/>
      <c r="Y159" s="4"/>
      <c r="Z159" s="4"/>
    </row>
    <row r="160" spans="1:26" ht="15.75" customHeight="1">
      <c r="A160" s="4">
        <v>341</v>
      </c>
      <c r="B160" s="19" t="s">
        <v>3373</v>
      </c>
      <c r="C160" s="19" t="s">
        <v>1773</v>
      </c>
      <c r="D160" s="19" t="s">
        <v>3374</v>
      </c>
      <c r="E160" s="36"/>
      <c r="F160" s="87"/>
      <c r="G160" s="87"/>
      <c r="H160" s="34"/>
      <c r="I160" s="4"/>
      <c r="J160" s="4"/>
      <c r="K160" s="4"/>
      <c r="L160" s="4"/>
      <c r="M160" s="4"/>
      <c r="N160" s="4"/>
      <c r="O160" s="4"/>
      <c r="P160" s="4"/>
      <c r="Q160" s="4"/>
      <c r="R160" s="4"/>
      <c r="S160" s="4"/>
      <c r="T160" s="4"/>
      <c r="U160" s="4"/>
      <c r="V160" s="4"/>
      <c r="W160" s="4"/>
      <c r="X160" s="4"/>
      <c r="Y160" s="4"/>
      <c r="Z160" s="4"/>
    </row>
    <row r="161" spans="1:26" ht="15.75" customHeight="1">
      <c r="A161" s="4">
        <v>342</v>
      </c>
      <c r="B161" s="19" t="s">
        <v>3375</v>
      </c>
      <c r="C161" s="19" t="s">
        <v>1826</v>
      </c>
      <c r="D161" s="19" t="s">
        <v>3376</v>
      </c>
      <c r="E161" s="36"/>
      <c r="F161" s="87"/>
      <c r="G161" s="87"/>
      <c r="H161" s="34"/>
      <c r="I161" s="4"/>
      <c r="J161" s="4"/>
      <c r="K161" s="4"/>
      <c r="L161" s="4"/>
      <c r="M161" s="4"/>
      <c r="N161" s="4"/>
      <c r="O161" s="4"/>
      <c r="P161" s="4"/>
      <c r="Q161" s="4"/>
      <c r="R161" s="4"/>
      <c r="S161" s="4"/>
      <c r="T161" s="4"/>
      <c r="U161" s="4"/>
      <c r="V161" s="4"/>
      <c r="W161" s="4"/>
      <c r="X161" s="4"/>
      <c r="Y161" s="4"/>
      <c r="Z161" s="4"/>
    </row>
    <row r="162" spans="1:26" ht="15.75" customHeight="1">
      <c r="A162" s="4">
        <v>343</v>
      </c>
      <c r="B162" s="19" t="s">
        <v>1778</v>
      </c>
      <c r="C162" s="19" t="s">
        <v>1779</v>
      </c>
      <c r="D162" s="19" t="s">
        <v>3382</v>
      </c>
      <c r="E162" s="36"/>
      <c r="F162" s="87"/>
      <c r="G162" s="87"/>
      <c r="H162" s="34"/>
      <c r="I162" s="4"/>
      <c r="J162" s="4"/>
      <c r="K162" s="4"/>
      <c r="L162" s="4"/>
      <c r="M162" s="4"/>
      <c r="N162" s="4"/>
      <c r="O162" s="4"/>
      <c r="P162" s="4"/>
      <c r="Q162" s="4"/>
      <c r="R162" s="4"/>
      <c r="S162" s="4"/>
      <c r="T162" s="4"/>
      <c r="U162" s="4"/>
      <c r="V162" s="4"/>
      <c r="W162" s="4"/>
      <c r="X162" s="4"/>
      <c r="Y162" s="4"/>
      <c r="Z162" s="4"/>
    </row>
    <row r="163" spans="1:26" ht="15.75" customHeight="1">
      <c r="A163" s="4">
        <v>344</v>
      </c>
      <c r="B163" s="19" t="s">
        <v>1830</v>
      </c>
      <c r="C163" s="19" t="s">
        <v>1831</v>
      </c>
      <c r="D163" s="19" t="s">
        <v>3384</v>
      </c>
      <c r="E163" s="36"/>
      <c r="F163" s="87"/>
      <c r="G163" s="87"/>
      <c r="H163" s="34"/>
      <c r="I163" s="4"/>
      <c r="J163" s="4"/>
      <c r="K163" s="4"/>
      <c r="L163" s="4"/>
      <c r="M163" s="4"/>
      <c r="N163" s="4"/>
      <c r="O163" s="4"/>
      <c r="P163" s="4"/>
      <c r="Q163" s="4"/>
      <c r="R163" s="4"/>
      <c r="S163" s="4"/>
      <c r="T163" s="4"/>
      <c r="U163" s="4"/>
      <c r="V163" s="4"/>
      <c r="W163" s="4"/>
      <c r="X163" s="4"/>
      <c r="Y163" s="4"/>
      <c r="Z163" s="4"/>
    </row>
    <row r="164" spans="1:26" ht="15.75" customHeight="1">
      <c r="A164" s="4">
        <v>345</v>
      </c>
      <c r="B164" s="19" t="s">
        <v>1835</v>
      </c>
      <c r="C164" s="19" t="s">
        <v>1836</v>
      </c>
      <c r="D164" s="19" t="s">
        <v>3385</v>
      </c>
      <c r="E164" s="36"/>
      <c r="F164" s="87"/>
      <c r="G164" s="87"/>
      <c r="H164" s="34"/>
      <c r="I164" s="4"/>
      <c r="J164" s="4"/>
      <c r="K164" s="4"/>
      <c r="L164" s="4"/>
      <c r="M164" s="4"/>
      <c r="N164" s="4"/>
      <c r="O164" s="4"/>
      <c r="P164" s="4"/>
      <c r="Q164" s="4"/>
      <c r="R164" s="4"/>
      <c r="S164" s="4"/>
      <c r="T164" s="4"/>
      <c r="U164" s="4"/>
      <c r="V164" s="4"/>
      <c r="W164" s="4"/>
      <c r="X164" s="4"/>
      <c r="Y164" s="4"/>
      <c r="Z164" s="4"/>
    </row>
    <row r="165" spans="1:26" ht="15.75" customHeight="1">
      <c r="A165" s="4">
        <v>346</v>
      </c>
      <c r="B165" s="19" t="s">
        <v>1840</v>
      </c>
      <c r="C165" s="19" t="s">
        <v>1841</v>
      </c>
      <c r="D165" s="19" t="s">
        <v>3386</v>
      </c>
      <c r="E165" s="36"/>
      <c r="F165" s="87"/>
      <c r="G165" s="87"/>
      <c r="H165" s="34"/>
      <c r="I165" s="4"/>
      <c r="J165" s="4"/>
      <c r="K165" s="4"/>
      <c r="L165" s="4"/>
      <c r="M165" s="4"/>
      <c r="N165" s="4"/>
      <c r="O165" s="4"/>
      <c r="P165" s="4"/>
      <c r="Q165" s="4"/>
      <c r="R165" s="4"/>
      <c r="S165" s="4"/>
      <c r="T165" s="4"/>
      <c r="U165" s="4"/>
      <c r="V165" s="4"/>
      <c r="W165" s="4"/>
      <c r="X165" s="4"/>
      <c r="Y165" s="4"/>
      <c r="Z165" s="4"/>
    </row>
    <row r="166" spans="1:26" ht="15.75" customHeight="1">
      <c r="A166" s="4">
        <v>347</v>
      </c>
      <c r="B166" s="19" t="s">
        <v>3390</v>
      </c>
      <c r="C166" s="19" t="s">
        <v>1785</v>
      </c>
      <c r="D166" s="19" t="s">
        <v>3391</v>
      </c>
      <c r="E166" s="36"/>
      <c r="F166" s="87"/>
      <c r="G166" s="87"/>
      <c r="H166" s="34"/>
      <c r="I166" s="4"/>
      <c r="J166" s="4"/>
      <c r="K166" s="4"/>
      <c r="L166" s="4"/>
      <c r="M166" s="4"/>
      <c r="N166" s="4"/>
      <c r="O166" s="4"/>
      <c r="P166" s="4"/>
      <c r="Q166" s="4"/>
      <c r="R166" s="4"/>
      <c r="S166" s="4"/>
      <c r="T166" s="4"/>
      <c r="U166" s="4"/>
      <c r="V166" s="4"/>
      <c r="W166" s="4"/>
      <c r="X166" s="4"/>
      <c r="Y166" s="4"/>
      <c r="Z166" s="4"/>
    </row>
    <row r="167" spans="1:26" ht="15.75" customHeight="1">
      <c r="A167" s="4">
        <v>348</v>
      </c>
      <c r="B167" s="19" t="s">
        <v>3392</v>
      </c>
      <c r="C167" s="19" t="s">
        <v>1790</v>
      </c>
      <c r="D167" s="19" t="s">
        <v>3393</v>
      </c>
      <c r="E167" s="36"/>
      <c r="F167" s="87"/>
      <c r="G167" s="87"/>
      <c r="H167" s="34"/>
      <c r="I167" s="4"/>
      <c r="J167" s="4"/>
      <c r="K167" s="4"/>
      <c r="L167" s="4"/>
      <c r="M167" s="4"/>
      <c r="N167" s="4"/>
      <c r="O167" s="4"/>
      <c r="P167" s="4"/>
      <c r="Q167" s="4"/>
      <c r="R167" s="4"/>
      <c r="S167" s="4"/>
      <c r="T167" s="4"/>
      <c r="U167" s="4"/>
      <c r="V167" s="4"/>
      <c r="W167" s="4"/>
      <c r="X167" s="4"/>
      <c r="Y167" s="4"/>
      <c r="Z167" s="4"/>
    </row>
    <row r="168" spans="1:26" ht="15.75" customHeight="1">
      <c r="A168" s="4">
        <v>349</v>
      </c>
      <c r="B168" s="19" t="s">
        <v>3395</v>
      </c>
      <c r="C168" s="19" t="s">
        <v>1795</v>
      </c>
      <c r="D168" s="19" t="s">
        <v>3397</v>
      </c>
      <c r="E168" s="36"/>
      <c r="F168" s="87"/>
      <c r="G168" s="87"/>
      <c r="H168" s="34"/>
      <c r="I168" s="4"/>
      <c r="J168" s="4"/>
      <c r="K168" s="4"/>
      <c r="L168" s="4"/>
      <c r="M168" s="4"/>
      <c r="N168" s="4"/>
      <c r="O168" s="4"/>
      <c r="P168" s="4"/>
      <c r="Q168" s="4"/>
      <c r="R168" s="4"/>
      <c r="S168" s="4"/>
      <c r="T168" s="4"/>
      <c r="U168" s="4"/>
      <c r="V168" s="4"/>
      <c r="W168" s="4"/>
      <c r="X168" s="4"/>
      <c r="Y168" s="4"/>
      <c r="Z168" s="4"/>
    </row>
    <row r="169" spans="1:26" ht="15.75" customHeight="1">
      <c r="A169" s="4"/>
      <c r="B169" s="4"/>
      <c r="C169" s="4"/>
      <c r="D169" s="4"/>
      <c r="E169" s="7"/>
      <c r="F169" s="4"/>
      <c r="G169" s="4"/>
      <c r="H169" s="7"/>
      <c r="I169" s="4"/>
      <c r="J169" s="4"/>
      <c r="K169" s="4"/>
      <c r="L169" s="4"/>
      <c r="M169" s="4"/>
      <c r="N169" s="4"/>
      <c r="O169" s="4"/>
      <c r="P169" s="4"/>
      <c r="Q169" s="4"/>
      <c r="R169" s="4"/>
      <c r="S169" s="4"/>
      <c r="T169" s="4"/>
      <c r="U169" s="4"/>
      <c r="V169" s="4"/>
      <c r="W169" s="4"/>
      <c r="X169" s="4"/>
      <c r="Y169" s="4"/>
      <c r="Z169" s="4"/>
    </row>
    <row r="170" spans="1:26" ht="15.75" customHeight="1">
      <c r="A170" s="4"/>
      <c r="B170" s="4"/>
      <c r="C170" s="4"/>
      <c r="D170" s="4"/>
      <c r="E170" s="7"/>
      <c r="F170" s="4"/>
      <c r="G170" s="4"/>
      <c r="H170" s="7"/>
      <c r="I170" s="4"/>
      <c r="J170" s="4"/>
      <c r="K170" s="4"/>
      <c r="L170" s="4"/>
      <c r="M170" s="4"/>
      <c r="N170" s="4"/>
      <c r="O170" s="4"/>
      <c r="P170" s="4"/>
      <c r="Q170" s="4"/>
      <c r="R170" s="4"/>
      <c r="S170" s="4"/>
      <c r="T170" s="4"/>
      <c r="U170" s="4"/>
      <c r="V170" s="4"/>
      <c r="W170" s="4"/>
      <c r="X170" s="4"/>
      <c r="Y170" s="4"/>
      <c r="Z170" s="4"/>
    </row>
    <row r="171" spans="1:26" ht="15.75" customHeight="1">
      <c r="A171" s="4"/>
      <c r="B171" s="4"/>
      <c r="C171" s="4"/>
      <c r="D171" s="4"/>
      <c r="E171" s="7"/>
      <c r="F171" s="4"/>
      <c r="G171" s="4"/>
      <c r="H171" s="7"/>
      <c r="I171" s="4"/>
      <c r="J171" s="4"/>
      <c r="K171" s="4"/>
      <c r="L171" s="4"/>
      <c r="M171" s="4"/>
      <c r="N171" s="4"/>
      <c r="O171" s="4"/>
      <c r="P171" s="4"/>
      <c r="Q171" s="4"/>
      <c r="R171" s="4"/>
      <c r="S171" s="4"/>
      <c r="T171" s="4"/>
      <c r="U171" s="4"/>
      <c r="V171" s="4"/>
      <c r="W171" s="4"/>
      <c r="X171" s="4"/>
      <c r="Y171" s="4"/>
      <c r="Z171" s="4"/>
    </row>
    <row r="172" spans="1:26" ht="15.75" customHeight="1">
      <c r="A172" s="4"/>
      <c r="B172" s="99" t="s">
        <v>3403</v>
      </c>
      <c r="C172" s="4"/>
      <c r="D172" s="4"/>
      <c r="E172" s="7"/>
      <c r="F172" s="4"/>
      <c r="G172" s="4"/>
      <c r="H172" s="7"/>
      <c r="I172" s="4"/>
      <c r="J172" s="4"/>
      <c r="K172" s="4"/>
      <c r="L172" s="4"/>
      <c r="M172" s="4"/>
      <c r="N172" s="4"/>
      <c r="O172" s="4"/>
      <c r="P172" s="4"/>
      <c r="Q172" s="4"/>
      <c r="R172" s="4"/>
      <c r="S172" s="4"/>
      <c r="T172" s="4"/>
      <c r="U172" s="4"/>
      <c r="V172" s="4"/>
      <c r="W172" s="4"/>
      <c r="X172" s="4"/>
      <c r="Y172" s="4"/>
      <c r="Z172" s="4"/>
    </row>
    <row r="173" spans="1:26" ht="15.75" customHeight="1">
      <c r="A173" s="4">
        <v>350</v>
      </c>
      <c r="B173" s="19" t="s">
        <v>3405</v>
      </c>
      <c r="C173" s="19" t="s">
        <v>3406</v>
      </c>
      <c r="D173" s="19" t="s">
        <v>3407</v>
      </c>
      <c r="E173" s="36"/>
      <c r="F173" s="87"/>
      <c r="G173" s="87"/>
      <c r="H173" s="34"/>
      <c r="I173" s="4"/>
      <c r="J173" s="4"/>
      <c r="K173" s="4"/>
      <c r="L173" s="4"/>
      <c r="M173" s="4"/>
      <c r="N173" s="4"/>
      <c r="O173" s="4"/>
      <c r="P173" s="4"/>
      <c r="Q173" s="4"/>
      <c r="R173" s="4"/>
      <c r="S173" s="4"/>
      <c r="T173" s="4"/>
      <c r="U173" s="4"/>
      <c r="V173" s="4"/>
      <c r="W173" s="4"/>
      <c r="X173" s="4"/>
      <c r="Y173" s="4"/>
      <c r="Z173" s="4"/>
    </row>
    <row r="174" spans="1:26" ht="15.75" customHeight="1">
      <c r="A174" s="4">
        <v>351</v>
      </c>
      <c r="B174" s="19" t="s">
        <v>3408</v>
      </c>
      <c r="C174" s="19" t="s">
        <v>3409</v>
      </c>
      <c r="D174" s="19" t="s">
        <v>3410</v>
      </c>
      <c r="E174" s="36"/>
      <c r="F174" s="87"/>
      <c r="G174" s="87"/>
      <c r="H174" s="34"/>
      <c r="I174" s="4"/>
      <c r="J174" s="4"/>
      <c r="K174" s="4"/>
      <c r="L174" s="4"/>
      <c r="M174" s="4"/>
      <c r="N174" s="4"/>
      <c r="O174" s="4"/>
      <c r="P174" s="4"/>
      <c r="Q174" s="4"/>
      <c r="R174" s="4"/>
      <c r="S174" s="4"/>
      <c r="T174" s="4"/>
      <c r="U174" s="4"/>
      <c r="V174" s="4"/>
      <c r="W174" s="4"/>
      <c r="X174" s="4"/>
      <c r="Y174" s="4"/>
      <c r="Z174" s="4"/>
    </row>
    <row r="175" spans="1:26" ht="15.75" customHeight="1">
      <c r="A175" s="4">
        <v>352</v>
      </c>
      <c r="B175" s="19" t="s">
        <v>3414</v>
      </c>
      <c r="C175" s="19" t="s">
        <v>3415</v>
      </c>
      <c r="D175" s="19" t="s">
        <v>3416</v>
      </c>
      <c r="E175" s="36"/>
      <c r="F175" s="87"/>
      <c r="G175" s="87"/>
      <c r="H175" s="34"/>
      <c r="I175" s="4"/>
      <c r="J175" s="4"/>
      <c r="K175" s="4"/>
      <c r="L175" s="4"/>
      <c r="M175" s="4"/>
      <c r="N175" s="4"/>
      <c r="O175" s="4"/>
      <c r="P175" s="4"/>
      <c r="Q175" s="4"/>
      <c r="R175" s="4"/>
      <c r="S175" s="4"/>
      <c r="T175" s="4"/>
      <c r="U175" s="4"/>
      <c r="V175" s="4"/>
      <c r="W175" s="4"/>
      <c r="X175" s="4"/>
      <c r="Y175" s="4"/>
      <c r="Z175" s="4"/>
    </row>
    <row r="176" spans="1:26" ht="15.75" customHeight="1">
      <c r="A176" s="4">
        <v>353</v>
      </c>
      <c r="B176" s="19" t="s">
        <v>1520</v>
      </c>
      <c r="C176" s="19" t="s">
        <v>3418</v>
      </c>
      <c r="D176" s="19" t="s">
        <v>3419</v>
      </c>
      <c r="E176" s="36"/>
      <c r="F176" s="87"/>
      <c r="G176" s="87"/>
      <c r="H176" s="34"/>
      <c r="I176" s="4"/>
      <c r="J176" s="4"/>
      <c r="K176" s="4"/>
      <c r="L176" s="4"/>
      <c r="M176" s="4"/>
      <c r="N176" s="4"/>
      <c r="O176" s="4"/>
      <c r="P176" s="4"/>
      <c r="Q176" s="4"/>
      <c r="R176" s="4"/>
      <c r="S176" s="4"/>
      <c r="T176" s="4"/>
      <c r="U176" s="4"/>
      <c r="V176" s="4"/>
      <c r="W176" s="4"/>
      <c r="X176" s="4"/>
      <c r="Y176" s="4"/>
      <c r="Z176" s="4"/>
    </row>
    <row r="177" spans="1:26" ht="15.75" customHeight="1">
      <c r="A177" s="4">
        <v>354</v>
      </c>
      <c r="B177" s="19" t="s">
        <v>3423</v>
      </c>
      <c r="C177" s="19" t="s">
        <v>3424</v>
      </c>
      <c r="D177" s="19" t="s">
        <v>3425</v>
      </c>
      <c r="E177" s="36"/>
      <c r="F177" s="87"/>
      <c r="G177" s="87"/>
      <c r="H177" s="34"/>
      <c r="I177" s="4"/>
      <c r="J177" s="4"/>
      <c r="K177" s="4"/>
      <c r="L177" s="4"/>
      <c r="M177" s="4"/>
      <c r="N177" s="4"/>
      <c r="O177" s="4"/>
      <c r="P177" s="4"/>
      <c r="Q177" s="4"/>
      <c r="R177" s="4"/>
      <c r="S177" s="4"/>
      <c r="T177" s="4"/>
      <c r="U177" s="4"/>
      <c r="V177" s="4"/>
      <c r="W177" s="4"/>
      <c r="X177" s="4"/>
      <c r="Y177" s="4"/>
      <c r="Z177" s="4"/>
    </row>
    <row r="178" spans="1:26" ht="15.75" customHeight="1">
      <c r="A178" s="4">
        <v>355</v>
      </c>
      <c r="B178" s="19" t="s">
        <v>3426</v>
      </c>
      <c r="C178" s="19" t="s">
        <v>3427</v>
      </c>
      <c r="D178" s="19" t="s">
        <v>3428</v>
      </c>
      <c r="E178" s="36"/>
      <c r="F178" s="87"/>
      <c r="G178" s="87"/>
      <c r="H178" s="34"/>
      <c r="I178" s="4"/>
      <c r="J178" s="4"/>
      <c r="K178" s="4"/>
      <c r="L178" s="4"/>
      <c r="M178" s="4"/>
      <c r="N178" s="4"/>
      <c r="O178" s="4"/>
      <c r="P178" s="4"/>
      <c r="Q178" s="4"/>
      <c r="R178" s="4"/>
      <c r="S178" s="4"/>
      <c r="T178" s="4"/>
      <c r="U178" s="4"/>
      <c r="V178" s="4"/>
      <c r="W178" s="4"/>
      <c r="X178" s="4"/>
      <c r="Y178" s="4"/>
      <c r="Z178" s="4"/>
    </row>
    <row r="179" spans="1:26" ht="15.75" customHeight="1">
      <c r="A179" s="4">
        <v>356</v>
      </c>
      <c r="B179" s="19" t="s">
        <v>3429</v>
      </c>
      <c r="C179" s="19" t="s">
        <v>1921</v>
      </c>
      <c r="D179" s="19" t="s">
        <v>3431</v>
      </c>
      <c r="E179" s="36"/>
      <c r="F179" s="87"/>
      <c r="G179" s="87"/>
      <c r="H179" s="34"/>
      <c r="I179" s="4"/>
      <c r="J179" s="4"/>
      <c r="K179" s="4"/>
      <c r="L179" s="4"/>
      <c r="M179" s="4"/>
      <c r="N179" s="4"/>
      <c r="O179" s="4"/>
      <c r="P179" s="4"/>
      <c r="Q179" s="4"/>
      <c r="R179" s="4"/>
      <c r="S179" s="4"/>
      <c r="T179" s="4"/>
      <c r="U179" s="4"/>
      <c r="V179" s="4"/>
      <c r="W179" s="4"/>
      <c r="X179" s="4"/>
      <c r="Y179" s="4"/>
      <c r="Z179" s="4"/>
    </row>
    <row r="180" spans="1:26" ht="15.75" customHeight="1">
      <c r="A180" s="4">
        <v>357</v>
      </c>
      <c r="B180" s="19" t="s">
        <v>3435</v>
      </c>
      <c r="C180" s="19" t="s">
        <v>3436</v>
      </c>
      <c r="D180" s="19" t="s">
        <v>3437</v>
      </c>
      <c r="E180" s="36"/>
      <c r="F180" s="87"/>
      <c r="G180" s="87"/>
      <c r="H180" s="34"/>
      <c r="I180" s="4"/>
      <c r="J180" s="4"/>
      <c r="K180" s="4"/>
      <c r="L180" s="4"/>
      <c r="M180" s="4"/>
      <c r="N180" s="4"/>
      <c r="O180" s="4"/>
      <c r="P180" s="4"/>
      <c r="Q180" s="4"/>
      <c r="R180" s="4"/>
      <c r="S180" s="4"/>
      <c r="T180" s="4"/>
      <c r="U180" s="4"/>
      <c r="V180" s="4"/>
      <c r="W180" s="4"/>
      <c r="X180" s="4"/>
      <c r="Y180" s="4"/>
      <c r="Z180" s="4"/>
    </row>
    <row r="181" spans="1:26" ht="15.75" customHeight="1">
      <c r="A181" s="4">
        <v>358</v>
      </c>
      <c r="B181" s="19" t="s">
        <v>3438</v>
      </c>
      <c r="C181" s="19" t="s">
        <v>3439</v>
      </c>
      <c r="D181" s="19" t="s">
        <v>3441</v>
      </c>
      <c r="E181" s="36"/>
      <c r="F181" s="87"/>
      <c r="G181" s="87"/>
      <c r="H181" s="34"/>
      <c r="I181" s="4"/>
      <c r="J181" s="4"/>
      <c r="K181" s="4"/>
      <c r="L181" s="4"/>
      <c r="M181" s="4"/>
      <c r="N181" s="4"/>
      <c r="O181" s="4"/>
      <c r="P181" s="4"/>
      <c r="Q181" s="4"/>
      <c r="R181" s="4"/>
      <c r="S181" s="4"/>
      <c r="T181" s="4"/>
      <c r="U181" s="4"/>
      <c r="V181" s="4"/>
      <c r="W181" s="4"/>
      <c r="X181" s="4"/>
      <c r="Y181" s="4"/>
      <c r="Z181" s="4"/>
    </row>
    <row r="182" spans="1:26" ht="15.75" customHeight="1">
      <c r="A182" s="4"/>
      <c r="B182" s="4"/>
      <c r="C182" s="4"/>
      <c r="D182" s="4"/>
      <c r="E182" s="7"/>
      <c r="F182" s="4"/>
      <c r="G182" s="4"/>
      <c r="H182" s="7"/>
      <c r="I182" s="4"/>
      <c r="J182" s="4"/>
      <c r="K182" s="4"/>
      <c r="L182" s="4"/>
      <c r="M182" s="4"/>
      <c r="N182" s="4"/>
      <c r="O182" s="4"/>
      <c r="P182" s="4"/>
      <c r="Q182" s="4"/>
      <c r="R182" s="4"/>
      <c r="S182" s="4"/>
      <c r="T182" s="4"/>
      <c r="U182" s="4"/>
      <c r="V182" s="4"/>
      <c r="W182" s="4"/>
      <c r="X182" s="4"/>
      <c r="Y182" s="4"/>
      <c r="Z182" s="4"/>
    </row>
    <row r="183" spans="1:26" ht="15.75" customHeight="1">
      <c r="A183" s="4"/>
      <c r="B183" s="4"/>
      <c r="C183" s="4"/>
      <c r="D183" s="4"/>
      <c r="E183" s="7"/>
      <c r="F183" s="4"/>
      <c r="G183" s="4"/>
      <c r="H183" s="7"/>
      <c r="I183" s="4"/>
      <c r="J183" s="4"/>
      <c r="K183" s="4"/>
      <c r="L183" s="4"/>
      <c r="M183" s="4"/>
      <c r="N183" s="4"/>
      <c r="O183" s="4"/>
      <c r="P183" s="4"/>
      <c r="Q183" s="4"/>
      <c r="R183" s="4"/>
      <c r="S183" s="4"/>
      <c r="T183" s="4"/>
      <c r="U183" s="4"/>
      <c r="V183" s="4"/>
      <c r="W183" s="4"/>
      <c r="X183" s="4"/>
      <c r="Y183" s="4"/>
      <c r="Z183" s="4"/>
    </row>
    <row r="184" spans="1:26" ht="15.75" customHeight="1">
      <c r="A184" s="4"/>
      <c r="B184" s="4"/>
      <c r="C184" s="4"/>
      <c r="D184" s="4"/>
      <c r="E184" s="7"/>
      <c r="F184" s="4"/>
      <c r="G184" s="4"/>
      <c r="H184" s="7"/>
      <c r="I184" s="4"/>
      <c r="J184" s="4"/>
      <c r="K184" s="4"/>
      <c r="L184" s="4"/>
      <c r="M184" s="4"/>
      <c r="N184" s="4"/>
      <c r="O184" s="4"/>
      <c r="P184" s="4"/>
      <c r="Q184" s="4"/>
      <c r="R184" s="4"/>
      <c r="S184" s="4"/>
      <c r="T184" s="4"/>
      <c r="U184" s="4"/>
      <c r="V184" s="4"/>
      <c r="W184" s="4"/>
      <c r="X184" s="4"/>
      <c r="Y184" s="4"/>
      <c r="Z184" s="4"/>
    </row>
    <row r="185" spans="1:26" ht="15.75" customHeight="1">
      <c r="A185" s="4"/>
      <c r="B185" s="99" t="s">
        <v>2903</v>
      </c>
      <c r="C185" s="4"/>
      <c r="D185" s="4"/>
      <c r="E185" s="7"/>
      <c r="F185" s="4"/>
      <c r="G185" s="4"/>
      <c r="H185" s="7"/>
      <c r="I185" s="4"/>
      <c r="J185" s="4"/>
      <c r="K185" s="4"/>
      <c r="L185" s="4"/>
      <c r="M185" s="4"/>
      <c r="N185" s="4"/>
      <c r="O185" s="4"/>
      <c r="P185" s="4"/>
      <c r="Q185" s="4"/>
      <c r="R185" s="4"/>
      <c r="S185" s="4"/>
      <c r="T185" s="4"/>
      <c r="U185" s="4"/>
      <c r="V185" s="4"/>
      <c r="W185" s="4"/>
      <c r="X185" s="4"/>
      <c r="Y185" s="4"/>
      <c r="Z185" s="4"/>
    </row>
    <row r="186" spans="1:26" ht="15.75" customHeight="1">
      <c r="A186" s="4"/>
      <c r="B186" s="102" t="s">
        <v>967</v>
      </c>
      <c r="C186" s="103" t="s">
        <v>3446</v>
      </c>
      <c r="D186" s="4"/>
      <c r="E186" s="7"/>
      <c r="F186" s="4"/>
      <c r="G186" s="4"/>
      <c r="H186" s="7"/>
      <c r="I186" s="4"/>
      <c r="J186" s="4"/>
      <c r="K186" s="4"/>
      <c r="L186" s="4"/>
      <c r="M186" s="4"/>
      <c r="N186" s="4"/>
      <c r="O186" s="4"/>
      <c r="P186" s="4"/>
      <c r="Q186" s="4"/>
      <c r="R186" s="4"/>
      <c r="S186" s="4"/>
      <c r="T186" s="4"/>
      <c r="U186" s="4"/>
      <c r="V186" s="4"/>
      <c r="W186" s="4"/>
      <c r="X186" s="4"/>
      <c r="Y186" s="4"/>
      <c r="Z186" s="4"/>
    </row>
    <row r="187" spans="1:26" ht="15.75" customHeight="1">
      <c r="A187" s="4">
        <v>359</v>
      </c>
      <c r="B187" s="19" t="s">
        <v>1863</v>
      </c>
      <c r="C187" s="19" t="s">
        <v>1864</v>
      </c>
      <c r="D187" s="19" t="s">
        <v>3448</v>
      </c>
      <c r="E187" s="36"/>
      <c r="F187" s="87"/>
      <c r="G187" s="87"/>
      <c r="H187" s="34"/>
      <c r="I187" s="4"/>
      <c r="J187" s="4"/>
      <c r="K187" s="4"/>
      <c r="L187" s="4"/>
      <c r="M187" s="4"/>
      <c r="N187" s="4"/>
      <c r="O187" s="4"/>
      <c r="P187" s="4"/>
      <c r="Q187" s="4"/>
      <c r="R187" s="4"/>
      <c r="S187" s="4"/>
      <c r="T187" s="4"/>
      <c r="U187" s="4"/>
      <c r="V187" s="4"/>
      <c r="W187" s="4"/>
      <c r="X187" s="4"/>
      <c r="Y187" s="4"/>
      <c r="Z187" s="4"/>
    </row>
    <row r="188" spans="1:26" ht="15.75" customHeight="1">
      <c r="A188" s="4">
        <v>360</v>
      </c>
      <c r="B188" s="19" t="s">
        <v>1869</v>
      </c>
      <c r="C188" s="19" t="s">
        <v>1870</v>
      </c>
      <c r="D188" s="19" t="s">
        <v>3449</v>
      </c>
      <c r="E188" s="36"/>
      <c r="F188" s="87"/>
      <c r="G188" s="87"/>
      <c r="H188" s="34"/>
      <c r="I188" s="4"/>
      <c r="J188" s="4"/>
      <c r="K188" s="4"/>
      <c r="L188" s="4"/>
      <c r="M188" s="4"/>
      <c r="N188" s="4"/>
      <c r="O188" s="4"/>
      <c r="P188" s="4"/>
      <c r="Q188" s="4"/>
      <c r="R188" s="4"/>
      <c r="S188" s="4"/>
      <c r="T188" s="4"/>
      <c r="U188" s="4"/>
      <c r="V188" s="4"/>
      <c r="W188" s="4"/>
      <c r="X188" s="4"/>
      <c r="Y188" s="4"/>
      <c r="Z188" s="4"/>
    </row>
    <row r="189" spans="1:26" ht="15.75" customHeight="1">
      <c r="A189" s="4">
        <v>361</v>
      </c>
      <c r="B189" s="19" t="s">
        <v>3060</v>
      </c>
      <c r="C189" s="19" t="s">
        <v>1875</v>
      </c>
      <c r="D189" s="19" t="s">
        <v>3456</v>
      </c>
      <c r="E189" s="36"/>
      <c r="F189" s="87"/>
      <c r="G189" s="87"/>
      <c r="H189" s="34"/>
      <c r="I189" s="4"/>
      <c r="J189" s="4"/>
      <c r="K189" s="4"/>
      <c r="L189" s="4"/>
      <c r="M189" s="4"/>
      <c r="N189" s="4"/>
      <c r="O189" s="4"/>
      <c r="P189" s="4"/>
      <c r="Q189" s="4"/>
      <c r="R189" s="4"/>
      <c r="S189" s="4"/>
      <c r="T189" s="4"/>
      <c r="U189" s="4"/>
      <c r="V189" s="4"/>
      <c r="W189" s="4"/>
      <c r="X189" s="4"/>
      <c r="Y189" s="4"/>
      <c r="Z189" s="4"/>
    </row>
    <row r="190" spans="1:26" ht="15.75" customHeight="1">
      <c r="A190" s="4">
        <v>362</v>
      </c>
      <c r="B190" s="19" t="s">
        <v>1882</v>
      </c>
      <c r="C190" s="19" t="s">
        <v>1883</v>
      </c>
      <c r="D190" s="19" t="s">
        <v>3458</v>
      </c>
      <c r="E190" s="36"/>
      <c r="F190" s="87"/>
      <c r="G190" s="87"/>
      <c r="H190" s="34"/>
      <c r="I190" s="4"/>
      <c r="J190" s="4"/>
      <c r="K190" s="4"/>
      <c r="L190" s="4"/>
      <c r="M190" s="4"/>
      <c r="N190" s="4"/>
      <c r="O190" s="4"/>
      <c r="P190" s="4"/>
      <c r="Q190" s="4"/>
      <c r="R190" s="4"/>
      <c r="S190" s="4"/>
      <c r="T190" s="4"/>
      <c r="U190" s="4"/>
      <c r="V190" s="4"/>
      <c r="W190" s="4"/>
      <c r="X190" s="4"/>
      <c r="Y190" s="4"/>
      <c r="Z190" s="4"/>
    </row>
    <row r="191" spans="1:26" ht="15.75" customHeight="1">
      <c r="A191" s="4">
        <v>363</v>
      </c>
      <c r="B191" s="19" t="s">
        <v>3461</v>
      </c>
      <c r="C191" s="19" t="s">
        <v>3462</v>
      </c>
      <c r="D191" s="19" t="s">
        <v>3463</v>
      </c>
      <c r="E191" s="36"/>
      <c r="F191" s="87"/>
      <c r="G191" s="87"/>
      <c r="H191" s="34"/>
      <c r="I191" s="4"/>
      <c r="J191" s="4"/>
      <c r="K191" s="4"/>
      <c r="L191" s="4"/>
      <c r="M191" s="4"/>
      <c r="N191" s="4"/>
      <c r="O191" s="4"/>
      <c r="P191" s="4"/>
      <c r="Q191" s="4"/>
      <c r="R191" s="4"/>
      <c r="S191" s="4"/>
      <c r="T191" s="4"/>
      <c r="U191" s="4"/>
      <c r="V191" s="4"/>
      <c r="W191" s="4"/>
      <c r="X191" s="4"/>
      <c r="Y191" s="4"/>
      <c r="Z191" s="4"/>
    </row>
    <row r="192" spans="1:26" ht="15.75" customHeight="1">
      <c r="A192" s="4">
        <v>364</v>
      </c>
      <c r="B192" s="19" t="s">
        <v>3373</v>
      </c>
      <c r="C192" s="19" t="s">
        <v>3464</v>
      </c>
      <c r="D192" s="19" t="s">
        <v>3465</v>
      </c>
      <c r="E192" s="36"/>
      <c r="F192" s="87"/>
      <c r="G192" s="87"/>
      <c r="H192" s="34"/>
      <c r="I192" s="4"/>
      <c r="J192" s="4"/>
      <c r="K192" s="4"/>
      <c r="L192" s="4"/>
      <c r="M192" s="4"/>
      <c r="N192" s="4"/>
      <c r="O192" s="4"/>
      <c r="P192" s="4"/>
      <c r="Q192" s="4"/>
      <c r="R192" s="4"/>
      <c r="S192" s="4"/>
      <c r="T192" s="4"/>
      <c r="U192" s="4"/>
      <c r="V192" s="4"/>
      <c r="W192" s="4"/>
      <c r="X192" s="4"/>
      <c r="Y192" s="4"/>
      <c r="Z192" s="4"/>
    </row>
    <row r="193" spans="1:26" ht="15.75" customHeight="1">
      <c r="A193" s="4">
        <v>365</v>
      </c>
      <c r="B193" s="19" t="s">
        <v>3469</v>
      </c>
      <c r="C193" s="19" t="s">
        <v>3470</v>
      </c>
      <c r="D193" s="19" t="s">
        <v>3471</v>
      </c>
      <c r="E193" s="36"/>
      <c r="F193" s="87"/>
      <c r="G193" s="87"/>
      <c r="H193" s="34"/>
      <c r="I193" s="4"/>
      <c r="J193" s="4"/>
      <c r="K193" s="4"/>
      <c r="L193" s="4"/>
      <c r="M193" s="4"/>
      <c r="N193" s="4"/>
      <c r="O193" s="4"/>
      <c r="P193" s="4"/>
      <c r="Q193" s="4"/>
      <c r="R193" s="4"/>
      <c r="S193" s="4"/>
      <c r="T193" s="4"/>
      <c r="U193" s="4"/>
      <c r="V193" s="4"/>
      <c r="W193" s="4"/>
      <c r="X193" s="4"/>
      <c r="Y193" s="4"/>
      <c r="Z193" s="4"/>
    </row>
    <row r="194" spans="1:26" ht="15.75" customHeight="1">
      <c r="A194" s="4">
        <v>366</v>
      </c>
      <c r="B194" s="19" t="s">
        <v>3472</v>
      </c>
      <c r="C194" s="19" t="s">
        <v>3473</v>
      </c>
      <c r="D194" s="19" t="s">
        <v>3474</v>
      </c>
      <c r="E194" s="36"/>
      <c r="F194" s="87"/>
      <c r="G194" s="87"/>
      <c r="H194" s="34"/>
      <c r="I194" s="4"/>
      <c r="J194" s="4"/>
      <c r="K194" s="4"/>
      <c r="L194" s="4"/>
      <c r="M194" s="4"/>
      <c r="N194" s="4"/>
      <c r="O194" s="4"/>
      <c r="P194" s="4"/>
      <c r="Q194" s="4"/>
      <c r="R194" s="4"/>
      <c r="S194" s="4"/>
      <c r="T194" s="4"/>
      <c r="U194" s="4"/>
      <c r="V194" s="4"/>
      <c r="W194" s="4"/>
      <c r="X194" s="4"/>
      <c r="Y194" s="4"/>
      <c r="Z194" s="4"/>
    </row>
    <row r="195" spans="1:26" ht="15.75" customHeight="1">
      <c r="A195" s="4">
        <v>367</v>
      </c>
      <c r="B195" s="19" t="s">
        <v>1888</v>
      </c>
      <c r="C195" s="19" t="s">
        <v>1889</v>
      </c>
      <c r="D195" s="19" t="s">
        <v>3475</v>
      </c>
      <c r="E195" s="36"/>
      <c r="F195" s="87"/>
      <c r="G195" s="87"/>
      <c r="H195" s="34"/>
      <c r="I195" s="4"/>
      <c r="J195" s="4"/>
      <c r="K195" s="4"/>
      <c r="L195" s="4"/>
      <c r="M195" s="4"/>
      <c r="N195" s="4"/>
      <c r="O195" s="4"/>
      <c r="P195" s="4"/>
      <c r="Q195" s="4"/>
      <c r="R195" s="4"/>
      <c r="S195" s="4"/>
      <c r="T195" s="4"/>
      <c r="U195" s="4"/>
      <c r="V195" s="4"/>
      <c r="W195" s="4"/>
      <c r="X195" s="4"/>
      <c r="Y195" s="4"/>
      <c r="Z195" s="4"/>
    </row>
    <row r="196" spans="1:26" ht="15.75" customHeight="1">
      <c r="A196" s="4">
        <v>368</v>
      </c>
      <c r="B196" s="19" t="s">
        <v>1894</v>
      </c>
      <c r="C196" s="19" t="s">
        <v>1895</v>
      </c>
      <c r="D196" s="19" t="s">
        <v>3476</v>
      </c>
      <c r="E196" s="36"/>
      <c r="F196" s="87"/>
      <c r="G196" s="87"/>
      <c r="H196" s="34"/>
      <c r="I196" s="4"/>
      <c r="J196" s="4"/>
      <c r="K196" s="4"/>
      <c r="L196" s="4"/>
      <c r="M196" s="4"/>
      <c r="N196" s="4"/>
      <c r="O196" s="4"/>
      <c r="P196" s="4"/>
      <c r="Q196" s="4"/>
      <c r="R196" s="4"/>
      <c r="S196" s="4"/>
      <c r="T196" s="4"/>
      <c r="U196" s="4"/>
      <c r="V196" s="4"/>
      <c r="W196" s="4"/>
      <c r="X196" s="4"/>
      <c r="Y196" s="4"/>
      <c r="Z196" s="4"/>
    </row>
    <row r="197" spans="1:26" ht="15.75" customHeight="1">
      <c r="A197" s="4"/>
      <c r="B197" s="4"/>
      <c r="C197" s="4"/>
      <c r="D197" s="4"/>
      <c r="E197" s="7"/>
      <c r="F197" s="4"/>
      <c r="G197" s="4"/>
      <c r="H197" s="7"/>
      <c r="I197" s="4"/>
      <c r="J197" s="4"/>
      <c r="K197" s="4"/>
      <c r="L197" s="4"/>
      <c r="M197" s="4"/>
      <c r="N197" s="4"/>
      <c r="O197" s="4"/>
      <c r="P197" s="4"/>
      <c r="Q197" s="4"/>
      <c r="R197" s="4"/>
      <c r="S197" s="4"/>
      <c r="T197" s="4"/>
      <c r="U197" s="4"/>
      <c r="V197" s="4"/>
      <c r="W197" s="4"/>
      <c r="X197" s="4"/>
      <c r="Y197" s="4"/>
      <c r="Z197" s="4"/>
    </row>
    <row r="198" spans="1:26" ht="15.75" customHeight="1">
      <c r="A198" s="4"/>
      <c r="B198" s="102" t="s">
        <v>1051</v>
      </c>
      <c r="C198" s="2" t="s">
        <v>3477</v>
      </c>
      <c r="D198" s="4"/>
      <c r="E198" s="7"/>
      <c r="F198" s="4"/>
      <c r="G198" s="4"/>
      <c r="H198" s="7"/>
      <c r="I198" s="4"/>
      <c r="J198" s="4"/>
      <c r="K198" s="4"/>
      <c r="L198" s="4"/>
      <c r="M198" s="4"/>
      <c r="N198" s="4"/>
      <c r="O198" s="4"/>
      <c r="P198" s="4"/>
      <c r="Q198" s="4"/>
      <c r="R198" s="4"/>
      <c r="S198" s="4"/>
      <c r="T198" s="4"/>
      <c r="U198" s="4"/>
      <c r="V198" s="4"/>
      <c r="W198" s="4"/>
      <c r="X198" s="4"/>
      <c r="Y198" s="4"/>
      <c r="Z198" s="4"/>
    </row>
    <row r="199" spans="1:26" ht="15.75" customHeight="1">
      <c r="A199" s="4">
        <v>369</v>
      </c>
      <c r="B199" s="19" t="s">
        <v>3478</v>
      </c>
      <c r="C199" s="19" t="s">
        <v>3479</v>
      </c>
      <c r="D199" s="19" t="s">
        <v>3480</v>
      </c>
      <c r="E199" s="36"/>
      <c r="F199" s="87"/>
      <c r="G199" s="87"/>
      <c r="H199" s="34"/>
      <c r="I199" s="4"/>
      <c r="J199" s="4"/>
      <c r="K199" s="4"/>
      <c r="L199" s="4"/>
      <c r="M199" s="4"/>
      <c r="N199" s="4"/>
      <c r="O199" s="4"/>
      <c r="P199" s="4"/>
      <c r="Q199" s="4"/>
      <c r="R199" s="4"/>
      <c r="S199" s="4"/>
      <c r="T199" s="4"/>
      <c r="U199" s="4"/>
      <c r="V199" s="4"/>
      <c r="W199" s="4"/>
      <c r="X199" s="4"/>
      <c r="Y199" s="4"/>
      <c r="Z199" s="4"/>
    </row>
    <row r="200" spans="1:26" ht="15.75" customHeight="1">
      <c r="A200" s="4">
        <v>370</v>
      </c>
      <c r="B200" s="19" t="s">
        <v>3486</v>
      </c>
      <c r="C200" s="19" t="s">
        <v>3487</v>
      </c>
      <c r="D200" s="19" t="s">
        <v>3489</v>
      </c>
      <c r="E200" s="36"/>
      <c r="F200" s="87"/>
      <c r="G200" s="87"/>
      <c r="H200" s="34"/>
      <c r="I200" s="4"/>
      <c r="J200" s="4"/>
      <c r="K200" s="4"/>
      <c r="L200" s="4"/>
      <c r="M200" s="4"/>
      <c r="N200" s="4"/>
      <c r="O200" s="4"/>
      <c r="P200" s="4"/>
      <c r="Q200" s="4"/>
      <c r="R200" s="4"/>
      <c r="S200" s="4"/>
      <c r="T200" s="4"/>
      <c r="U200" s="4"/>
      <c r="V200" s="4"/>
      <c r="W200" s="4"/>
      <c r="X200" s="4"/>
      <c r="Y200" s="4"/>
      <c r="Z200" s="4"/>
    </row>
    <row r="201" spans="1:26" ht="15.75" customHeight="1">
      <c r="A201" s="4">
        <v>371</v>
      </c>
      <c r="B201" s="19" t="s">
        <v>3490</v>
      </c>
      <c r="C201" s="19" t="s">
        <v>3491</v>
      </c>
      <c r="D201" s="19" t="s">
        <v>3492</v>
      </c>
      <c r="E201" s="36"/>
      <c r="F201" s="87"/>
      <c r="G201" s="87"/>
      <c r="H201" s="34"/>
      <c r="I201" s="4"/>
      <c r="J201" s="4"/>
      <c r="K201" s="4"/>
      <c r="L201" s="4"/>
      <c r="M201" s="4"/>
      <c r="N201" s="4"/>
      <c r="O201" s="4"/>
      <c r="P201" s="4"/>
      <c r="Q201" s="4"/>
      <c r="R201" s="4"/>
      <c r="S201" s="4"/>
      <c r="T201" s="4"/>
      <c r="U201" s="4"/>
      <c r="V201" s="4"/>
      <c r="W201" s="4"/>
      <c r="X201" s="4"/>
      <c r="Y201" s="4"/>
      <c r="Z201" s="4"/>
    </row>
    <row r="202" spans="1:26" ht="15.75" customHeight="1">
      <c r="A202" s="4">
        <v>372</v>
      </c>
      <c r="B202" s="19" t="s">
        <v>3493</v>
      </c>
      <c r="C202" s="19" t="s">
        <v>3494</v>
      </c>
      <c r="D202" s="19" t="s">
        <v>3495</v>
      </c>
      <c r="E202" s="36"/>
      <c r="F202" s="87"/>
      <c r="G202" s="87"/>
      <c r="H202" s="34"/>
      <c r="I202" s="4"/>
      <c r="J202" s="4"/>
      <c r="K202" s="4"/>
      <c r="L202" s="4"/>
      <c r="M202" s="4"/>
      <c r="N202" s="4"/>
      <c r="O202" s="4"/>
      <c r="P202" s="4"/>
      <c r="Q202" s="4"/>
      <c r="R202" s="4"/>
      <c r="S202" s="4"/>
      <c r="T202" s="4"/>
      <c r="U202" s="4"/>
      <c r="V202" s="4"/>
      <c r="W202" s="4"/>
      <c r="X202" s="4"/>
      <c r="Y202" s="4"/>
      <c r="Z202" s="4"/>
    </row>
    <row r="203" spans="1:26" ht="15.75" customHeight="1">
      <c r="A203" s="4"/>
      <c r="B203" s="4"/>
      <c r="C203" s="4"/>
      <c r="D203" s="4"/>
      <c r="E203" s="7"/>
      <c r="F203" s="4"/>
      <c r="G203" s="4"/>
      <c r="H203" s="7"/>
      <c r="I203" s="4"/>
      <c r="J203" s="4"/>
      <c r="K203" s="4"/>
      <c r="L203" s="4"/>
      <c r="M203" s="4"/>
      <c r="N203" s="4"/>
      <c r="O203" s="4"/>
      <c r="P203" s="4"/>
      <c r="Q203" s="4"/>
      <c r="R203" s="4"/>
      <c r="S203" s="4"/>
      <c r="T203" s="4"/>
      <c r="U203" s="4"/>
      <c r="V203" s="4"/>
      <c r="W203" s="4"/>
      <c r="X203" s="4"/>
      <c r="Y203" s="4"/>
      <c r="Z203" s="4"/>
    </row>
    <row r="204" spans="1:26" ht="15.75" customHeight="1">
      <c r="A204" s="4"/>
      <c r="B204" s="4"/>
      <c r="C204" s="4"/>
      <c r="D204" s="4"/>
      <c r="E204" s="7"/>
      <c r="F204" s="4"/>
      <c r="G204" s="4"/>
      <c r="H204" s="7"/>
      <c r="I204" s="4"/>
      <c r="J204" s="4"/>
      <c r="K204" s="4"/>
      <c r="L204" s="4"/>
      <c r="M204" s="4"/>
      <c r="N204" s="4"/>
      <c r="O204" s="4"/>
      <c r="P204" s="4"/>
      <c r="Q204" s="4"/>
      <c r="R204" s="4"/>
      <c r="S204" s="4"/>
      <c r="T204" s="4"/>
      <c r="U204" s="4"/>
      <c r="V204" s="4"/>
      <c r="W204" s="4"/>
      <c r="X204" s="4"/>
      <c r="Y204" s="4"/>
      <c r="Z204" s="4"/>
    </row>
    <row r="205" spans="1:26" ht="15.75" customHeight="1">
      <c r="A205" s="4"/>
      <c r="B205" s="102" t="s">
        <v>3503</v>
      </c>
      <c r="C205" s="2" t="s">
        <v>3504</v>
      </c>
      <c r="D205" s="4"/>
      <c r="E205" s="7"/>
      <c r="F205" s="4"/>
      <c r="G205" s="4"/>
      <c r="H205" s="7"/>
      <c r="I205" s="4"/>
      <c r="J205" s="4"/>
      <c r="K205" s="4"/>
      <c r="L205" s="4"/>
      <c r="M205" s="4"/>
      <c r="N205" s="4"/>
      <c r="O205" s="4"/>
      <c r="P205" s="4"/>
      <c r="Q205" s="4"/>
      <c r="R205" s="4"/>
      <c r="S205" s="4"/>
      <c r="T205" s="4"/>
      <c r="U205" s="4"/>
      <c r="V205" s="4"/>
      <c r="W205" s="4"/>
      <c r="X205" s="4"/>
      <c r="Y205" s="4"/>
      <c r="Z205" s="4"/>
    </row>
    <row r="206" spans="1:26" ht="15.75" customHeight="1">
      <c r="A206" s="4">
        <v>373</v>
      </c>
      <c r="B206" s="19" t="s">
        <v>3506</v>
      </c>
      <c r="C206" s="19" t="s">
        <v>3507</v>
      </c>
      <c r="D206" s="19" t="s">
        <v>3508</v>
      </c>
      <c r="E206" s="36"/>
      <c r="F206" s="87"/>
      <c r="G206" s="87"/>
      <c r="H206" s="34"/>
      <c r="I206" s="4"/>
      <c r="J206" s="4"/>
      <c r="K206" s="4"/>
      <c r="L206" s="4"/>
      <c r="M206" s="4"/>
      <c r="N206" s="4"/>
      <c r="O206" s="4"/>
      <c r="P206" s="4"/>
      <c r="Q206" s="4"/>
      <c r="R206" s="4"/>
      <c r="S206" s="4"/>
      <c r="T206" s="4"/>
      <c r="U206" s="4"/>
      <c r="V206" s="4"/>
      <c r="W206" s="4"/>
      <c r="X206" s="4"/>
      <c r="Y206" s="4"/>
      <c r="Z206" s="4"/>
    </row>
    <row r="207" spans="1:26" ht="15.75" customHeight="1">
      <c r="A207" s="4">
        <v>374</v>
      </c>
      <c r="B207" s="19" t="s">
        <v>3512</v>
      </c>
      <c r="C207" s="19" t="s">
        <v>3514</v>
      </c>
      <c r="D207" s="19" t="s">
        <v>3515</v>
      </c>
      <c r="E207" s="36"/>
      <c r="F207" s="87"/>
      <c r="G207" s="87"/>
      <c r="H207" s="34"/>
      <c r="I207" s="4"/>
      <c r="J207" s="4"/>
      <c r="K207" s="4"/>
      <c r="L207" s="4"/>
      <c r="M207" s="4"/>
      <c r="N207" s="4"/>
      <c r="O207" s="4"/>
      <c r="P207" s="4"/>
      <c r="Q207" s="4"/>
      <c r="R207" s="4"/>
      <c r="S207" s="4"/>
      <c r="T207" s="4"/>
      <c r="U207" s="4"/>
      <c r="V207" s="4"/>
      <c r="W207" s="4"/>
      <c r="X207" s="4"/>
      <c r="Y207" s="4"/>
      <c r="Z207" s="4"/>
    </row>
    <row r="208" spans="1:26" ht="15.75" customHeight="1">
      <c r="A208" s="4">
        <v>375</v>
      </c>
      <c r="B208" s="19" t="s">
        <v>3516</v>
      </c>
      <c r="C208" s="19" t="s">
        <v>3517</v>
      </c>
      <c r="D208" s="19" t="s">
        <v>3519</v>
      </c>
      <c r="E208" s="36"/>
      <c r="F208" s="87"/>
      <c r="G208" s="87"/>
      <c r="H208" s="34"/>
      <c r="I208" s="4"/>
      <c r="J208" s="4"/>
      <c r="K208" s="4"/>
      <c r="L208" s="4"/>
      <c r="M208" s="4"/>
      <c r="N208" s="4"/>
      <c r="O208" s="4"/>
      <c r="P208" s="4"/>
      <c r="Q208" s="4"/>
      <c r="R208" s="4"/>
      <c r="S208" s="4"/>
      <c r="T208" s="4"/>
      <c r="U208" s="4"/>
      <c r="V208" s="4"/>
      <c r="W208" s="4"/>
      <c r="X208" s="4"/>
      <c r="Y208" s="4"/>
      <c r="Z208" s="4"/>
    </row>
    <row r="209" spans="1:26" ht="15.75" customHeight="1">
      <c r="A209" s="4"/>
      <c r="B209" s="4"/>
      <c r="C209" s="4"/>
      <c r="D209" s="4"/>
      <c r="E209" s="7"/>
      <c r="F209" s="4"/>
      <c r="G209" s="4"/>
      <c r="H209" s="7"/>
      <c r="I209" s="4"/>
      <c r="J209" s="4"/>
      <c r="K209" s="4"/>
      <c r="L209" s="4"/>
      <c r="M209" s="4"/>
      <c r="N209" s="4"/>
      <c r="O209" s="4"/>
      <c r="P209" s="4"/>
      <c r="Q209" s="4"/>
      <c r="R209" s="4"/>
      <c r="S209" s="4"/>
      <c r="T209" s="4"/>
      <c r="U209" s="4"/>
      <c r="V209" s="4"/>
      <c r="W209" s="4"/>
      <c r="X209" s="4"/>
      <c r="Y209" s="4"/>
      <c r="Z209" s="4"/>
    </row>
    <row r="210" spans="1:26" ht="15.75" customHeight="1">
      <c r="A210" s="4"/>
      <c r="B210" s="4"/>
      <c r="C210" s="4"/>
      <c r="D210" s="4"/>
      <c r="E210" s="7"/>
      <c r="F210" s="4"/>
      <c r="G210" s="4"/>
      <c r="H210" s="7"/>
      <c r="I210" s="4"/>
      <c r="J210" s="4"/>
      <c r="K210" s="4"/>
      <c r="L210" s="4"/>
      <c r="M210" s="4"/>
      <c r="N210" s="4"/>
      <c r="O210" s="4"/>
      <c r="P210" s="4"/>
      <c r="Q210" s="4"/>
      <c r="R210" s="4"/>
      <c r="S210" s="4"/>
      <c r="T210" s="4"/>
      <c r="U210" s="4"/>
      <c r="V210" s="4"/>
      <c r="W210" s="4"/>
      <c r="X210" s="4"/>
      <c r="Y210" s="4"/>
      <c r="Z210" s="4"/>
    </row>
    <row r="211" spans="1:26" ht="15.75" customHeight="1">
      <c r="A211" s="4"/>
      <c r="B211" s="99" t="s">
        <v>555</v>
      </c>
      <c r="C211" s="4"/>
      <c r="D211" s="4"/>
      <c r="E211" s="7"/>
      <c r="F211" s="4"/>
      <c r="G211" s="4"/>
      <c r="H211" s="7"/>
      <c r="I211" s="4"/>
      <c r="J211" s="4"/>
      <c r="K211" s="4"/>
      <c r="L211" s="4"/>
      <c r="M211" s="4"/>
      <c r="N211" s="4"/>
      <c r="O211" s="4"/>
      <c r="P211" s="4"/>
      <c r="Q211" s="4"/>
      <c r="R211" s="4"/>
      <c r="S211" s="4"/>
      <c r="T211" s="4"/>
      <c r="U211" s="4"/>
      <c r="V211" s="4"/>
      <c r="W211" s="4"/>
      <c r="X211" s="4"/>
      <c r="Y211" s="4"/>
      <c r="Z211" s="4"/>
    </row>
    <row r="212" spans="1:26" ht="15.75" customHeight="1">
      <c r="A212" s="4">
        <v>376</v>
      </c>
      <c r="B212" s="19" t="s">
        <v>3527</v>
      </c>
      <c r="C212" s="19" t="s">
        <v>3528</v>
      </c>
      <c r="D212" s="19" t="s">
        <v>3529</v>
      </c>
      <c r="E212" s="36"/>
      <c r="F212" s="87"/>
      <c r="G212" s="87"/>
      <c r="H212" s="34"/>
      <c r="I212" s="4"/>
      <c r="J212" s="4"/>
      <c r="K212" s="4"/>
      <c r="L212" s="4"/>
      <c r="M212" s="4"/>
      <c r="N212" s="4"/>
      <c r="O212" s="4"/>
      <c r="P212" s="4"/>
      <c r="Q212" s="4"/>
      <c r="R212" s="4"/>
      <c r="S212" s="4"/>
      <c r="T212" s="4"/>
      <c r="U212" s="4"/>
      <c r="V212" s="4"/>
      <c r="W212" s="4"/>
      <c r="X212" s="4"/>
      <c r="Y212" s="4"/>
      <c r="Z212" s="4"/>
    </row>
    <row r="213" spans="1:26" ht="15.75" customHeight="1">
      <c r="A213" s="4">
        <v>377</v>
      </c>
      <c r="B213" s="19" t="s">
        <v>3536</v>
      </c>
      <c r="C213" s="19" t="s">
        <v>3537</v>
      </c>
      <c r="D213" s="19" t="s">
        <v>3538</v>
      </c>
      <c r="E213" s="36"/>
      <c r="F213" s="87"/>
      <c r="G213" s="87"/>
      <c r="H213" s="34"/>
      <c r="I213" s="4"/>
      <c r="J213" s="4"/>
      <c r="K213" s="4"/>
      <c r="L213" s="4"/>
      <c r="M213" s="4"/>
      <c r="N213" s="4"/>
      <c r="O213" s="4"/>
      <c r="P213" s="4"/>
      <c r="Q213" s="4"/>
      <c r="R213" s="4"/>
      <c r="S213" s="4"/>
      <c r="T213" s="4"/>
      <c r="U213" s="4"/>
      <c r="V213" s="4"/>
      <c r="W213" s="4"/>
      <c r="X213" s="4"/>
      <c r="Y213" s="4"/>
      <c r="Z213" s="4"/>
    </row>
    <row r="214" spans="1:26" ht="15.75" customHeight="1">
      <c r="A214" s="4">
        <v>378</v>
      </c>
      <c r="B214" s="19" t="s">
        <v>2288</v>
      </c>
      <c r="C214" s="19" t="s">
        <v>2289</v>
      </c>
      <c r="D214" s="19" t="s">
        <v>3541</v>
      </c>
      <c r="E214" s="36"/>
      <c r="F214" s="87"/>
      <c r="G214" s="87"/>
      <c r="H214" s="34"/>
      <c r="I214" s="4"/>
      <c r="J214" s="4"/>
      <c r="K214" s="4"/>
      <c r="L214" s="4"/>
      <c r="M214" s="4"/>
      <c r="N214" s="4"/>
      <c r="O214" s="4"/>
      <c r="P214" s="4"/>
      <c r="Q214" s="4"/>
      <c r="R214" s="4"/>
      <c r="S214" s="4"/>
      <c r="T214" s="4"/>
      <c r="U214" s="4"/>
      <c r="V214" s="4"/>
      <c r="W214" s="4"/>
      <c r="X214" s="4"/>
      <c r="Y214" s="4"/>
      <c r="Z214" s="4"/>
    </row>
    <row r="215" spans="1:26" ht="15.75" customHeight="1">
      <c r="A215" s="4">
        <v>379</v>
      </c>
      <c r="B215" s="19" t="s">
        <v>3542</v>
      </c>
      <c r="C215" s="19" t="s">
        <v>3543</v>
      </c>
      <c r="D215" s="19" t="s">
        <v>3544</v>
      </c>
      <c r="E215" s="36"/>
      <c r="F215" s="87"/>
      <c r="G215" s="87"/>
      <c r="H215" s="34"/>
      <c r="I215" s="4"/>
      <c r="J215" s="4"/>
      <c r="K215" s="4"/>
      <c r="L215" s="4"/>
      <c r="M215" s="4"/>
      <c r="N215" s="4"/>
      <c r="O215" s="4"/>
      <c r="P215" s="4"/>
      <c r="Q215" s="4"/>
      <c r="R215" s="4"/>
      <c r="S215" s="4"/>
      <c r="T215" s="4"/>
      <c r="U215" s="4"/>
      <c r="V215" s="4"/>
      <c r="W215" s="4"/>
      <c r="X215" s="4"/>
      <c r="Y215" s="4"/>
      <c r="Z215" s="4"/>
    </row>
    <row r="216" spans="1:26" ht="15.75" customHeight="1">
      <c r="A216" s="4">
        <v>380</v>
      </c>
      <c r="B216" s="19" t="s">
        <v>3545</v>
      </c>
      <c r="C216" s="19" t="s">
        <v>3546</v>
      </c>
      <c r="D216" s="19" t="s">
        <v>3547</v>
      </c>
      <c r="E216" s="36"/>
      <c r="F216" s="87"/>
      <c r="G216" s="87"/>
      <c r="H216" s="34"/>
      <c r="I216" s="4"/>
      <c r="J216" s="4"/>
      <c r="K216" s="4"/>
      <c r="L216" s="4"/>
      <c r="M216" s="4"/>
      <c r="N216" s="4"/>
      <c r="O216" s="4"/>
      <c r="P216" s="4"/>
      <c r="Q216" s="4"/>
      <c r="R216" s="4"/>
      <c r="S216" s="4"/>
      <c r="T216" s="4"/>
      <c r="U216" s="4"/>
      <c r="V216" s="4"/>
      <c r="W216" s="4"/>
      <c r="X216" s="4"/>
      <c r="Y216" s="4"/>
      <c r="Z216" s="4"/>
    </row>
    <row r="217" spans="1:26" ht="15.75" customHeight="1">
      <c r="A217" s="4">
        <v>381</v>
      </c>
      <c r="B217" s="19" t="s">
        <v>3548</v>
      </c>
      <c r="C217" s="19" t="s">
        <v>2993</v>
      </c>
      <c r="D217" s="19" t="s">
        <v>3549</v>
      </c>
      <c r="E217" s="36"/>
      <c r="F217" s="87"/>
      <c r="G217" s="87"/>
      <c r="H217" s="34"/>
      <c r="I217" s="4"/>
      <c r="J217" s="4"/>
      <c r="K217" s="4"/>
      <c r="L217" s="4"/>
      <c r="M217" s="4"/>
      <c r="N217" s="4"/>
      <c r="O217" s="4"/>
      <c r="P217" s="4"/>
      <c r="Q217" s="4"/>
      <c r="R217" s="4"/>
      <c r="S217" s="4"/>
      <c r="T217" s="4"/>
      <c r="U217" s="4"/>
      <c r="V217" s="4"/>
      <c r="W217" s="4"/>
      <c r="X217" s="4"/>
      <c r="Y217" s="4"/>
      <c r="Z217" s="4"/>
    </row>
    <row r="218" spans="1:26" ht="15.75" customHeight="1">
      <c r="A218" s="4">
        <v>382</v>
      </c>
      <c r="B218" s="19" t="s">
        <v>3007</v>
      </c>
      <c r="C218" s="19" t="s">
        <v>3008</v>
      </c>
      <c r="D218" s="19" t="s">
        <v>3550</v>
      </c>
      <c r="E218" s="36"/>
      <c r="F218" s="87"/>
      <c r="G218" s="87"/>
      <c r="H218" s="34"/>
      <c r="I218" s="4"/>
      <c r="J218" s="4"/>
      <c r="K218" s="4"/>
      <c r="L218" s="4"/>
      <c r="M218" s="4"/>
      <c r="N218" s="4"/>
      <c r="O218" s="4"/>
      <c r="P218" s="4"/>
      <c r="Q218" s="4"/>
      <c r="R218" s="4"/>
      <c r="S218" s="4"/>
      <c r="T218" s="4"/>
      <c r="U218" s="4"/>
      <c r="V218" s="4"/>
      <c r="W218" s="4"/>
      <c r="X218" s="4"/>
      <c r="Y218" s="4"/>
      <c r="Z218" s="4"/>
    </row>
    <row r="219" spans="1:26" ht="15.75" customHeight="1">
      <c r="A219" s="4">
        <v>383</v>
      </c>
      <c r="B219" s="19" t="s">
        <v>3551</v>
      </c>
      <c r="C219" s="19" t="s">
        <v>3035</v>
      </c>
      <c r="D219" s="19" t="s">
        <v>3552</v>
      </c>
      <c r="E219" s="36"/>
      <c r="F219" s="87"/>
      <c r="G219" s="87"/>
      <c r="H219" s="34"/>
      <c r="I219" s="4"/>
      <c r="J219" s="4"/>
      <c r="K219" s="4"/>
      <c r="L219" s="4"/>
      <c r="M219" s="4"/>
      <c r="N219" s="4"/>
      <c r="O219" s="4"/>
      <c r="P219" s="4"/>
      <c r="Q219" s="4"/>
      <c r="R219" s="4"/>
      <c r="S219" s="4"/>
      <c r="T219" s="4"/>
      <c r="U219" s="4"/>
      <c r="V219" s="4"/>
      <c r="W219" s="4"/>
      <c r="X219" s="4"/>
      <c r="Y219" s="4"/>
      <c r="Z219" s="4"/>
    </row>
    <row r="220" spans="1:26" ht="15.75" customHeight="1">
      <c r="A220" s="4">
        <v>384</v>
      </c>
      <c r="B220" s="19" t="s">
        <v>3046</v>
      </c>
      <c r="C220" s="19" t="s">
        <v>3048</v>
      </c>
      <c r="D220" s="19" t="s">
        <v>3560</v>
      </c>
      <c r="E220" s="36"/>
      <c r="F220" s="87"/>
      <c r="G220" s="87"/>
      <c r="H220" s="34"/>
      <c r="I220" s="4"/>
      <c r="J220" s="4"/>
      <c r="K220" s="4"/>
      <c r="L220" s="4"/>
      <c r="M220" s="4"/>
      <c r="N220" s="4"/>
      <c r="O220" s="4"/>
      <c r="P220" s="4"/>
      <c r="Q220" s="4"/>
      <c r="R220" s="4"/>
      <c r="S220" s="4"/>
      <c r="T220" s="4"/>
      <c r="U220" s="4"/>
      <c r="V220" s="4"/>
      <c r="W220" s="4"/>
      <c r="X220" s="4"/>
      <c r="Y220" s="4"/>
      <c r="Z220" s="4"/>
    </row>
    <row r="221" spans="1:26" ht="15.75" customHeight="1">
      <c r="A221" s="4">
        <v>385</v>
      </c>
      <c r="B221" s="19" t="s">
        <v>3055</v>
      </c>
      <c r="C221" s="19" t="s">
        <v>2009</v>
      </c>
      <c r="D221" s="19" t="s">
        <v>3561</v>
      </c>
      <c r="E221" s="36"/>
      <c r="F221" s="87"/>
      <c r="G221" s="87"/>
      <c r="H221" s="34"/>
      <c r="I221" s="4"/>
      <c r="J221" s="4"/>
      <c r="K221" s="4"/>
      <c r="L221" s="4"/>
      <c r="M221" s="4"/>
      <c r="N221" s="4"/>
      <c r="O221" s="4"/>
      <c r="P221" s="4"/>
      <c r="Q221" s="4"/>
      <c r="R221" s="4"/>
      <c r="S221" s="4"/>
      <c r="T221" s="4"/>
      <c r="U221" s="4"/>
      <c r="V221" s="4"/>
      <c r="W221" s="4"/>
      <c r="X221" s="4"/>
      <c r="Y221" s="4"/>
      <c r="Z221" s="4"/>
    </row>
    <row r="222" spans="1:26" ht="15.75" customHeight="1">
      <c r="A222" s="4">
        <v>386</v>
      </c>
      <c r="B222" s="19" t="s">
        <v>3562</v>
      </c>
      <c r="C222" s="19" t="s">
        <v>3563</v>
      </c>
      <c r="D222" s="19" t="s">
        <v>3564</v>
      </c>
      <c r="E222" s="36"/>
      <c r="F222" s="87"/>
      <c r="G222" s="87"/>
      <c r="H222" s="34"/>
      <c r="I222" s="4"/>
      <c r="J222" s="4"/>
      <c r="K222" s="4"/>
      <c r="L222" s="4"/>
      <c r="M222" s="4"/>
      <c r="N222" s="4"/>
      <c r="O222" s="4"/>
      <c r="P222" s="4"/>
      <c r="Q222" s="4"/>
      <c r="R222" s="4"/>
      <c r="S222" s="4"/>
      <c r="T222" s="4"/>
      <c r="U222" s="4"/>
      <c r="V222" s="4"/>
      <c r="W222" s="4"/>
      <c r="X222" s="4"/>
      <c r="Y222" s="4"/>
      <c r="Z222" s="4"/>
    </row>
    <row r="223" spans="1:26" ht="15.75" customHeight="1">
      <c r="A223" s="4">
        <v>387</v>
      </c>
      <c r="B223" s="19" t="s">
        <v>2792</v>
      </c>
      <c r="C223" s="19" t="s">
        <v>3565</v>
      </c>
      <c r="D223" s="19" t="s">
        <v>3566</v>
      </c>
      <c r="E223" s="36"/>
      <c r="F223" s="87"/>
      <c r="G223" s="87"/>
      <c r="H223" s="34"/>
      <c r="I223" s="4"/>
      <c r="J223" s="4"/>
      <c r="K223" s="4"/>
      <c r="L223" s="4"/>
      <c r="M223" s="4"/>
      <c r="N223" s="4"/>
      <c r="O223" s="4"/>
      <c r="P223" s="4"/>
      <c r="Q223" s="4"/>
      <c r="R223" s="4"/>
      <c r="S223" s="4"/>
      <c r="T223" s="4"/>
      <c r="U223" s="4"/>
      <c r="V223" s="4"/>
      <c r="W223" s="4"/>
      <c r="X223" s="4"/>
      <c r="Y223" s="4"/>
      <c r="Z223" s="4"/>
    </row>
    <row r="224" spans="1:26" ht="15.75" customHeight="1">
      <c r="A224" s="4">
        <v>388</v>
      </c>
      <c r="B224" s="19" t="s">
        <v>3567</v>
      </c>
      <c r="C224" s="19" t="s">
        <v>3569</v>
      </c>
      <c r="D224" s="19" t="s">
        <v>3570</v>
      </c>
      <c r="E224" s="36"/>
      <c r="F224" s="87"/>
      <c r="G224" s="87"/>
      <c r="H224" s="34"/>
      <c r="I224" s="4"/>
      <c r="J224" s="4"/>
      <c r="K224" s="4"/>
      <c r="L224" s="4"/>
      <c r="M224" s="4"/>
      <c r="N224" s="4"/>
      <c r="O224" s="4"/>
      <c r="P224" s="4"/>
      <c r="Q224" s="4"/>
      <c r="R224" s="4"/>
      <c r="S224" s="4"/>
      <c r="T224" s="4"/>
      <c r="U224" s="4"/>
      <c r="V224" s="4"/>
      <c r="W224" s="4"/>
      <c r="X224" s="4"/>
      <c r="Y224" s="4"/>
      <c r="Z224" s="4"/>
    </row>
    <row r="225" spans="1:26" ht="15.75" customHeight="1">
      <c r="A225" s="4">
        <v>389</v>
      </c>
      <c r="B225" s="19" t="s">
        <v>3578</v>
      </c>
      <c r="C225" s="19" t="s">
        <v>3579</v>
      </c>
      <c r="D225" s="19" t="s">
        <v>3580</v>
      </c>
      <c r="E225" s="36"/>
      <c r="F225" s="87"/>
      <c r="G225" s="87"/>
      <c r="H225" s="34"/>
      <c r="I225" s="4"/>
      <c r="J225" s="4"/>
      <c r="K225" s="4"/>
      <c r="L225" s="4"/>
      <c r="M225" s="4"/>
      <c r="N225" s="4"/>
      <c r="O225" s="4"/>
      <c r="P225" s="4"/>
      <c r="Q225" s="4"/>
      <c r="R225" s="4"/>
      <c r="S225" s="4"/>
      <c r="T225" s="4"/>
      <c r="U225" s="4"/>
      <c r="V225" s="4"/>
      <c r="W225" s="4"/>
      <c r="X225" s="4"/>
      <c r="Y225" s="4"/>
      <c r="Z225" s="4"/>
    </row>
    <row r="226" spans="1:26" ht="15.75" customHeight="1">
      <c r="A226" s="4"/>
      <c r="B226" s="4"/>
      <c r="C226" s="4"/>
      <c r="D226" s="4"/>
      <c r="E226" s="7"/>
      <c r="F226" s="4"/>
      <c r="G226" s="4"/>
      <c r="H226" s="7"/>
      <c r="I226" s="4"/>
      <c r="J226" s="4"/>
      <c r="K226" s="4"/>
      <c r="L226" s="4"/>
      <c r="M226" s="4"/>
      <c r="N226" s="4"/>
      <c r="O226" s="4"/>
      <c r="P226" s="4"/>
      <c r="Q226" s="4"/>
      <c r="R226" s="4"/>
      <c r="S226" s="4"/>
      <c r="T226" s="4"/>
      <c r="U226" s="4"/>
      <c r="V226" s="4"/>
      <c r="W226" s="4"/>
      <c r="X226" s="4"/>
      <c r="Y226" s="4"/>
      <c r="Z226" s="4"/>
    </row>
    <row r="227" spans="1:26" ht="15.75" customHeight="1">
      <c r="A227" s="4"/>
      <c r="B227" s="4"/>
      <c r="C227" s="4"/>
      <c r="D227" s="4"/>
      <c r="E227" s="7"/>
      <c r="F227" s="4"/>
      <c r="G227" s="4"/>
      <c r="H227" s="7"/>
      <c r="I227" s="4"/>
      <c r="J227" s="4"/>
      <c r="K227" s="4"/>
      <c r="L227" s="4"/>
      <c r="M227" s="4"/>
      <c r="N227" s="4"/>
      <c r="O227" s="4"/>
      <c r="P227" s="4"/>
      <c r="Q227" s="4"/>
      <c r="R227" s="4"/>
      <c r="S227" s="4"/>
      <c r="T227" s="4"/>
      <c r="U227" s="4"/>
      <c r="V227" s="4"/>
      <c r="W227" s="4"/>
      <c r="X227" s="4"/>
      <c r="Y227" s="4"/>
      <c r="Z227" s="4"/>
    </row>
    <row r="228" spans="1:26" ht="15.75" customHeight="1">
      <c r="A228" s="4"/>
      <c r="B228" s="4"/>
      <c r="C228" s="4"/>
      <c r="D228" s="4"/>
      <c r="E228" s="7"/>
      <c r="F228" s="4"/>
      <c r="G228" s="4"/>
      <c r="H228" s="7"/>
      <c r="I228" s="4"/>
      <c r="J228" s="4"/>
      <c r="K228" s="4"/>
      <c r="L228" s="4"/>
      <c r="M228" s="4"/>
      <c r="N228" s="4"/>
      <c r="O228" s="4"/>
      <c r="P228" s="4"/>
      <c r="Q228" s="4"/>
      <c r="R228" s="4"/>
      <c r="S228" s="4"/>
      <c r="T228" s="4"/>
      <c r="U228" s="4"/>
      <c r="V228" s="4"/>
      <c r="W228" s="4"/>
      <c r="X228" s="4"/>
      <c r="Y228" s="4"/>
      <c r="Z228" s="4"/>
    </row>
    <row r="229" spans="1:26" ht="15.75" customHeight="1">
      <c r="A229" s="4"/>
      <c r="B229" s="99" t="s">
        <v>249</v>
      </c>
      <c r="C229" s="4"/>
      <c r="D229" s="4"/>
      <c r="E229" s="7"/>
      <c r="F229" s="4"/>
      <c r="G229" s="4"/>
      <c r="H229" s="7"/>
      <c r="I229" s="4"/>
      <c r="J229" s="4"/>
      <c r="K229" s="4"/>
      <c r="L229" s="4"/>
      <c r="M229" s="4"/>
      <c r="N229" s="4"/>
      <c r="O229" s="4"/>
      <c r="P229" s="4"/>
      <c r="Q229" s="4"/>
      <c r="R229" s="4"/>
      <c r="S229" s="4"/>
      <c r="T229" s="4"/>
      <c r="U229" s="4"/>
      <c r="V229" s="4"/>
      <c r="W229" s="4"/>
      <c r="X229" s="4"/>
      <c r="Y229" s="4"/>
      <c r="Z229" s="4"/>
    </row>
    <row r="230" spans="1:26" ht="15.75" customHeight="1">
      <c r="A230" s="4">
        <v>390</v>
      </c>
      <c r="B230" s="19" t="s">
        <v>1476</v>
      </c>
      <c r="C230" s="19" t="s">
        <v>3585</v>
      </c>
      <c r="D230" s="19" t="s">
        <v>3586</v>
      </c>
      <c r="E230" s="36"/>
      <c r="F230" s="87"/>
      <c r="G230" s="87"/>
      <c r="H230" s="34"/>
      <c r="I230" s="4"/>
      <c r="J230" s="4"/>
      <c r="K230" s="4"/>
      <c r="L230" s="4"/>
      <c r="M230" s="4"/>
      <c r="N230" s="4"/>
      <c r="O230" s="4"/>
      <c r="P230" s="4"/>
      <c r="Q230" s="4"/>
      <c r="R230" s="4"/>
      <c r="S230" s="4"/>
      <c r="T230" s="4"/>
      <c r="U230" s="4"/>
      <c r="V230" s="4"/>
      <c r="W230" s="4"/>
      <c r="X230" s="4"/>
      <c r="Y230" s="4"/>
      <c r="Z230" s="4"/>
    </row>
    <row r="231" spans="1:26" ht="15.75" customHeight="1">
      <c r="A231" s="4">
        <v>391</v>
      </c>
      <c r="B231" s="19" t="s">
        <v>396</v>
      </c>
      <c r="C231" s="19" t="s">
        <v>3587</v>
      </c>
      <c r="D231" s="19" t="s">
        <v>3588</v>
      </c>
      <c r="E231" s="36"/>
      <c r="F231" s="87"/>
      <c r="G231" s="87"/>
      <c r="H231" s="34"/>
      <c r="I231" s="4"/>
      <c r="J231" s="4"/>
      <c r="K231" s="4"/>
      <c r="L231" s="4"/>
      <c r="M231" s="4"/>
      <c r="N231" s="4"/>
      <c r="O231" s="4"/>
      <c r="P231" s="4"/>
      <c r="Q231" s="4"/>
      <c r="R231" s="4"/>
      <c r="S231" s="4"/>
      <c r="T231" s="4"/>
      <c r="U231" s="4"/>
      <c r="V231" s="4"/>
      <c r="W231" s="4"/>
      <c r="X231" s="4"/>
      <c r="Y231" s="4"/>
      <c r="Z231" s="4"/>
    </row>
    <row r="232" spans="1:26" ht="15.75" customHeight="1">
      <c r="A232" s="4">
        <v>392</v>
      </c>
      <c r="B232" s="19" t="s">
        <v>3589</v>
      </c>
      <c r="C232" s="19" t="s">
        <v>3590</v>
      </c>
      <c r="D232" s="19" t="s">
        <v>3591</v>
      </c>
      <c r="E232" s="36"/>
      <c r="F232" s="87"/>
      <c r="G232" s="87"/>
      <c r="H232" s="34"/>
      <c r="I232" s="4"/>
      <c r="J232" s="4"/>
      <c r="K232" s="4"/>
      <c r="L232" s="4"/>
      <c r="M232" s="4"/>
      <c r="N232" s="4"/>
      <c r="O232" s="4"/>
      <c r="P232" s="4"/>
      <c r="Q232" s="4"/>
      <c r="R232" s="4"/>
      <c r="S232" s="4"/>
      <c r="T232" s="4"/>
      <c r="U232" s="4"/>
      <c r="V232" s="4"/>
      <c r="W232" s="4"/>
      <c r="X232" s="4"/>
      <c r="Y232" s="4"/>
      <c r="Z232" s="4"/>
    </row>
    <row r="233" spans="1:26" ht="15.75" customHeight="1">
      <c r="A233" s="4">
        <v>393</v>
      </c>
      <c r="B233" s="19" t="s">
        <v>3592</v>
      </c>
      <c r="C233" s="19" t="s">
        <v>3593</v>
      </c>
      <c r="D233" s="19" t="s">
        <v>3595</v>
      </c>
      <c r="E233" s="36"/>
      <c r="F233" s="87"/>
      <c r="G233" s="87"/>
      <c r="H233" s="34"/>
      <c r="I233" s="4"/>
      <c r="J233" s="4"/>
      <c r="K233" s="4"/>
      <c r="L233" s="4"/>
      <c r="M233" s="4"/>
      <c r="N233" s="4"/>
      <c r="O233" s="4"/>
      <c r="P233" s="4"/>
      <c r="Q233" s="4"/>
      <c r="R233" s="4"/>
      <c r="S233" s="4"/>
      <c r="T233" s="4"/>
      <c r="U233" s="4"/>
      <c r="V233" s="4"/>
      <c r="W233" s="4"/>
      <c r="X233" s="4"/>
      <c r="Y233" s="4"/>
      <c r="Z233" s="4"/>
    </row>
    <row r="234" spans="1:26" ht="15.75" customHeight="1">
      <c r="A234" s="4">
        <v>394</v>
      </c>
      <c r="B234" s="19" t="s">
        <v>1484</v>
      </c>
      <c r="C234" s="19" t="s">
        <v>1485</v>
      </c>
      <c r="D234" s="19" t="s">
        <v>3601</v>
      </c>
      <c r="E234" s="36"/>
      <c r="F234" s="87"/>
      <c r="G234" s="87"/>
      <c r="H234" s="34"/>
      <c r="I234" s="4"/>
      <c r="J234" s="4"/>
      <c r="K234" s="4"/>
      <c r="L234" s="4"/>
      <c r="M234" s="4"/>
      <c r="N234" s="4"/>
      <c r="O234" s="4"/>
      <c r="P234" s="4"/>
      <c r="Q234" s="4"/>
      <c r="R234" s="4"/>
      <c r="S234" s="4"/>
      <c r="T234" s="4"/>
      <c r="U234" s="4"/>
      <c r="V234" s="4"/>
      <c r="W234" s="4"/>
      <c r="X234" s="4"/>
      <c r="Y234" s="4"/>
      <c r="Z234" s="4"/>
    </row>
    <row r="235" spans="1:26" ht="15.75" customHeight="1">
      <c r="A235" s="4">
        <v>395</v>
      </c>
      <c r="B235" s="19" t="s">
        <v>250</v>
      </c>
      <c r="C235" s="19" t="s">
        <v>3605</v>
      </c>
      <c r="D235" s="19" t="s">
        <v>3606</v>
      </c>
      <c r="E235" s="36"/>
      <c r="F235" s="87"/>
      <c r="G235" s="87"/>
      <c r="H235" s="34"/>
      <c r="I235" s="4"/>
      <c r="J235" s="4"/>
      <c r="K235" s="4"/>
      <c r="L235" s="4"/>
      <c r="M235" s="4"/>
      <c r="N235" s="4"/>
      <c r="O235" s="4"/>
      <c r="P235" s="4"/>
      <c r="Q235" s="4"/>
      <c r="R235" s="4"/>
      <c r="S235" s="4"/>
      <c r="T235" s="4"/>
      <c r="U235" s="4"/>
      <c r="V235" s="4"/>
      <c r="W235" s="4"/>
      <c r="X235" s="4"/>
      <c r="Y235" s="4"/>
      <c r="Z235" s="4"/>
    </row>
    <row r="236" spans="1:26" ht="15.75" customHeight="1">
      <c r="A236" s="4">
        <v>396</v>
      </c>
      <c r="B236" s="19" t="s">
        <v>2876</v>
      </c>
      <c r="C236" s="19" t="s">
        <v>2877</v>
      </c>
      <c r="D236" s="19" t="s">
        <v>3607</v>
      </c>
      <c r="E236" s="36"/>
      <c r="F236" s="87"/>
      <c r="G236" s="87"/>
      <c r="H236" s="34"/>
      <c r="I236" s="4"/>
      <c r="J236" s="4"/>
      <c r="K236" s="4"/>
      <c r="L236" s="4"/>
      <c r="M236" s="4"/>
      <c r="N236" s="4"/>
      <c r="O236" s="4"/>
      <c r="P236" s="4"/>
      <c r="Q236" s="4"/>
      <c r="R236" s="4"/>
      <c r="S236" s="4"/>
      <c r="T236" s="4"/>
      <c r="U236" s="4"/>
      <c r="V236" s="4"/>
      <c r="W236" s="4"/>
      <c r="X236" s="4"/>
      <c r="Y236" s="4"/>
      <c r="Z236" s="4"/>
    </row>
    <row r="237" spans="1:26" ht="15.75" customHeight="1">
      <c r="A237" s="4">
        <v>397</v>
      </c>
      <c r="B237" s="19" t="s">
        <v>3611</v>
      </c>
      <c r="C237" s="19" t="s">
        <v>3612</v>
      </c>
      <c r="D237" s="19" t="s">
        <v>3613</v>
      </c>
      <c r="E237" s="36"/>
      <c r="F237" s="87"/>
      <c r="G237" s="87"/>
      <c r="H237" s="34"/>
      <c r="I237" s="4"/>
      <c r="J237" s="4"/>
      <c r="K237" s="4"/>
      <c r="L237" s="4"/>
      <c r="M237" s="4"/>
      <c r="N237" s="4"/>
      <c r="O237" s="4"/>
      <c r="P237" s="4"/>
      <c r="Q237" s="4"/>
      <c r="R237" s="4"/>
      <c r="S237" s="4"/>
      <c r="T237" s="4"/>
      <c r="U237" s="4"/>
      <c r="V237" s="4"/>
      <c r="W237" s="4"/>
      <c r="X237" s="4"/>
      <c r="Y237" s="4"/>
      <c r="Z237" s="4"/>
    </row>
    <row r="238" spans="1:26" ht="15.75" customHeight="1">
      <c r="A238" s="4">
        <v>398</v>
      </c>
      <c r="B238" s="19" t="s">
        <v>2882</v>
      </c>
      <c r="C238" s="19" t="s">
        <v>3614</v>
      </c>
      <c r="D238" s="19" t="s">
        <v>3615</v>
      </c>
      <c r="E238" s="36"/>
      <c r="F238" s="87"/>
      <c r="G238" s="87"/>
      <c r="H238" s="34"/>
      <c r="I238" s="4"/>
      <c r="J238" s="4"/>
      <c r="K238" s="4"/>
      <c r="L238" s="4"/>
      <c r="M238" s="4"/>
      <c r="N238" s="4"/>
      <c r="O238" s="4"/>
      <c r="P238" s="4"/>
      <c r="Q238" s="4"/>
      <c r="R238" s="4"/>
      <c r="S238" s="4"/>
      <c r="T238" s="4"/>
      <c r="U238" s="4"/>
      <c r="V238" s="4"/>
      <c r="W238" s="4"/>
      <c r="X238" s="4"/>
      <c r="Y238" s="4"/>
      <c r="Z238" s="4"/>
    </row>
    <row r="239" spans="1:26" ht="15.75" customHeight="1">
      <c r="A239" s="4">
        <v>399</v>
      </c>
      <c r="B239" s="19" t="s">
        <v>3618</v>
      </c>
      <c r="C239" s="19" t="s">
        <v>3619</v>
      </c>
      <c r="D239" s="19" t="s">
        <v>3615</v>
      </c>
      <c r="E239" s="36"/>
      <c r="F239" s="87"/>
      <c r="G239" s="87"/>
      <c r="H239" s="34"/>
      <c r="I239" s="4"/>
      <c r="J239" s="4"/>
      <c r="K239" s="4"/>
      <c r="L239" s="4"/>
      <c r="M239" s="4"/>
      <c r="N239" s="4"/>
      <c r="O239" s="4"/>
      <c r="P239" s="4"/>
      <c r="Q239" s="4"/>
      <c r="R239" s="4"/>
      <c r="S239" s="4"/>
      <c r="T239" s="4"/>
      <c r="U239" s="4"/>
      <c r="V239" s="4"/>
      <c r="W239" s="4"/>
      <c r="X239" s="4"/>
      <c r="Y239" s="4"/>
      <c r="Z239" s="4"/>
    </row>
    <row r="240" spans="1:26" ht="15.75" customHeight="1">
      <c r="A240" s="4">
        <v>400</v>
      </c>
      <c r="B240" s="19" t="s">
        <v>3620</v>
      </c>
      <c r="C240" s="19" t="s">
        <v>3621</v>
      </c>
      <c r="D240" s="19" t="s">
        <v>3615</v>
      </c>
      <c r="E240" s="36"/>
      <c r="F240" s="87"/>
      <c r="G240" s="87"/>
      <c r="H240" s="34"/>
      <c r="I240" s="4"/>
      <c r="J240" s="4"/>
      <c r="K240" s="4"/>
      <c r="L240" s="4"/>
      <c r="M240" s="4"/>
      <c r="N240" s="4"/>
      <c r="O240" s="4"/>
      <c r="P240" s="4"/>
      <c r="Q240" s="4"/>
      <c r="R240" s="4"/>
      <c r="S240" s="4"/>
      <c r="T240" s="4"/>
      <c r="U240" s="4"/>
      <c r="V240" s="4"/>
      <c r="W240" s="4"/>
      <c r="X240" s="4"/>
      <c r="Y240" s="4"/>
      <c r="Z240" s="4"/>
    </row>
    <row r="241" spans="1:26" ht="15.75" customHeight="1">
      <c r="A241" s="4">
        <v>401</v>
      </c>
      <c r="B241" s="19" t="s">
        <v>2905</v>
      </c>
      <c r="C241" s="19" t="s">
        <v>3622</v>
      </c>
      <c r="D241" s="19" t="s">
        <v>3615</v>
      </c>
      <c r="E241" s="36"/>
      <c r="F241" s="87"/>
      <c r="G241" s="87"/>
      <c r="H241" s="34"/>
      <c r="I241" s="4"/>
      <c r="J241" s="4"/>
      <c r="K241" s="4"/>
      <c r="L241" s="4"/>
      <c r="M241" s="4"/>
      <c r="N241" s="4"/>
      <c r="O241" s="4"/>
      <c r="P241" s="4"/>
      <c r="Q241" s="4"/>
      <c r="R241" s="4"/>
      <c r="S241" s="4"/>
      <c r="T241" s="4"/>
      <c r="U241" s="4"/>
      <c r="V241" s="4"/>
      <c r="W241" s="4"/>
      <c r="X241" s="4"/>
      <c r="Y241" s="4"/>
      <c r="Z241" s="4"/>
    </row>
    <row r="242" spans="1:26" ht="15.75" customHeight="1">
      <c r="A242" s="4"/>
      <c r="B242" s="4"/>
      <c r="C242" s="4"/>
      <c r="D242" s="4"/>
      <c r="E242" s="7"/>
      <c r="F242" s="4"/>
      <c r="G242" s="4"/>
      <c r="H242" s="7"/>
      <c r="I242" s="4"/>
      <c r="J242" s="4"/>
      <c r="K242" s="4"/>
      <c r="L242" s="4"/>
      <c r="M242" s="4"/>
      <c r="N242" s="4"/>
      <c r="O242" s="4"/>
      <c r="P242" s="4"/>
      <c r="Q242" s="4"/>
      <c r="R242" s="4"/>
      <c r="S242" s="4"/>
      <c r="T242" s="4"/>
      <c r="U242" s="4"/>
      <c r="V242" s="4"/>
      <c r="W242" s="4"/>
      <c r="X242" s="4"/>
      <c r="Y242" s="4"/>
      <c r="Z242" s="4"/>
    </row>
    <row r="243" spans="1:26" ht="15.75" customHeight="1">
      <c r="A243" s="4"/>
      <c r="B243" s="4"/>
      <c r="C243" s="4"/>
      <c r="D243" s="4"/>
      <c r="E243" s="7"/>
      <c r="F243" s="4"/>
      <c r="G243" s="4"/>
      <c r="H243" s="7"/>
      <c r="I243" s="4"/>
      <c r="J243" s="4"/>
      <c r="K243" s="4"/>
      <c r="L243" s="4"/>
      <c r="M243" s="4"/>
      <c r="N243" s="4"/>
      <c r="O243" s="4"/>
      <c r="P243" s="4"/>
      <c r="Q243" s="4"/>
      <c r="R243" s="4"/>
      <c r="S243" s="4"/>
      <c r="T243" s="4"/>
      <c r="U243" s="4"/>
      <c r="V243" s="4"/>
      <c r="W243" s="4"/>
      <c r="X243" s="4"/>
      <c r="Y243" s="4"/>
      <c r="Z243" s="4"/>
    </row>
    <row r="244" spans="1:26" ht="15.75" customHeight="1">
      <c r="A244" s="4"/>
      <c r="B244" s="4"/>
      <c r="C244" s="4"/>
      <c r="D244" s="4"/>
      <c r="E244" s="7"/>
      <c r="F244" s="4"/>
      <c r="G244" s="4"/>
      <c r="H244" s="7"/>
      <c r="I244" s="4"/>
      <c r="J244" s="4"/>
      <c r="K244" s="4"/>
      <c r="L244" s="4"/>
      <c r="M244" s="4"/>
      <c r="N244" s="4"/>
      <c r="O244" s="4"/>
      <c r="P244" s="4"/>
      <c r="Q244" s="4"/>
      <c r="R244" s="4"/>
      <c r="S244" s="4"/>
      <c r="T244" s="4"/>
      <c r="U244" s="4"/>
      <c r="V244" s="4"/>
      <c r="W244" s="4"/>
      <c r="X244" s="4"/>
      <c r="Y244" s="4"/>
      <c r="Z244" s="4"/>
    </row>
    <row r="245" spans="1:26" ht="15.75" customHeight="1">
      <c r="A245" s="4"/>
      <c r="B245" s="99" t="s">
        <v>2094</v>
      </c>
      <c r="C245" s="4"/>
      <c r="D245" s="4"/>
      <c r="E245" s="7"/>
      <c r="F245" s="4"/>
      <c r="G245" s="4"/>
      <c r="H245" s="7"/>
      <c r="I245" s="4"/>
      <c r="J245" s="4"/>
      <c r="K245" s="4"/>
      <c r="L245" s="4"/>
      <c r="M245" s="4"/>
      <c r="N245" s="4"/>
      <c r="O245" s="4"/>
      <c r="P245" s="4"/>
      <c r="Q245" s="4"/>
      <c r="R245" s="4"/>
      <c r="S245" s="4"/>
      <c r="T245" s="4"/>
      <c r="U245" s="4"/>
      <c r="V245" s="4"/>
      <c r="W245" s="4"/>
      <c r="X245" s="4"/>
      <c r="Y245" s="4"/>
      <c r="Z245" s="4"/>
    </row>
    <row r="246" spans="1:26" ht="15.75" customHeight="1">
      <c r="A246" s="4">
        <v>402</v>
      </c>
      <c r="B246" s="19" t="s">
        <v>3085</v>
      </c>
      <c r="C246" s="19" t="s">
        <v>3086</v>
      </c>
      <c r="D246" s="19" t="s">
        <v>112</v>
      </c>
      <c r="E246" s="36"/>
      <c r="F246" s="87"/>
      <c r="G246" s="87"/>
      <c r="H246" s="34"/>
      <c r="I246" s="4"/>
      <c r="J246" s="4"/>
      <c r="K246" s="4"/>
      <c r="L246" s="4"/>
      <c r="M246" s="4"/>
      <c r="N246" s="4"/>
      <c r="O246" s="4"/>
      <c r="P246" s="4"/>
      <c r="Q246" s="4"/>
      <c r="R246" s="4"/>
      <c r="S246" s="4"/>
      <c r="T246" s="4"/>
      <c r="U246" s="4"/>
      <c r="V246" s="4"/>
      <c r="W246" s="4"/>
      <c r="X246" s="4"/>
      <c r="Y246" s="4"/>
      <c r="Z246" s="4"/>
    </row>
    <row r="247" spans="1:26" ht="15.75" customHeight="1">
      <c r="A247" s="4">
        <v>403</v>
      </c>
      <c r="B247" s="19" t="s">
        <v>3628</v>
      </c>
      <c r="C247" s="19" t="s">
        <v>3629</v>
      </c>
      <c r="D247" s="19" t="s">
        <v>112</v>
      </c>
      <c r="E247" s="36"/>
      <c r="F247" s="87"/>
      <c r="G247" s="87"/>
      <c r="H247" s="34"/>
      <c r="I247" s="4"/>
      <c r="J247" s="4"/>
      <c r="K247" s="4"/>
      <c r="L247" s="4"/>
      <c r="M247" s="4"/>
      <c r="N247" s="4"/>
      <c r="O247" s="4"/>
      <c r="P247" s="4"/>
      <c r="Q247" s="4"/>
      <c r="R247" s="4"/>
      <c r="S247" s="4"/>
      <c r="T247" s="4"/>
      <c r="U247" s="4"/>
      <c r="V247" s="4"/>
      <c r="W247" s="4"/>
      <c r="X247" s="4"/>
      <c r="Y247" s="4"/>
      <c r="Z247" s="4"/>
    </row>
    <row r="248" spans="1:26" ht="15.75" customHeight="1">
      <c r="A248" s="4">
        <v>404</v>
      </c>
      <c r="B248" s="19" t="s">
        <v>3630</v>
      </c>
      <c r="C248" s="19" t="s">
        <v>3631</v>
      </c>
      <c r="D248" s="19" t="s">
        <v>112</v>
      </c>
      <c r="E248" s="36"/>
      <c r="F248" s="87"/>
      <c r="G248" s="87"/>
      <c r="H248" s="34"/>
      <c r="I248" s="4"/>
      <c r="J248" s="4"/>
      <c r="K248" s="4"/>
      <c r="L248" s="4"/>
      <c r="M248" s="4"/>
      <c r="N248" s="4"/>
      <c r="O248" s="4"/>
      <c r="P248" s="4"/>
      <c r="Q248" s="4"/>
      <c r="R248" s="4"/>
      <c r="S248" s="4"/>
      <c r="T248" s="4"/>
      <c r="U248" s="4"/>
      <c r="V248" s="4"/>
      <c r="W248" s="4"/>
      <c r="X248" s="4"/>
      <c r="Y248" s="4"/>
      <c r="Z248" s="4"/>
    </row>
    <row r="249" spans="1:26" ht="15.75" customHeight="1">
      <c r="A249" s="4">
        <v>405</v>
      </c>
      <c r="B249" s="19" t="s">
        <v>3633</v>
      </c>
      <c r="C249" s="19" t="s">
        <v>3634</v>
      </c>
      <c r="D249" s="19" t="s">
        <v>112</v>
      </c>
      <c r="E249" s="36"/>
      <c r="F249" s="87"/>
      <c r="G249" s="87"/>
      <c r="H249" s="34"/>
      <c r="I249" s="4"/>
      <c r="J249" s="4"/>
      <c r="K249" s="4"/>
      <c r="L249" s="4"/>
      <c r="M249" s="4"/>
      <c r="N249" s="4"/>
      <c r="O249" s="4"/>
      <c r="P249" s="4"/>
      <c r="Q249" s="4"/>
      <c r="R249" s="4"/>
      <c r="S249" s="4"/>
      <c r="T249" s="4"/>
      <c r="U249" s="4"/>
      <c r="V249" s="4"/>
      <c r="W249" s="4"/>
      <c r="X249" s="4"/>
      <c r="Y249" s="4"/>
      <c r="Z249" s="4"/>
    </row>
    <row r="250" spans="1:26" ht="15.75" customHeight="1">
      <c r="A250" s="4">
        <v>406</v>
      </c>
      <c r="B250" s="19" t="s">
        <v>3635</v>
      </c>
      <c r="C250" s="19" t="s">
        <v>3636</v>
      </c>
      <c r="D250" s="19" t="s">
        <v>112</v>
      </c>
      <c r="E250" s="36"/>
      <c r="F250" s="87"/>
      <c r="G250" s="87"/>
      <c r="H250" s="34"/>
      <c r="I250" s="4"/>
      <c r="J250" s="4"/>
      <c r="K250" s="4"/>
      <c r="L250" s="4"/>
      <c r="M250" s="4"/>
      <c r="N250" s="4"/>
      <c r="O250" s="4"/>
      <c r="P250" s="4"/>
      <c r="Q250" s="4"/>
      <c r="R250" s="4"/>
      <c r="S250" s="4"/>
      <c r="T250" s="4"/>
      <c r="U250" s="4"/>
      <c r="V250" s="4"/>
      <c r="W250" s="4"/>
      <c r="X250" s="4"/>
      <c r="Y250" s="4"/>
      <c r="Z250" s="4"/>
    </row>
    <row r="251" spans="1:26" ht="15.75" customHeight="1">
      <c r="A251" s="4">
        <v>407</v>
      </c>
      <c r="B251" s="86" t="s">
        <v>3100</v>
      </c>
      <c r="C251" s="19" t="s">
        <v>3101</v>
      </c>
      <c r="D251" s="19" t="s">
        <v>112</v>
      </c>
      <c r="E251" s="36"/>
      <c r="F251" s="87"/>
      <c r="G251" s="87"/>
      <c r="H251" s="34"/>
      <c r="I251" s="4"/>
      <c r="J251" s="4"/>
      <c r="K251" s="4"/>
      <c r="L251" s="4"/>
      <c r="M251" s="4"/>
      <c r="N251" s="4"/>
      <c r="O251" s="4"/>
      <c r="P251" s="4"/>
      <c r="Q251" s="4"/>
      <c r="R251" s="4"/>
      <c r="S251" s="4"/>
      <c r="T251" s="4"/>
      <c r="U251" s="4"/>
      <c r="V251" s="4"/>
      <c r="W251" s="4"/>
      <c r="X251" s="4"/>
      <c r="Y251" s="4"/>
      <c r="Z251" s="4"/>
    </row>
    <row r="252" spans="1:26" ht="15.75" customHeight="1">
      <c r="A252" s="4">
        <v>408</v>
      </c>
      <c r="B252" s="19" t="s">
        <v>3114</v>
      </c>
      <c r="C252" s="19" t="s">
        <v>3116</v>
      </c>
      <c r="D252" s="19" t="s">
        <v>112</v>
      </c>
      <c r="E252" s="36"/>
      <c r="F252" s="87"/>
      <c r="G252" s="87"/>
      <c r="H252" s="34"/>
      <c r="I252" s="4"/>
      <c r="J252" s="4"/>
      <c r="K252" s="4"/>
      <c r="L252" s="4"/>
      <c r="M252" s="4"/>
      <c r="N252" s="4"/>
      <c r="O252" s="4"/>
      <c r="P252" s="4"/>
      <c r="Q252" s="4"/>
      <c r="R252" s="4"/>
      <c r="S252" s="4"/>
      <c r="T252" s="4"/>
      <c r="U252" s="4"/>
      <c r="V252" s="4"/>
      <c r="W252" s="4"/>
      <c r="X252" s="4"/>
      <c r="Y252" s="4"/>
      <c r="Z252" s="4"/>
    </row>
    <row r="253" spans="1:26" ht="15.75" customHeight="1">
      <c r="A253" s="4"/>
      <c r="B253" s="4"/>
      <c r="C253" s="4"/>
      <c r="D253" s="4"/>
      <c r="E253" s="7"/>
      <c r="F253" s="4"/>
      <c r="G253" s="4"/>
      <c r="H253" s="7"/>
      <c r="I253" s="4"/>
      <c r="J253" s="4"/>
      <c r="K253" s="4"/>
      <c r="L253" s="4"/>
      <c r="M253" s="4"/>
      <c r="N253" s="4"/>
      <c r="O253" s="4"/>
      <c r="P253" s="4"/>
      <c r="Q253" s="4"/>
      <c r="R253" s="4"/>
      <c r="S253" s="4"/>
      <c r="T253" s="4"/>
      <c r="U253" s="4"/>
      <c r="V253" s="4"/>
      <c r="W253" s="4"/>
      <c r="X253" s="4"/>
      <c r="Y253" s="4"/>
      <c r="Z253" s="4"/>
    </row>
    <row r="254" spans="1:26" ht="15.75" customHeight="1">
      <c r="A254" s="4"/>
      <c r="B254" s="4"/>
      <c r="C254" s="4"/>
      <c r="D254" s="4"/>
      <c r="E254" s="7"/>
      <c r="F254" s="4"/>
      <c r="G254" s="4"/>
      <c r="H254" s="7"/>
      <c r="I254" s="4"/>
      <c r="J254" s="4"/>
      <c r="K254" s="4"/>
      <c r="L254" s="4"/>
      <c r="M254" s="4"/>
      <c r="N254" s="4"/>
      <c r="O254" s="4"/>
      <c r="P254" s="4"/>
      <c r="Q254" s="4"/>
      <c r="R254" s="4"/>
      <c r="S254" s="4"/>
      <c r="T254" s="4"/>
      <c r="U254" s="4"/>
      <c r="V254" s="4"/>
      <c r="W254" s="4"/>
      <c r="X254" s="4"/>
      <c r="Y254" s="4"/>
      <c r="Z254" s="4"/>
    </row>
    <row r="255" spans="1:26" ht="15.75" customHeight="1">
      <c r="A255" s="4"/>
      <c r="B255" s="4"/>
      <c r="C255" s="4"/>
      <c r="D255" s="4"/>
      <c r="E255" s="7"/>
      <c r="F255" s="4"/>
      <c r="G255" s="4"/>
      <c r="H255" s="7"/>
      <c r="I255" s="4"/>
      <c r="J255" s="4"/>
      <c r="K255" s="4"/>
      <c r="L255" s="4"/>
      <c r="M255" s="4"/>
      <c r="N255" s="4"/>
      <c r="O255" s="4"/>
      <c r="P255" s="4"/>
      <c r="Q255" s="4"/>
      <c r="R255" s="4"/>
      <c r="S255" s="4"/>
      <c r="T255" s="4"/>
      <c r="U255" s="4"/>
      <c r="V255" s="4"/>
      <c r="W255" s="4"/>
      <c r="X255" s="4"/>
      <c r="Y255" s="4"/>
      <c r="Z255" s="4"/>
    </row>
    <row r="256" spans="1:26" ht="15.75" customHeight="1">
      <c r="A256" s="4"/>
      <c r="B256" s="4"/>
      <c r="C256" s="4"/>
      <c r="D256" s="4"/>
      <c r="E256" s="7"/>
      <c r="F256" s="4"/>
      <c r="G256" s="4"/>
      <c r="H256" s="7"/>
      <c r="I256" s="4"/>
      <c r="J256" s="4"/>
      <c r="K256" s="4"/>
      <c r="L256" s="4"/>
      <c r="M256" s="4"/>
      <c r="N256" s="4"/>
      <c r="O256" s="4"/>
      <c r="P256" s="4"/>
      <c r="Q256" s="4"/>
      <c r="R256" s="4"/>
      <c r="S256" s="4"/>
      <c r="T256" s="4"/>
      <c r="U256" s="4"/>
      <c r="V256" s="4"/>
      <c r="W256" s="4"/>
      <c r="X256" s="4"/>
      <c r="Y256" s="4"/>
      <c r="Z256" s="4"/>
    </row>
    <row r="257" spans="1:26" ht="15.75" customHeight="1">
      <c r="A257" s="4"/>
      <c r="B257" s="4"/>
      <c r="C257" s="4"/>
      <c r="D257" s="4"/>
      <c r="E257" s="7"/>
      <c r="F257" s="4"/>
      <c r="G257" s="4"/>
      <c r="H257" s="7"/>
      <c r="I257" s="4"/>
      <c r="J257" s="4"/>
      <c r="K257" s="4"/>
      <c r="L257" s="4"/>
      <c r="M257" s="4"/>
      <c r="N257" s="4"/>
      <c r="O257" s="4"/>
      <c r="P257" s="4"/>
      <c r="Q257" s="4"/>
      <c r="R257" s="4"/>
      <c r="S257" s="4"/>
      <c r="T257" s="4"/>
      <c r="U257" s="4"/>
      <c r="V257" s="4"/>
      <c r="W257" s="4"/>
      <c r="X257" s="4"/>
      <c r="Y257" s="4"/>
      <c r="Z257" s="4"/>
    </row>
    <row r="258" spans="1:26" ht="15.75" customHeight="1">
      <c r="A258" s="4"/>
      <c r="B258" s="4"/>
      <c r="C258" s="4"/>
      <c r="D258" s="4"/>
      <c r="E258" s="7"/>
      <c r="F258" s="4"/>
      <c r="G258" s="4"/>
      <c r="H258" s="7"/>
      <c r="I258" s="4"/>
      <c r="J258" s="4"/>
      <c r="K258" s="4"/>
      <c r="L258" s="4"/>
      <c r="M258" s="4"/>
      <c r="N258" s="4"/>
      <c r="O258" s="4"/>
      <c r="P258" s="4"/>
      <c r="Q258" s="4"/>
      <c r="R258" s="4"/>
      <c r="S258" s="4"/>
      <c r="T258" s="4"/>
      <c r="U258" s="4"/>
      <c r="V258" s="4"/>
      <c r="W258" s="4"/>
      <c r="X258" s="4"/>
      <c r="Y258" s="4"/>
      <c r="Z258" s="4"/>
    </row>
    <row r="259" spans="1:26" ht="15.75" customHeight="1">
      <c r="A259" s="4"/>
      <c r="B259" s="4"/>
      <c r="C259" s="4"/>
      <c r="D259" s="4"/>
      <c r="E259" s="7"/>
      <c r="F259" s="4"/>
      <c r="G259" s="4"/>
      <c r="H259" s="7"/>
      <c r="I259" s="4"/>
      <c r="J259" s="4"/>
      <c r="K259" s="4"/>
      <c r="L259" s="4"/>
      <c r="M259" s="4"/>
      <c r="N259" s="4"/>
      <c r="O259" s="4"/>
      <c r="P259" s="4"/>
      <c r="Q259" s="4"/>
      <c r="R259" s="4"/>
      <c r="S259" s="4"/>
      <c r="T259" s="4"/>
      <c r="U259" s="4"/>
      <c r="V259" s="4"/>
      <c r="W259" s="4"/>
      <c r="X259" s="4"/>
      <c r="Y259" s="4"/>
      <c r="Z259" s="4"/>
    </row>
    <row r="260" spans="1:26" ht="15.75" customHeight="1">
      <c r="A260" s="4"/>
      <c r="B260" s="4"/>
      <c r="C260" s="4"/>
      <c r="D260" s="4"/>
      <c r="E260" s="7"/>
      <c r="F260" s="4"/>
      <c r="G260" s="4"/>
      <c r="H260" s="7"/>
      <c r="I260" s="4"/>
      <c r="J260" s="4"/>
      <c r="K260" s="4"/>
      <c r="L260" s="4"/>
      <c r="M260" s="4"/>
      <c r="N260" s="4"/>
      <c r="O260" s="4"/>
      <c r="P260" s="4"/>
      <c r="Q260" s="4"/>
      <c r="R260" s="4"/>
      <c r="S260" s="4"/>
      <c r="T260" s="4"/>
      <c r="U260" s="4"/>
      <c r="V260" s="4"/>
      <c r="W260" s="4"/>
      <c r="X260" s="4"/>
      <c r="Y260" s="4"/>
      <c r="Z260" s="4"/>
    </row>
    <row r="261" spans="1:26" ht="15.75" customHeight="1">
      <c r="A261" s="4"/>
      <c r="B261" s="4"/>
      <c r="C261" s="4"/>
      <c r="D261" s="4"/>
      <c r="E261" s="7"/>
      <c r="F261" s="4"/>
      <c r="G261" s="4"/>
      <c r="H261" s="7"/>
      <c r="I261" s="4"/>
      <c r="J261" s="4"/>
      <c r="K261" s="4"/>
      <c r="L261" s="4"/>
      <c r="M261" s="4"/>
      <c r="N261" s="4"/>
      <c r="O261" s="4"/>
      <c r="P261" s="4"/>
      <c r="Q261" s="4"/>
      <c r="R261" s="4"/>
      <c r="S261" s="4"/>
      <c r="T261" s="4"/>
      <c r="U261" s="4"/>
      <c r="V261" s="4"/>
      <c r="W261" s="4"/>
      <c r="X261" s="4"/>
      <c r="Y261" s="4"/>
      <c r="Z261" s="4"/>
    </row>
    <row r="262" spans="1:26" ht="15.75" customHeight="1">
      <c r="A262" s="4"/>
      <c r="B262" s="4"/>
      <c r="C262" s="4"/>
      <c r="D262" s="4"/>
      <c r="E262" s="7"/>
      <c r="F262" s="4"/>
      <c r="G262" s="4"/>
      <c r="H262" s="7"/>
      <c r="I262" s="4"/>
      <c r="J262" s="4"/>
      <c r="K262" s="4"/>
      <c r="L262" s="4"/>
      <c r="M262" s="4"/>
      <c r="N262" s="4"/>
      <c r="O262" s="4"/>
      <c r="P262" s="4"/>
      <c r="Q262" s="4"/>
      <c r="R262" s="4"/>
      <c r="S262" s="4"/>
      <c r="T262" s="4"/>
      <c r="U262" s="4"/>
      <c r="V262" s="4"/>
      <c r="W262" s="4"/>
      <c r="X262" s="4"/>
      <c r="Y262" s="4"/>
      <c r="Z262" s="4"/>
    </row>
    <row r="263" spans="1:26" ht="15.75" customHeight="1">
      <c r="A263" s="4"/>
      <c r="B263" s="4"/>
      <c r="C263" s="4"/>
      <c r="D263" s="4"/>
      <c r="E263" s="7"/>
      <c r="F263" s="4"/>
      <c r="G263" s="4"/>
      <c r="H263" s="7"/>
      <c r="I263" s="4"/>
      <c r="J263" s="4"/>
      <c r="K263" s="4"/>
      <c r="L263" s="4"/>
      <c r="M263" s="4"/>
      <c r="N263" s="4"/>
      <c r="O263" s="4"/>
      <c r="P263" s="4"/>
      <c r="Q263" s="4"/>
      <c r="R263" s="4"/>
      <c r="S263" s="4"/>
      <c r="T263" s="4"/>
      <c r="U263" s="4"/>
      <c r="V263" s="4"/>
      <c r="W263" s="4"/>
      <c r="X263" s="4"/>
      <c r="Y263" s="4"/>
      <c r="Z263" s="4"/>
    </row>
    <row r="264" spans="1:26" ht="15.75" customHeight="1">
      <c r="A264" s="4"/>
      <c r="B264" s="4"/>
      <c r="C264" s="4"/>
      <c r="D264" s="4"/>
      <c r="E264" s="7"/>
      <c r="F264" s="4"/>
      <c r="G264" s="4"/>
      <c r="H264" s="7"/>
      <c r="I264" s="4"/>
      <c r="J264" s="4"/>
      <c r="K264" s="4"/>
      <c r="L264" s="4"/>
      <c r="M264" s="4"/>
      <c r="N264" s="4"/>
      <c r="O264" s="4"/>
      <c r="P264" s="4"/>
      <c r="Q264" s="4"/>
      <c r="R264" s="4"/>
      <c r="S264" s="4"/>
      <c r="T264" s="4"/>
      <c r="U264" s="4"/>
      <c r="V264" s="4"/>
      <c r="W264" s="4"/>
      <c r="X264" s="4"/>
      <c r="Y264" s="4"/>
      <c r="Z264" s="4"/>
    </row>
    <row r="265" spans="1:26" ht="15.75" customHeight="1">
      <c r="A265" s="4"/>
      <c r="B265" s="4"/>
      <c r="C265" s="4"/>
      <c r="D265" s="4"/>
      <c r="E265" s="7"/>
      <c r="F265" s="4"/>
      <c r="G265" s="4"/>
      <c r="H265" s="7"/>
      <c r="I265" s="4"/>
      <c r="J265" s="4"/>
      <c r="K265" s="4"/>
      <c r="L265" s="4"/>
      <c r="M265" s="4"/>
      <c r="N265" s="4"/>
      <c r="O265" s="4"/>
      <c r="P265" s="4"/>
      <c r="Q265" s="4"/>
      <c r="R265" s="4"/>
      <c r="S265" s="4"/>
      <c r="T265" s="4"/>
      <c r="U265" s="4"/>
      <c r="V265" s="4"/>
      <c r="W265" s="4"/>
      <c r="X265" s="4"/>
      <c r="Y265" s="4"/>
      <c r="Z265" s="4"/>
    </row>
    <row r="266" spans="1:26" ht="15.75" customHeight="1">
      <c r="A266" s="4"/>
      <c r="B266" s="4"/>
      <c r="C266" s="4"/>
      <c r="D266" s="4"/>
      <c r="E266" s="7"/>
      <c r="F266" s="4"/>
      <c r="G266" s="4"/>
      <c r="H266" s="7"/>
      <c r="I266" s="4"/>
      <c r="J266" s="4"/>
      <c r="K266" s="4"/>
      <c r="L266" s="4"/>
      <c r="M266" s="4"/>
      <c r="N266" s="4"/>
      <c r="O266" s="4"/>
      <c r="P266" s="4"/>
      <c r="Q266" s="4"/>
      <c r="R266" s="4"/>
      <c r="S266" s="4"/>
      <c r="T266" s="4"/>
      <c r="U266" s="4"/>
      <c r="V266" s="4"/>
      <c r="W266" s="4"/>
      <c r="X266" s="4"/>
      <c r="Y266" s="4"/>
      <c r="Z266" s="4"/>
    </row>
    <row r="267" spans="1:26" ht="15.75" customHeight="1">
      <c r="A267" s="4"/>
      <c r="B267" s="4"/>
      <c r="C267" s="4"/>
      <c r="D267" s="4"/>
      <c r="E267" s="7"/>
      <c r="F267" s="4"/>
      <c r="G267" s="4"/>
      <c r="H267" s="7"/>
      <c r="I267" s="4"/>
      <c r="J267" s="4"/>
      <c r="K267" s="4"/>
      <c r="L267" s="4"/>
      <c r="M267" s="4"/>
      <c r="N267" s="4"/>
      <c r="O267" s="4"/>
      <c r="P267" s="4"/>
      <c r="Q267" s="4"/>
      <c r="R267" s="4"/>
      <c r="S267" s="4"/>
      <c r="T267" s="4"/>
      <c r="U267" s="4"/>
      <c r="V267" s="4"/>
      <c r="W267" s="4"/>
      <c r="X267" s="4"/>
      <c r="Y267" s="4"/>
      <c r="Z267" s="4"/>
    </row>
    <row r="268" spans="1:26" ht="15.75" customHeight="1">
      <c r="A268" s="4"/>
      <c r="B268" s="4"/>
      <c r="C268" s="4"/>
      <c r="D268" s="4"/>
      <c r="E268" s="7"/>
      <c r="F268" s="4"/>
      <c r="G268" s="4"/>
      <c r="H268" s="7"/>
      <c r="I268" s="4"/>
      <c r="J268" s="4"/>
      <c r="K268" s="4"/>
      <c r="L268" s="4"/>
      <c r="M268" s="4"/>
      <c r="N268" s="4"/>
      <c r="O268" s="4"/>
      <c r="P268" s="4"/>
      <c r="Q268" s="4"/>
      <c r="R268" s="4"/>
      <c r="S268" s="4"/>
      <c r="T268" s="4"/>
      <c r="U268" s="4"/>
      <c r="V268" s="4"/>
      <c r="W268" s="4"/>
      <c r="X268" s="4"/>
      <c r="Y268" s="4"/>
      <c r="Z268" s="4"/>
    </row>
    <row r="269" spans="1:26" ht="15.75" customHeight="1">
      <c r="A269" s="4"/>
      <c r="B269" s="4"/>
      <c r="C269" s="4"/>
      <c r="D269" s="4"/>
      <c r="E269" s="7"/>
      <c r="F269" s="4"/>
      <c r="G269" s="4"/>
      <c r="H269" s="7"/>
      <c r="I269" s="4"/>
      <c r="J269" s="4"/>
      <c r="K269" s="4"/>
      <c r="L269" s="4"/>
      <c r="M269" s="4"/>
      <c r="N269" s="4"/>
      <c r="O269" s="4"/>
      <c r="P269" s="4"/>
      <c r="Q269" s="4"/>
      <c r="R269" s="4"/>
      <c r="S269" s="4"/>
      <c r="T269" s="4"/>
      <c r="U269" s="4"/>
      <c r="V269" s="4"/>
      <c r="W269" s="4"/>
      <c r="X269" s="4"/>
      <c r="Y269" s="4"/>
      <c r="Z269" s="4"/>
    </row>
    <row r="270" spans="1:26" ht="15.75" customHeight="1">
      <c r="A270" s="4"/>
      <c r="B270" s="4"/>
      <c r="C270" s="4"/>
      <c r="D270" s="4"/>
      <c r="E270" s="7"/>
      <c r="F270" s="4"/>
      <c r="G270" s="4"/>
      <c r="H270" s="7"/>
      <c r="I270" s="4"/>
      <c r="J270" s="4"/>
      <c r="K270" s="4"/>
      <c r="L270" s="4"/>
      <c r="M270" s="4"/>
      <c r="N270" s="4"/>
      <c r="O270" s="4"/>
      <c r="P270" s="4"/>
      <c r="Q270" s="4"/>
      <c r="R270" s="4"/>
      <c r="S270" s="4"/>
      <c r="T270" s="4"/>
      <c r="U270" s="4"/>
      <c r="V270" s="4"/>
      <c r="W270" s="4"/>
      <c r="X270" s="4"/>
      <c r="Y270" s="4"/>
      <c r="Z270" s="4"/>
    </row>
    <row r="271" spans="1:26" ht="15.75" customHeight="1">
      <c r="A271" s="4"/>
      <c r="B271" s="4"/>
      <c r="C271" s="4"/>
      <c r="D271" s="4"/>
      <c r="E271" s="7"/>
      <c r="F271" s="4"/>
      <c r="G271" s="4"/>
      <c r="H271" s="7"/>
      <c r="I271" s="4"/>
      <c r="J271" s="4"/>
      <c r="K271" s="4"/>
      <c r="L271" s="4"/>
      <c r="M271" s="4"/>
      <c r="N271" s="4"/>
      <c r="O271" s="4"/>
      <c r="P271" s="4"/>
      <c r="Q271" s="4"/>
      <c r="R271" s="4"/>
      <c r="S271" s="4"/>
      <c r="T271" s="4"/>
      <c r="U271" s="4"/>
      <c r="V271" s="4"/>
      <c r="W271" s="4"/>
      <c r="X271" s="4"/>
      <c r="Y271" s="4"/>
      <c r="Z271" s="4"/>
    </row>
    <row r="272" spans="1:26" ht="15.75" customHeight="1">
      <c r="A272" s="4"/>
      <c r="B272" s="4"/>
      <c r="C272" s="4"/>
      <c r="D272" s="4"/>
      <c r="E272" s="7"/>
      <c r="F272" s="4"/>
      <c r="G272" s="4"/>
      <c r="H272" s="7"/>
      <c r="I272" s="4"/>
      <c r="J272" s="4"/>
      <c r="K272" s="4"/>
      <c r="L272" s="4"/>
      <c r="M272" s="4"/>
      <c r="N272" s="4"/>
      <c r="O272" s="4"/>
      <c r="P272" s="4"/>
      <c r="Q272" s="4"/>
      <c r="R272" s="4"/>
      <c r="S272" s="4"/>
      <c r="T272" s="4"/>
      <c r="U272" s="4"/>
      <c r="V272" s="4"/>
      <c r="W272" s="4"/>
      <c r="X272" s="4"/>
      <c r="Y272" s="4"/>
      <c r="Z272" s="4"/>
    </row>
    <row r="273" spans="1:26" ht="15.75" customHeight="1">
      <c r="A273" s="4"/>
      <c r="B273" s="4"/>
      <c r="C273" s="4"/>
      <c r="D273" s="4"/>
      <c r="E273" s="7"/>
      <c r="F273" s="4"/>
      <c r="G273" s="4"/>
      <c r="H273" s="7"/>
      <c r="I273" s="4"/>
      <c r="J273" s="4"/>
      <c r="K273" s="4"/>
      <c r="L273" s="4"/>
      <c r="M273" s="4"/>
      <c r="N273" s="4"/>
      <c r="O273" s="4"/>
      <c r="P273" s="4"/>
      <c r="Q273" s="4"/>
      <c r="R273" s="4"/>
      <c r="S273" s="4"/>
      <c r="T273" s="4"/>
      <c r="U273" s="4"/>
      <c r="V273" s="4"/>
      <c r="W273" s="4"/>
      <c r="X273" s="4"/>
      <c r="Y273" s="4"/>
      <c r="Z273" s="4"/>
    </row>
    <row r="274" spans="1:26" ht="15.75" customHeight="1">
      <c r="A274" s="4"/>
      <c r="B274" s="4"/>
      <c r="C274" s="4"/>
      <c r="D274" s="4"/>
      <c r="E274" s="7"/>
      <c r="F274" s="4"/>
      <c r="G274" s="4"/>
      <c r="H274" s="7"/>
      <c r="I274" s="4"/>
      <c r="J274" s="4"/>
      <c r="K274" s="4"/>
      <c r="L274" s="4"/>
      <c r="M274" s="4"/>
      <c r="N274" s="4"/>
      <c r="O274" s="4"/>
      <c r="P274" s="4"/>
      <c r="Q274" s="4"/>
      <c r="R274" s="4"/>
      <c r="S274" s="4"/>
      <c r="T274" s="4"/>
      <c r="U274" s="4"/>
      <c r="V274" s="4"/>
      <c r="W274" s="4"/>
      <c r="X274" s="4"/>
      <c r="Y274" s="4"/>
      <c r="Z274" s="4"/>
    </row>
    <row r="275" spans="1:26" ht="15.75" customHeight="1">
      <c r="A275" s="4"/>
      <c r="B275" s="4"/>
      <c r="C275" s="4"/>
      <c r="D275" s="4"/>
      <c r="E275" s="7"/>
      <c r="F275" s="4"/>
      <c r="G275" s="4"/>
      <c r="H275" s="7"/>
      <c r="I275" s="4"/>
      <c r="J275" s="4"/>
      <c r="K275" s="4"/>
      <c r="L275" s="4"/>
      <c r="M275" s="4"/>
      <c r="N275" s="4"/>
      <c r="O275" s="4"/>
      <c r="P275" s="4"/>
      <c r="Q275" s="4"/>
      <c r="R275" s="4"/>
      <c r="S275" s="4"/>
      <c r="T275" s="4"/>
      <c r="U275" s="4"/>
      <c r="V275" s="4"/>
      <c r="W275" s="4"/>
      <c r="X275" s="4"/>
      <c r="Y275" s="4"/>
      <c r="Z275" s="4"/>
    </row>
    <row r="276" spans="1:26" ht="15.75" customHeight="1">
      <c r="A276" s="4"/>
      <c r="B276" s="4"/>
      <c r="C276" s="4"/>
      <c r="D276" s="4"/>
      <c r="E276" s="7"/>
      <c r="F276" s="4"/>
      <c r="G276" s="4"/>
      <c r="H276" s="7"/>
      <c r="I276" s="4"/>
      <c r="J276" s="4"/>
      <c r="K276" s="4"/>
      <c r="L276" s="4"/>
      <c r="M276" s="4"/>
      <c r="N276" s="4"/>
      <c r="O276" s="4"/>
      <c r="P276" s="4"/>
      <c r="Q276" s="4"/>
      <c r="R276" s="4"/>
      <c r="S276" s="4"/>
      <c r="T276" s="4"/>
      <c r="U276" s="4"/>
      <c r="V276" s="4"/>
      <c r="W276" s="4"/>
      <c r="X276" s="4"/>
      <c r="Y276" s="4"/>
      <c r="Z276" s="4"/>
    </row>
    <row r="277" spans="1:26" ht="15.75" customHeight="1">
      <c r="A277" s="4"/>
      <c r="B277" s="4"/>
      <c r="C277" s="4"/>
      <c r="D277" s="4"/>
      <c r="E277" s="7"/>
      <c r="F277" s="4"/>
      <c r="G277" s="4"/>
      <c r="H277" s="7"/>
      <c r="I277" s="4"/>
      <c r="J277" s="4"/>
      <c r="K277" s="4"/>
      <c r="L277" s="4"/>
      <c r="M277" s="4"/>
      <c r="N277" s="4"/>
      <c r="O277" s="4"/>
      <c r="P277" s="4"/>
      <c r="Q277" s="4"/>
      <c r="R277" s="4"/>
      <c r="S277" s="4"/>
      <c r="T277" s="4"/>
      <c r="U277" s="4"/>
      <c r="V277" s="4"/>
      <c r="W277" s="4"/>
      <c r="X277" s="4"/>
      <c r="Y277" s="4"/>
      <c r="Z277" s="4"/>
    </row>
    <row r="278" spans="1:26" ht="15.75" customHeight="1">
      <c r="A278" s="4"/>
      <c r="B278" s="4"/>
      <c r="C278" s="4"/>
      <c r="D278" s="4"/>
      <c r="E278" s="7"/>
      <c r="F278" s="4"/>
      <c r="G278" s="4"/>
      <c r="H278" s="7"/>
      <c r="I278" s="4"/>
      <c r="J278" s="4"/>
      <c r="K278" s="4"/>
      <c r="L278" s="4"/>
      <c r="M278" s="4"/>
      <c r="N278" s="4"/>
      <c r="O278" s="4"/>
      <c r="P278" s="4"/>
      <c r="Q278" s="4"/>
      <c r="R278" s="4"/>
      <c r="S278" s="4"/>
      <c r="T278" s="4"/>
      <c r="U278" s="4"/>
      <c r="V278" s="4"/>
      <c r="W278" s="4"/>
      <c r="X278" s="4"/>
      <c r="Y278" s="4"/>
      <c r="Z278" s="4"/>
    </row>
    <row r="279" spans="1:26" ht="15.75" customHeight="1">
      <c r="A279" s="4"/>
      <c r="B279" s="4"/>
      <c r="C279" s="4"/>
      <c r="D279" s="4"/>
      <c r="E279" s="7"/>
      <c r="F279" s="4"/>
      <c r="G279" s="4"/>
      <c r="H279" s="7"/>
      <c r="I279" s="4"/>
      <c r="J279" s="4"/>
      <c r="K279" s="4"/>
      <c r="L279" s="4"/>
      <c r="M279" s="4"/>
      <c r="N279" s="4"/>
      <c r="O279" s="4"/>
      <c r="P279" s="4"/>
      <c r="Q279" s="4"/>
      <c r="R279" s="4"/>
      <c r="S279" s="4"/>
      <c r="T279" s="4"/>
      <c r="U279" s="4"/>
      <c r="V279" s="4"/>
      <c r="W279" s="4"/>
      <c r="X279" s="4"/>
      <c r="Y279" s="4"/>
      <c r="Z279" s="4"/>
    </row>
    <row r="280" spans="1:26" ht="15.75" customHeight="1">
      <c r="A280" s="4"/>
      <c r="B280" s="4"/>
      <c r="C280" s="4"/>
      <c r="D280" s="4"/>
      <c r="E280" s="7"/>
      <c r="F280" s="4"/>
      <c r="G280" s="4"/>
      <c r="H280" s="7"/>
      <c r="I280" s="4"/>
      <c r="J280" s="4"/>
      <c r="K280" s="4"/>
      <c r="L280" s="4"/>
      <c r="M280" s="4"/>
      <c r="N280" s="4"/>
      <c r="O280" s="4"/>
      <c r="P280" s="4"/>
      <c r="Q280" s="4"/>
      <c r="R280" s="4"/>
      <c r="S280" s="4"/>
      <c r="T280" s="4"/>
      <c r="U280" s="4"/>
      <c r="V280" s="4"/>
      <c r="W280" s="4"/>
      <c r="X280" s="4"/>
      <c r="Y280" s="4"/>
      <c r="Z280" s="4"/>
    </row>
    <row r="281" spans="1:26" ht="15.75" customHeight="1">
      <c r="A281" s="4"/>
      <c r="B281" s="4"/>
      <c r="C281" s="4"/>
      <c r="D281" s="4"/>
      <c r="E281" s="7"/>
      <c r="F281" s="4"/>
      <c r="G281" s="4"/>
      <c r="H281" s="7"/>
      <c r="I281" s="4"/>
      <c r="J281" s="4"/>
      <c r="K281" s="4"/>
      <c r="L281" s="4"/>
      <c r="M281" s="4"/>
      <c r="N281" s="4"/>
      <c r="O281" s="4"/>
      <c r="P281" s="4"/>
      <c r="Q281" s="4"/>
      <c r="R281" s="4"/>
      <c r="S281" s="4"/>
      <c r="T281" s="4"/>
      <c r="U281" s="4"/>
      <c r="V281" s="4"/>
      <c r="W281" s="4"/>
      <c r="X281" s="4"/>
      <c r="Y281" s="4"/>
      <c r="Z281" s="4"/>
    </row>
    <row r="282" spans="1:26" ht="15.75" customHeight="1">
      <c r="A282" s="4"/>
      <c r="B282" s="4"/>
      <c r="C282" s="4"/>
      <c r="D282" s="4"/>
      <c r="E282" s="7"/>
      <c r="F282" s="4"/>
      <c r="G282" s="4"/>
      <c r="H282" s="7"/>
      <c r="I282" s="4"/>
      <c r="J282" s="4"/>
      <c r="K282" s="4"/>
      <c r="L282" s="4"/>
      <c r="M282" s="4"/>
      <c r="N282" s="4"/>
      <c r="O282" s="4"/>
      <c r="P282" s="4"/>
      <c r="Q282" s="4"/>
      <c r="R282" s="4"/>
      <c r="S282" s="4"/>
      <c r="T282" s="4"/>
      <c r="U282" s="4"/>
      <c r="V282" s="4"/>
      <c r="W282" s="4"/>
      <c r="X282" s="4"/>
      <c r="Y282" s="4"/>
      <c r="Z282" s="4"/>
    </row>
    <row r="283" spans="1:26" ht="15.75" customHeight="1">
      <c r="A283" s="4"/>
      <c r="B283" s="4"/>
      <c r="C283" s="4"/>
      <c r="D283" s="4"/>
      <c r="E283" s="7"/>
      <c r="F283" s="4"/>
      <c r="G283" s="4"/>
      <c r="H283" s="7"/>
      <c r="I283" s="4"/>
      <c r="J283" s="4"/>
      <c r="K283" s="4"/>
      <c r="L283" s="4"/>
      <c r="M283" s="4"/>
      <c r="N283" s="4"/>
      <c r="O283" s="4"/>
      <c r="P283" s="4"/>
      <c r="Q283" s="4"/>
      <c r="R283" s="4"/>
      <c r="S283" s="4"/>
      <c r="T283" s="4"/>
      <c r="U283" s="4"/>
      <c r="V283" s="4"/>
      <c r="W283" s="4"/>
      <c r="X283" s="4"/>
      <c r="Y283" s="4"/>
      <c r="Z283" s="4"/>
    </row>
    <row r="284" spans="1:26" ht="15.75" customHeight="1">
      <c r="A284" s="4"/>
      <c r="B284" s="4"/>
      <c r="C284" s="4"/>
      <c r="D284" s="4"/>
      <c r="E284" s="7"/>
      <c r="F284" s="4"/>
      <c r="G284" s="4"/>
      <c r="H284" s="7"/>
      <c r="I284" s="4"/>
      <c r="J284" s="4"/>
      <c r="K284" s="4"/>
      <c r="L284" s="4"/>
      <c r="M284" s="4"/>
      <c r="N284" s="4"/>
      <c r="O284" s="4"/>
      <c r="P284" s="4"/>
      <c r="Q284" s="4"/>
      <c r="R284" s="4"/>
      <c r="S284" s="4"/>
      <c r="T284" s="4"/>
      <c r="U284" s="4"/>
      <c r="V284" s="4"/>
      <c r="W284" s="4"/>
      <c r="X284" s="4"/>
      <c r="Y284" s="4"/>
      <c r="Z284" s="4"/>
    </row>
    <row r="285" spans="1:26" ht="15.75" customHeight="1">
      <c r="A285" s="4"/>
      <c r="B285" s="4"/>
      <c r="C285" s="4"/>
      <c r="D285" s="4"/>
      <c r="E285" s="7"/>
      <c r="F285" s="4"/>
      <c r="G285" s="4"/>
      <c r="H285" s="7"/>
      <c r="I285" s="4"/>
      <c r="J285" s="4"/>
      <c r="K285" s="4"/>
      <c r="L285" s="4"/>
      <c r="M285" s="4"/>
      <c r="N285" s="4"/>
      <c r="O285" s="4"/>
      <c r="P285" s="4"/>
      <c r="Q285" s="4"/>
      <c r="R285" s="4"/>
      <c r="S285" s="4"/>
      <c r="T285" s="4"/>
      <c r="U285" s="4"/>
      <c r="V285" s="4"/>
      <c r="W285" s="4"/>
      <c r="X285" s="4"/>
      <c r="Y285" s="4"/>
      <c r="Z285" s="4"/>
    </row>
    <row r="286" spans="1:26" ht="15.75" customHeight="1">
      <c r="A286" s="4"/>
      <c r="B286" s="4"/>
      <c r="C286" s="4"/>
      <c r="D286" s="4"/>
      <c r="E286" s="7"/>
      <c r="F286" s="4"/>
      <c r="G286" s="4"/>
      <c r="H286" s="7"/>
      <c r="I286" s="4"/>
      <c r="J286" s="4"/>
      <c r="K286" s="4"/>
      <c r="L286" s="4"/>
      <c r="M286" s="4"/>
      <c r="N286" s="4"/>
      <c r="O286" s="4"/>
      <c r="P286" s="4"/>
      <c r="Q286" s="4"/>
      <c r="R286" s="4"/>
      <c r="S286" s="4"/>
      <c r="T286" s="4"/>
      <c r="U286" s="4"/>
      <c r="V286" s="4"/>
      <c r="W286" s="4"/>
      <c r="X286" s="4"/>
      <c r="Y286" s="4"/>
      <c r="Z286" s="4"/>
    </row>
    <row r="287" spans="1:26" ht="15.75" customHeight="1">
      <c r="A287" s="4"/>
      <c r="B287" s="4"/>
      <c r="C287" s="4"/>
      <c r="D287" s="4"/>
      <c r="E287" s="7"/>
      <c r="F287" s="4"/>
      <c r="G287" s="4"/>
      <c r="H287" s="7"/>
      <c r="I287" s="4"/>
      <c r="J287" s="4"/>
      <c r="K287" s="4"/>
      <c r="L287" s="4"/>
      <c r="M287" s="4"/>
      <c r="N287" s="4"/>
      <c r="O287" s="4"/>
      <c r="P287" s="4"/>
      <c r="Q287" s="4"/>
      <c r="R287" s="4"/>
      <c r="S287" s="4"/>
      <c r="T287" s="4"/>
      <c r="U287" s="4"/>
      <c r="V287" s="4"/>
      <c r="W287" s="4"/>
      <c r="X287" s="4"/>
      <c r="Y287" s="4"/>
      <c r="Z287" s="4"/>
    </row>
    <row r="288" spans="1:26" ht="15.75" customHeight="1">
      <c r="A288" s="4"/>
      <c r="B288" s="4"/>
      <c r="C288" s="4"/>
      <c r="D288" s="4"/>
      <c r="E288" s="7"/>
      <c r="F288" s="4"/>
      <c r="G288" s="4"/>
      <c r="H288" s="7"/>
      <c r="I288" s="4"/>
      <c r="J288" s="4"/>
      <c r="K288" s="4"/>
      <c r="L288" s="4"/>
      <c r="M288" s="4"/>
      <c r="N288" s="4"/>
      <c r="O288" s="4"/>
      <c r="P288" s="4"/>
      <c r="Q288" s="4"/>
      <c r="R288" s="4"/>
      <c r="S288" s="4"/>
      <c r="T288" s="4"/>
      <c r="U288" s="4"/>
      <c r="V288" s="4"/>
      <c r="W288" s="4"/>
      <c r="X288" s="4"/>
      <c r="Y288" s="4"/>
      <c r="Z288" s="4"/>
    </row>
    <row r="289" spans="1:26" ht="15.75" customHeight="1">
      <c r="A289" s="4"/>
      <c r="B289" s="4"/>
      <c r="C289" s="4"/>
      <c r="D289" s="4"/>
      <c r="E289" s="7"/>
      <c r="F289" s="4"/>
      <c r="G289" s="4"/>
      <c r="H289" s="7"/>
      <c r="I289" s="4"/>
      <c r="J289" s="4"/>
      <c r="K289" s="4"/>
      <c r="L289" s="4"/>
      <c r="M289" s="4"/>
      <c r="N289" s="4"/>
      <c r="O289" s="4"/>
      <c r="P289" s="4"/>
      <c r="Q289" s="4"/>
      <c r="R289" s="4"/>
      <c r="S289" s="4"/>
      <c r="T289" s="4"/>
      <c r="U289" s="4"/>
      <c r="V289" s="4"/>
      <c r="W289" s="4"/>
      <c r="X289" s="4"/>
      <c r="Y289" s="4"/>
      <c r="Z289" s="4"/>
    </row>
    <row r="290" spans="1:26" ht="15.75" customHeight="1">
      <c r="A290" s="4"/>
      <c r="B290" s="4"/>
      <c r="C290" s="4"/>
      <c r="D290" s="4"/>
      <c r="E290" s="7"/>
      <c r="F290" s="4"/>
      <c r="G290" s="4"/>
      <c r="H290" s="7"/>
      <c r="I290" s="4"/>
      <c r="J290" s="4"/>
      <c r="K290" s="4"/>
      <c r="L290" s="4"/>
      <c r="M290" s="4"/>
      <c r="N290" s="4"/>
      <c r="O290" s="4"/>
      <c r="P290" s="4"/>
      <c r="Q290" s="4"/>
      <c r="R290" s="4"/>
      <c r="S290" s="4"/>
      <c r="T290" s="4"/>
      <c r="U290" s="4"/>
      <c r="V290" s="4"/>
      <c r="W290" s="4"/>
      <c r="X290" s="4"/>
      <c r="Y290" s="4"/>
      <c r="Z290" s="4"/>
    </row>
    <row r="291" spans="1:26" ht="15.75" customHeight="1">
      <c r="A291" s="4"/>
      <c r="B291" s="4"/>
      <c r="C291" s="4"/>
      <c r="D291" s="4"/>
      <c r="E291" s="7"/>
      <c r="F291" s="4"/>
      <c r="G291" s="4"/>
      <c r="H291" s="7"/>
      <c r="I291" s="4"/>
      <c r="J291" s="4"/>
      <c r="K291" s="4"/>
      <c r="L291" s="4"/>
      <c r="M291" s="4"/>
      <c r="N291" s="4"/>
      <c r="O291" s="4"/>
      <c r="P291" s="4"/>
      <c r="Q291" s="4"/>
      <c r="R291" s="4"/>
      <c r="S291" s="4"/>
      <c r="T291" s="4"/>
      <c r="U291" s="4"/>
      <c r="V291" s="4"/>
      <c r="W291" s="4"/>
      <c r="X291" s="4"/>
      <c r="Y291" s="4"/>
      <c r="Z291" s="4"/>
    </row>
    <row r="292" spans="1:26" ht="15.75" customHeight="1">
      <c r="A292" s="4"/>
      <c r="B292" s="4"/>
      <c r="C292" s="4"/>
      <c r="D292" s="4"/>
      <c r="E292" s="7"/>
      <c r="F292" s="4"/>
      <c r="G292" s="4"/>
      <c r="H292" s="7"/>
      <c r="I292" s="4"/>
      <c r="J292" s="4"/>
      <c r="K292" s="4"/>
      <c r="L292" s="4"/>
      <c r="M292" s="4"/>
      <c r="N292" s="4"/>
      <c r="O292" s="4"/>
      <c r="P292" s="4"/>
      <c r="Q292" s="4"/>
      <c r="R292" s="4"/>
      <c r="S292" s="4"/>
      <c r="T292" s="4"/>
      <c r="U292" s="4"/>
      <c r="V292" s="4"/>
      <c r="W292" s="4"/>
      <c r="X292" s="4"/>
      <c r="Y292" s="4"/>
      <c r="Z292" s="4"/>
    </row>
    <row r="293" spans="1:26" ht="15.75" customHeight="1">
      <c r="A293" s="4"/>
      <c r="B293" s="4"/>
      <c r="C293" s="4"/>
      <c r="D293" s="4"/>
      <c r="E293" s="7"/>
      <c r="F293" s="4"/>
      <c r="G293" s="4"/>
      <c r="H293" s="7"/>
      <c r="I293" s="4"/>
      <c r="J293" s="4"/>
      <c r="K293" s="4"/>
      <c r="L293" s="4"/>
      <c r="M293" s="4"/>
      <c r="N293" s="4"/>
      <c r="O293" s="4"/>
      <c r="P293" s="4"/>
      <c r="Q293" s="4"/>
      <c r="R293" s="4"/>
      <c r="S293" s="4"/>
      <c r="T293" s="4"/>
      <c r="U293" s="4"/>
      <c r="V293" s="4"/>
      <c r="W293" s="4"/>
      <c r="X293" s="4"/>
      <c r="Y293" s="4"/>
      <c r="Z293" s="4"/>
    </row>
    <row r="294" spans="1:26" ht="15.75" customHeight="1">
      <c r="A294" s="4"/>
      <c r="B294" s="4"/>
      <c r="C294" s="4"/>
      <c r="D294" s="4"/>
      <c r="E294" s="7"/>
      <c r="F294" s="4"/>
      <c r="G294" s="4"/>
      <c r="H294" s="7"/>
      <c r="I294" s="4"/>
      <c r="J294" s="4"/>
      <c r="K294" s="4"/>
      <c r="L294" s="4"/>
      <c r="M294" s="4"/>
      <c r="N294" s="4"/>
      <c r="O294" s="4"/>
      <c r="P294" s="4"/>
      <c r="Q294" s="4"/>
      <c r="R294" s="4"/>
      <c r="S294" s="4"/>
      <c r="T294" s="4"/>
      <c r="U294" s="4"/>
      <c r="V294" s="4"/>
      <c r="W294" s="4"/>
      <c r="X294" s="4"/>
      <c r="Y294" s="4"/>
      <c r="Z294" s="4"/>
    </row>
    <row r="295" spans="1:26" ht="15.75" customHeight="1">
      <c r="A295" s="4"/>
      <c r="B295" s="4"/>
      <c r="C295" s="4"/>
      <c r="D295" s="4"/>
      <c r="E295" s="7"/>
      <c r="F295" s="4"/>
      <c r="G295" s="4"/>
      <c r="H295" s="7"/>
      <c r="I295" s="4"/>
      <c r="J295" s="4"/>
      <c r="K295" s="4"/>
      <c r="L295" s="4"/>
      <c r="M295" s="4"/>
      <c r="N295" s="4"/>
      <c r="O295" s="4"/>
      <c r="P295" s="4"/>
      <c r="Q295" s="4"/>
      <c r="R295" s="4"/>
      <c r="S295" s="4"/>
      <c r="T295" s="4"/>
      <c r="U295" s="4"/>
      <c r="V295" s="4"/>
      <c r="W295" s="4"/>
      <c r="X295" s="4"/>
      <c r="Y295" s="4"/>
      <c r="Z295" s="4"/>
    </row>
    <row r="296" spans="1:26" ht="15.75" customHeight="1">
      <c r="A296" s="4"/>
      <c r="B296" s="4"/>
      <c r="C296" s="4"/>
      <c r="D296" s="4"/>
      <c r="E296" s="7"/>
      <c r="F296" s="4"/>
      <c r="G296" s="4"/>
      <c r="H296" s="7"/>
      <c r="I296" s="4"/>
      <c r="J296" s="4"/>
      <c r="K296" s="4"/>
      <c r="L296" s="4"/>
      <c r="M296" s="4"/>
      <c r="N296" s="4"/>
      <c r="O296" s="4"/>
      <c r="P296" s="4"/>
      <c r="Q296" s="4"/>
      <c r="R296" s="4"/>
      <c r="S296" s="4"/>
      <c r="T296" s="4"/>
      <c r="U296" s="4"/>
      <c r="V296" s="4"/>
      <c r="W296" s="4"/>
      <c r="X296" s="4"/>
      <c r="Y296" s="4"/>
      <c r="Z296" s="4"/>
    </row>
    <row r="297" spans="1:26" ht="15.75" customHeight="1">
      <c r="A297" s="4"/>
      <c r="B297" s="4"/>
      <c r="C297" s="4"/>
      <c r="D297" s="4"/>
      <c r="E297" s="7"/>
      <c r="F297" s="4"/>
      <c r="G297" s="4"/>
      <c r="H297" s="7"/>
      <c r="I297" s="4"/>
      <c r="J297" s="4"/>
      <c r="K297" s="4"/>
      <c r="L297" s="4"/>
      <c r="M297" s="4"/>
      <c r="N297" s="4"/>
      <c r="O297" s="4"/>
      <c r="P297" s="4"/>
      <c r="Q297" s="4"/>
      <c r="R297" s="4"/>
      <c r="S297" s="4"/>
      <c r="T297" s="4"/>
      <c r="U297" s="4"/>
      <c r="V297" s="4"/>
      <c r="W297" s="4"/>
      <c r="X297" s="4"/>
      <c r="Y297" s="4"/>
      <c r="Z297" s="4"/>
    </row>
    <row r="298" spans="1:26" ht="15.75" customHeight="1">
      <c r="A298" s="4"/>
      <c r="B298" s="4"/>
      <c r="C298" s="4"/>
      <c r="D298" s="4"/>
      <c r="E298" s="7"/>
      <c r="F298" s="4"/>
      <c r="G298" s="4"/>
      <c r="H298" s="7"/>
      <c r="I298" s="4"/>
      <c r="J298" s="4"/>
      <c r="K298" s="4"/>
      <c r="L298" s="4"/>
      <c r="M298" s="4"/>
      <c r="N298" s="4"/>
      <c r="O298" s="4"/>
      <c r="P298" s="4"/>
      <c r="Q298" s="4"/>
      <c r="R298" s="4"/>
      <c r="S298" s="4"/>
      <c r="T298" s="4"/>
      <c r="U298" s="4"/>
      <c r="V298" s="4"/>
      <c r="W298" s="4"/>
      <c r="X298" s="4"/>
      <c r="Y298" s="4"/>
      <c r="Z298" s="4"/>
    </row>
    <row r="299" spans="1:26" ht="15.75" customHeight="1">
      <c r="A299" s="4"/>
      <c r="B299" s="4"/>
      <c r="C299" s="4"/>
      <c r="D299" s="4"/>
      <c r="E299" s="7"/>
      <c r="F299" s="4"/>
      <c r="G299" s="4"/>
      <c r="H299" s="7"/>
      <c r="I299" s="4"/>
      <c r="J299" s="4"/>
      <c r="K299" s="4"/>
      <c r="L299" s="4"/>
      <c r="M299" s="4"/>
      <c r="N299" s="4"/>
      <c r="O299" s="4"/>
      <c r="P299" s="4"/>
      <c r="Q299" s="4"/>
      <c r="R299" s="4"/>
      <c r="S299" s="4"/>
      <c r="T299" s="4"/>
      <c r="U299" s="4"/>
      <c r="V299" s="4"/>
      <c r="W299" s="4"/>
      <c r="X299" s="4"/>
      <c r="Y299" s="4"/>
      <c r="Z299" s="4"/>
    </row>
    <row r="300" spans="1:26" ht="15.75" customHeight="1">
      <c r="A300" s="4"/>
      <c r="B300" s="4"/>
      <c r="C300" s="4"/>
      <c r="D300" s="4"/>
      <c r="E300" s="7"/>
      <c r="F300" s="4"/>
      <c r="G300" s="4"/>
      <c r="H300" s="7"/>
      <c r="I300" s="4"/>
      <c r="J300" s="4"/>
      <c r="K300" s="4"/>
      <c r="L300" s="4"/>
      <c r="M300" s="4"/>
      <c r="N300" s="4"/>
      <c r="O300" s="4"/>
      <c r="P300" s="4"/>
      <c r="Q300" s="4"/>
      <c r="R300" s="4"/>
      <c r="S300" s="4"/>
      <c r="T300" s="4"/>
      <c r="U300" s="4"/>
      <c r="V300" s="4"/>
      <c r="W300" s="4"/>
      <c r="X300" s="4"/>
      <c r="Y300" s="4"/>
      <c r="Z300" s="4"/>
    </row>
    <row r="301" spans="1:26" ht="15.75" customHeight="1">
      <c r="A301" s="4"/>
      <c r="B301" s="4"/>
      <c r="C301" s="4"/>
      <c r="D301" s="4"/>
      <c r="E301" s="7"/>
      <c r="F301" s="4"/>
      <c r="G301" s="4"/>
      <c r="H301" s="7"/>
      <c r="I301" s="4"/>
      <c r="J301" s="4"/>
      <c r="K301" s="4"/>
      <c r="L301" s="4"/>
      <c r="M301" s="4"/>
      <c r="N301" s="4"/>
      <c r="O301" s="4"/>
      <c r="P301" s="4"/>
      <c r="Q301" s="4"/>
      <c r="R301" s="4"/>
      <c r="S301" s="4"/>
      <c r="T301" s="4"/>
      <c r="U301" s="4"/>
      <c r="V301" s="4"/>
      <c r="W301" s="4"/>
      <c r="X301" s="4"/>
      <c r="Y301" s="4"/>
      <c r="Z301" s="4"/>
    </row>
    <row r="302" spans="1:26" ht="15.75" customHeight="1">
      <c r="A302" s="4"/>
      <c r="B302" s="4"/>
      <c r="C302" s="4"/>
      <c r="D302" s="4"/>
      <c r="E302" s="7"/>
      <c r="F302" s="4"/>
      <c r="G302" s="4"/>
      <c r="H302" s="7"/>
      <c r="I302" s="4"/>
      <c r="J302" s="4"/>
      <c r="K302" s="4"/>
      <c r="L302" s="4"/>
      <c r="M302" s="4"/>
      <c r="N302" s="4"/>
      <c r="O302" s="4"/>
      <c r="P302" s="4"/>
      <c r="Q302" s="4"/>
      <c r="R302" s="4"/>
      <c r="S302" s="4"/>
      <c r="T302" s="4"/>
      <c r="U302" s="4"/>
      <c r="V302" s="4"/>
      <c r="W302" s="4"/>
      <c r="X302" s="4"/>
      <c r="Y302" s="4"/>
      <c r="Z302" s="4"/>
    </row>
    <row r="303" spans="1:26" ht="15.75" customHeight="1">
      <c r="A303" s="4"/>
      <c r="B303" s="4"/>
      <c r="C303" s="4"/>
      <c r="D303" s="4"/>
      <c r="E303" s="7"/>
      <c r="F303" s="4"/>
      <c r="G303" s="4"/>
      <c r="H303" s="7"/>
      <c r="I303" s="4"/>
      <c r="J303" s="4"/>
      <c r="K303" s="4"/>
      <c r="L303" s="4"/>
      <c r="M303" s="4"/>
      <c r="N303" s="4"/>
      <c r="O303" s="4"/>
      <c r="P303" s="4"/>
      <c r="Q303" s="4"/>
      <c r="R303" s="4"/>
      <c r="S303" s="4"/>
      <c r="T303" s="4"/>
      <c r="U303" s="4"/>
      <c r="V303" s="4"/>
      <c r="W303" s="4"/>
      <c r="X303" s="4"/>
      <c r="Y303" s="4"/>
      <c r="Z303" s="4"/>
    </row>
    <row r="304" spans="1:26" ht="15.75" customHeight="1">
      <c r="A304" s="4"/>
      <c r="B304" s="4"/>
      <c r="C304" s="4"/>
      <c r="D304" s="4"/>
      <c r="E304" s="7"/>
      <c r="F304" s="4"/>
      <c r="G304" s="4"/>
      <c r="H304" s="7"/>
      <c r="I304" s="4"/>
      <c r="J304" s="4"/>
      <c r="K304" s="4"/>
      <c r="L304" s="4"/>
      <c r="M304" s="4"/>
      <c r="N304" s="4"/>
      <c r="O304" s="4"/>
      <c r="P304" s="4"/>
      <c r="Q304" s="4"/>
      <c r="R304" s="4"/>
      <c r="S304" s="4"/>
      <c r="T304" s="4"/>
      <c r="U304" s="4"/>
      <c r="V304" s="4"/>
      <c r="W304" s="4"/>
      <c r="X304" s="4"/>
      <c r="Y304" s="4"/>
      <c r="Z304" s="4"/>
    </row>
    <row r="305" spans="1:26" ht="15.75" customHeight="1">
      <c r="A305" s="4"/>
      <c r="B305" s="4"/>
      <c r="C305" s="4"/>
      <c r="D305" s="4"/>
      <c r="E305" s="7"/>
      <c r="F305" s="4"/>
      <c r="G305" s="4"/>
      <c r="H305" s="7"/>
      <c r="I305" s="4"/>
      <c r="J305" s="4"/>
      <c r="K305" s="4"/>
      <c r="L305" s="4"/>
      <c r="M305" s="4"/>
      <c r="N305" s="4"/>
      <c r="O305" s="4"/>
      <c r="P305" s="4"/>
      <c r="Q305" s="4"/>
      <c r="R305" s="4"/>
      <c r="S305" s="4"/>
      <c r="T305" s="4"/>
      <c r="U305" s="4"/>
      <c r="V305" s="4"/>
      <c r="W305" s="4"/>
      <c r="X305" s="4"/>
      <c r="Y305" s="4"/>
      <c r="Z305" s="4"/>
    </row>
    <row r="306" spans="1:26" ht="15.75" customHeight="1">
      <c r="A306" s="4"/>
      <c r="B306" s="4"/>
      <c r="C306" s="4"/>
      <c r="D306" s="4"/>
      <c r="E306" s="7"/>
      <c r="F306" s="4"/>
      <c r="G306" s="4"/>
      <c r="H306" s="7"/>
      <c r="I306" s="4"/>
      <c r="J306" s="4"/>
      <c r="K306" s="4"/>
      <c r="L306" s="4"/>
      <c r="M306" s="4"/>
      <c r="N306" s="4"/>
      <c r="O306" s="4"/>
      <c r="P306" s="4"/>
      <c r="Q306" s="4"/>
      <c r="R306" s="4"/>
      <c r="S306" s="4"/>
      <c r="T306" s="4"/>
      <c r="U306" s="4"/>
      <c r="V306" s="4"/>
      <c r="W306" s="4"/>
      <c r="X306" s="4"/>
      <c r="Y306" s="4"/>
      <c r="Z306" s="4"/>
    </row>
    <row r="307" spans="1:26" ht="15.75" customHeight="1">
      <c r="A307" s="4"/>
      <c r="B307" s="4"/>
      <c r="C307" s="4"/>
      <c r="D307" s="4"/>
      <c r="E307" s="7"/>
      <c r="F307" s="4"/>
      <c r="G307" s="4"/>
      <c r="H307" s="7"/>
      <c r="I307" s="4"/>
      <c r="J307" s="4"/>
      <c r="K307" s="4"/>
      <c r="L307" s="4"/>
      <c r="M307" s="4"/>
      <c r="N307" s="4"/>
      <c r="O307" s="4"/>
      <c r="P307" s="4"/>
      <c r="Q307" s="4"/>
      <c r="R307" s="4"/>
      <c r="S307" s="4"/>
      <c r="T307" s="4"/>
      <c r="U307" s="4"/>
      <c r="V307" s="4"/>
      <c r="W307" s="4"/>
      <c r="X307" s="4"/>
      <c r="Y307" s="4"/>
      <c r="Z307" s="4"/>
    </row>
    <row r="308" spans="1:26" ht="15.75" customHeight="1">
      <c r="A308" s="4"/>
      <c r="B308" s="4"/>
      <c r="C308" s="4"/>
      <c r="D308" s="4"/>
      <c r="E308" s="7"/>
      <c r="F308" s="4"/>
      <c r="G308" s="4"/>
      <c r="H308" s="7"/>
      <c r="I308" s="4"/>
      <c r="J308" s="4"/>
      <c r="K308" s="4"/>
      <c r="L308" s="4"/>
      <c r="M308" s="4"/>
      <c r="N308" s="4"/>
      <c r="O308" s="4"/>
      <c r="P308" s="4"/>
      <c r="Q308" s="4"/>
      <c r="R308" s="4"/>
      <c r="S308" s="4"/>
      <c r="T308" s="4"/>
      <c r="U308" s="4"/>
      <c r="V308" s="4"/>
      <c r="W308" s="4"/>
      <c r="X308" s="4"/>
      <c r="Y308" s="4"/>
      <c r="Z308" s="4"/>
    </row>
    <row r="309" spans="1:26" ht="15.75" customHeight="1">
      <c r="A309" s="4"/>
      <c r="B309" s="4"/>
      <c r="C309" s="4"/>
      <c r="D309" s="4"/>
      <c r="E309" s="7"/>
      <c r="F309" s="4"/>
      <c r="G309" s="4"/>
      <c r="H309" s="7"/>
      <c r="I309" s="4"/>
      <c r="J309" s="4"/>
      <c r="K309" s="4"/>
      <c r="L309" s="4"/>
      <c r="M309" s="4"/>
      <c r="N309" s="4"/>
      <c r="O309" s="4"/>
      <c r="P309" s="4"/>
      <c r="Q309" s="4"/>
      <c r="R309" s="4"/>
      <c r="S309" s="4"/>
      <c r="T309" s="4"/>
      <c r="U309" s="4"/>
      <c r="V309" s="4"/>
      <c r="W309" s="4"/>
      <c r="X309" s="4"/>
      <c r="Y309" s="4"/>
      <c r="Z309" s="4"/>
    </row>
    <row r="310" spans="1:26" ht="15.75" customHeight="1">
      <c r="A310" s="4"/>
      <c r="B310" s="4"/>
      <c r="C310" s="4"/>
      <c r="D310" s="4"/>
      <c r="E310" s="7"/>
      <c r="F310" s="4"/>
      <c r="G310" s="4"/>
      <c r="H310" s="7"/>
      <c r="I310" s="4"/>
      <c r="J310" s="4"/>
      <c r="K310" s="4"/>
      <c r="L310" s="4"/>
      <c r="M310" s="4"/>
      <c r="N310" s="4"/>
      <c r="O310" s="4"/>
      <c r="P310" s="4"/>
      <c r="Q310" s="4"/>
      <c r="R310" s="4"/>
      <c r="S310" s="4"/>
      <c r="T310" s="4"/>
      <c r="U310" s="4"/>
      <c r="V310" s="4"/>
      <c r="W310" s="4"/>
      <c r="X310" s="4"/>
      <c r="Y310" s="4"/>
      <c r="Z310" s="4"/>
    </row>
    <row r="311" spans="1:26" ht="15.75" customHeight="1">
      <c r="A311" s="4"/>
      <c r="B311" s="4"/>
      <c r="C311" s="4"/>
      <c r="D311" s="4"/>
      <c r="E311" s="7"/>
      <c r="F311" s="4"/>
      <c r="G311" s="4"/>
      <c r="H311" s="7"/>
      <c r="I311" s="4"/>
      <c r="J311" s="4"/>
      <c r="K311" s="4"/>
      <c r="L311" s="4"/>
      <c r="M311" s="4"/>
      <c r="N311" s="4"/>
      <c r="O311" s="4"/>
      <c r="P311" s="4"/>
      <c r="Q311" s="4"/>
      <c r="R311" s="4"/>
      <c r="S311" s="4"/>
      <c r="T311" s="4"/>
      <c r="U311" s="4"/>
      <c r="V311" s="4"/>
      <c r="W311" s="4"/>
      <c r="X311" s="4"/>
      <c r="Y311" s="4"/>
      <c r="Z311" s="4"/>
    </row>
    <row r="312" spans="1:26" ht="15.75" customHeight="1">
      <c r="A312" s="4"/>
      <c r="B312" s="4"/>
      <c r="C312" s="4"/>
      <c r="D312" s="4"/>
      <c r="E312" s="7"/>
      <c r="F312" s="4"/>
      <c r="G312" s="4"/>
      <c r="H312" s="7"/>
      <c r="I312" s="4"/>
      <c r="J312" s="4"/>
      <c r="K312" s="4"/>
      <c r="L312" s="4"/>
      <c r="M312" s="4"/>
      <c r="N312" s="4"/>
      <c r="O312" s="4"/>
      <c r="P312" s="4"/>
      <c r="Q312" s="4"/>
      <c r="R312" s="4"/>
      <c r="S312" s="4"/>
      <c r="T312" s="4"/>
      <c r="U312" s="4"/>
      <c r="V312" s="4"/>
      <c r="W312" s="4"/>
      <c r="X312" s="4"/>
      <c r="Y312" s="4"/>
      <c r="Z312" s="4"/>
    </row>
    <row r="313" spans="1:26" ht="15.75" customHeight="1">
      <c r="A313" s="4"/>
      <c r="B313" s="4"/>
      <c r="C313" s="4"/>
      <c r="D313" s="4"/>
      <c r="E313" s="7"/>
      <c r="F313" s="4"/>
      <c r="G313" s="4"/>
      <c r="H313" s="7"/>
      <c r="I313" s="4"/>
      <c r="J313" s="4"/>
      <c r="K313" s="4"/>
      <c r="L313" s="4"/>
      <c r="M313" s="4"/>
      <c r="N313" s="4"/>
      <c r="O313" s="4"/>
      <c r="P313" s="4"/>
      <c r="Q313" s="4"/>
      <c r="R313" s="4"/>
      <c r="S313" s="4"/>
      <c r="T313" s="4"/>
      <c r="U313" s="4"/>
      <c r="V313" s="4"/>
      <c r="W313" s="4"/>
      <c r="X313" s="4"/>
      <c r="Y313" s="4"/>
      <c r="Z313" s="4"/>
    </row>
    <row r="314" spans="1:26" ht="15.75" customHeight="1">
      <c r="A314" s="4"/>
      <c r="B314" s="4"/>
      <c r="C314" s="4"/>
      <c r="D314" s="4"/>
      <c r="E314" s="7"/>
      <c r="F314" s="4"/>
      <c r="G314" s="4"/>
      <c r="H314" s="7"/>
      <c r="I314" s="4"/>
      <c r="J314" s="4"/>
      <c r="K314" s="4"/>
      <c r="L314" s="4"/>
      <c r="M314" s="4"/>
      <c r="N314" s="4"/>
      <c r="O314" s="4"/>
      <c r="P314" s="4"/>
      <c r="Q314" s="4"/>
      <c r="R314" s="4"/>
      <c r="S314" s="4"/>
      <c r="T314" s="4"/>
      <c r="U314" s="4"/>
      <c r="V314" s="4"/>
      <c r="W314" s="4"/>
      <c r="X314" s="4"/>
      <c r="Y314" s="4"/>
      <c r="Z314" s="4"/>
    </row>
    <row r="315" spans="1:26" ht="15.75" customHeight="1">
      <c r="A315" s="4"/>
      <c r="B315" s="4"/>
      <c r="C315" s="4"/>
      <c r="D315" s="4"/>
      <c r="E315" s="7"/>
      <c r="F315" s="4"/>
      <c r="G315" s="4"/>
      <c r="H315" s="7"/>
      <c r="I315" s="4"/>
      <c r="J315" s="4"/>
      <c r="K315" s="4"/>
      <c r="L315" s="4"/>
      <c r="M315" s="4"/>
      <c r="N315" s="4"/>
      <c r="O315" s="4"/>
      <c r="P315" s="4"/>
      <c r="Q315" s="4"/>
      <c r="R315" s="4"/>
      <c r="S315" s="4"/>
      <c r="T315" s="4"/>
      <c r="U315" s="4"/>
      <c r="V315" s="4"/>
      <c r="W315" s="4"/>
      <c r="X315" s="4"/>
      <c r="Y315" s="4"/>
      <c r="Z315" s="4"/>
    </row>
    <row r="316" spans="1:26" ht="15.75" customHeight="1">
      <c r="A316" s="4"/>
      <c r="B316" s="4"/>
      <c r="C316" s="4"/>
      <c r="D316" s="4"/>
      <c r="E316" s="7"/>
      <c r="F316" s="4"/>
      <c r="G316" s="4"/>
      <c r="H316" s="7"/>
      <c r="I316" s="4"/>
      <c r="J316" s="4"/>
      <c r="K316" s="4"/>
      <c r="L316" s="4"/>
      <c r="M316" s="4"/>
      <c r="N316" s="4"/>
      <c r="O316" s="4"/>
      <c r="P316" s="4"/>
      <c r="Q316" s="4"/>
      <c r="R316" s="4"/>
      <c r="S316" s="4"/>
      <c r="T316" s="4"/>
      <c r="U316" s="4"/>
      <c r="V316" s="4"/>
      <c r="W316" s="4"/>
      <c r="X316" s="4"/>
      <c r="Y316" s="4"/>
      <c r="Z316" s="4"/>
    </row>
    <row r="317" spans="1:26" ht="15.75" customHeight="1">
      <c r="A317" s="4"/>
      <c r="B317" s="4"/>
      <c r="C317" s="4"/>
      <c r="D317" s="4"/>
      <c r="E317" s="7"/>
      <c r="F317" s="4"/>
      <c r="G317" s="4"/>
      <c r="H317" s="7"/>
      <c r="I317" s="4"/>
      <c r="J317" s="4"/>
      <c r="K317" s="4"/>
      <c r="L317" s="4"/>
      <c r="M317" s="4"/>
      <c r="N317" s="4"/>
      <c r="O317" s="4"/>
      <c r="P317" s="4"/>
      <c r="Q317" s="4"/>
      <c r="R317" s="4"/>
      <c r="S317" s="4"/>
      <c r="T317" s="4"/>
      <c r="U317" s="4"/>
      <c r="V317" s="4"/>
      <c r="W317" s="4"/>
      <c r="X317" s="4"/>
      <c r="Y317" s="4"/>
      <c r="Z317" s="4"/>
    </row>
    <row r="318" spans="1:26" ht="15.75" customHeight="1">
      <c r="A318" s="4"/>
      <c r="B318" s="4"/>
      <c r="C318" s="4"/>
      <c r="D318" s="4"/>
      <c r="E318" s="7"/>
      <c r="F318" s="4"/>
      <c r="G318" s="4"/>
      <c r="H318" s="7"/>
      <c r="I318" s="4"/>
      <c r="J318" s="4"/>
      <c r="K318" s="4"/>
      <c r="L318" s="4"/>
      <c r="M318" s="4"/>
      <c r="N318" s="4"/>
      <c r="O318" s="4"/>
      <c r="P318" s="4"/>
      <c r="Q318" s="4"/>
      <c r="R318" s="4"/>
      <c r="S318" s="4"/>
      <c r="T318" s="4"/>
      <c r="U318" s="4"/>
      <c r="V318" s="4"/>
      <c r="W318" s="4"/>
      <c r="X318" s="4"/>
      <c r="Y318" s="4"/>
      <c r="Z318" s="4"/>
    </row>
    <row r="319" spans="1:26" ht="15.75" customHeight="1">
      <c r="A319" s="4"/>
      <c r="B319" s="4"/>
      <c r="C319" s="4"/>
      <c r="D319" s="4"/>
      <c r="E319" s="7"/>
      <c r="F319" s="4"/>
      <c r="G319" s="4"/>
      <c r="H319" s="7"/>
      <c r="I319" s="4"/>
      <c r="J319" s="4"/>
      <c r="K319" s="4"/>
      <c r="L319" s="4"/>
      <c r="M319" s="4"/>
      <c r="N319" s="4"/>
      <c r="O319" s="4"/>
      <c r="P319" s="4"/>
      <c r="Q319" s="4"/>
      <c r="R319" s="4"/>
      <c r="S319" s="4"/>
      <c r="T319" s="4"/>
      <c r="U319" s="4"/>
      <c r="V319" s="4"/>
      <c r="W319" s="4"/>
      <c r="X319" s="4"/>
      <c r="Y319" s="4"/>
      <c r="Z319" s="4"/>
    </row>
    <row r="320" spans="1:26" ht="15.75" customHeight="1">
      <c r="A320" s="4"/>
      <c r="B320" s="4"/>
      <c r="C320" s="4"/>
      <c r="D320" s="4"/>
      <c r="E320" s="7"/>
      <c r="F320" s="4"/>
      <c r="G320" s="4"/>
      <c r="H320" s="7"/>
      <c r="I320" s="4"/>
      <c r="J320" s="4"/>
      <c r="K320" s="4"/>
      <c r="L320" s="4"/>
      <c r="M320" s="4"/>
      <c r="N320" s="4"/>
      <c r="O320" s="4"/>
      <c r="P320" s="4"/>
      <c r="Q320" s="4"/>
      <c r="R320" s="4"/>
      <c r="S320" s="4"/>
      <c r="T320" s="4"/>
      <c r="U320" s="4"/>
      <c r="V320" s="4"/>
      <c r="W320" s="4"/>
      <c r="X320" s="4"/>
      <c r="Y320" s="4"/>
      <c r="Z320" s="4"/>
    </row>
    <row r="321" spans="1:26" ht="15.75" customHeight="1">
      <c r="A321" s="4"/>
      <c r="B321" s="4"/>
      <c r="C321" s="4"/>
      <c r="D321" s="4"/>
      <c r="E321" s="7"/>
      <c r="F321" s="4"/>
      <c r="G321" s="4"/>
      <c r="H321" s="7"/>
      <c r="I321" s="4"/>
      <c r="J321" s="4"/>
      <c r="K321" s="4"/>
      <c r="L321" s="4"/>
      <c r="M321" s="4"/>
      <c r="N321" s="4"/>
      <c r="O321" s="4"/>
      <c r="P321" s="4"/>
      <c r="Q321" s="4"/>
      <c r="R321" s="4"/>
      <c r="S321" s="4"/>
      <c r="T321" s="4"/>
      <c r="U321" s="4"/>
      <c r="V321" s="4"/>
      <c r="W321" s="4"/>
      <c r="X321" s="4"/>
      <c r="Y321" s="4"/>
      <c r="Z321" s="4"/>
    </row>
    <row r="322" spans="1:26" ht="15.75" customHeight="1">
      <c r="A322" s="4"/>
      <c r="B322" s="4"/>
      <c r="C322" s="4"/>
      <c r="D322" s="4"/>
      <c r="E322" s="7"/>
      <c r="F322" s="4"/>
      <c r="G322" s="4"/>
      <c r="H322" s="7"/>
      <c r="I322" s="4"/>
      <c r="J322" s="4"/>
      <c r="K322" s="4"/>
      <c r="L322" s="4"/>
      <c r="M322" s="4"/>
      <c r="N322" s="4"/>
      <c r="O322" s="4"/>
      <c r="P322" s="4"/>
      <c r="Q322" s="4"/>
      <c r="R322" s="4"/>
      <c r="S322" s="4"/>
      <c r="T322" s="4"/>
      <c r="U322" s="4"/>
      <c r="V322" s="4"/>
      <c r="W322" s="4"/>
      <c r="X322" s="4"/>
      <c r="Y322" s="4"/>
      <c r="Z322" s="4"/>
    </row>
    <row r="323" spans="1:26" ht="15.75" customHeight="1">
      <c r="A323" s="4"/>
      <c r="B323" s="4"/>
      <c r="C323" s="4"/>
      <c r="D323" s="4"/>
      <c r="E323" s="7"/>
      <c r="F323" s="4"/>
      <c r="G323" s="4"/>
      <c r="H323" s="7"/>
      <c r="I323" s="4"/>
      <c r="J323" s="4"/>
      <c r="K323" s="4"/>
      <c r="L323" s="4"/>
      <c r="M323" s="4"/>
      <c r="N323" s="4"/>
      <c r="O323" s="4"/>
      <c r="P323" s="4"/>
      <c r="Q323" s="4"/>
      <c r="R323" s="4"/>
      <c r="S323" s="4"/>
      <c r="T323" s="4"/>
      <c r="U323" s="4"/>
      <c r="V323" s="4"/>
      <c r="W323" s="4"/>
      <c r="X323" s="4"/>
      <c r="Y323" s="4"/>
      <c r="Z323" s="4"/>
    </row>
    <row r="324" spans="1:26" ht="15.75" customHeight="1">
      <c r="A324" s="4"/>
      <c r="B324" s="4"/>
      <c r="C324" s="4"/>
      <c r="D324" s="4"/>
      <c r="E324" s="7"/>
      <c r="F324" s="4"/>
      <c r="G324" s="4"/>
      <c r="H324" s="7"/>
      <c r="I324" s="4"/>
      <c r="J324" s="4"/>
      <c r="K324" s="4"/>
      <c r="L324" s="4"/>
      <c r="M324" s="4"/>
      <c r="N324" s="4"/>
      <c r="O324" s="4"/>
      <c r="P324" s="4"/>
      <c r="Q324" s="4"/>
      <c r="R324" s="4"/>
      <c r="S324" s="4"/>
      <c r="T324" s="4"/>
      <c r="U324" s="4"/>
      <c r="V324" s="4"/>
      <c r="W324" s="4"/>
      <c r="X324" s="4"/>
      <c r="Y324" s="4"/>
      <c r="Z324" s="4"/>
    </row>
    <row r="325" spans="1:26" ht="15.75" customHeight="1">
      <c r="A325" s="4"/>
      <c r="B325" s="4"/>
      <c r="C325" s="4"/>
      <c r="D325" s="4"/>
      <c r="E325" s="7"/>
      <c r="F325" s="4"/>
      <c r="G325" s="4"/>
      <c r="H325" s="7"/>
      <c r="I325" s="4"/>
      <c r="J325" s="4"/>
      <c r="K325" s="4"/>
      <c r="L325" s="4"/>
      <c r="M325" s="4"/>
      <c r="N325" s="4"/>
      <c r="O325" s="4"/>
      <c r="P325" s="4"/>
      <c r="Q325" s="4"/>
      <c r="R325" s="4"/>
      <c r="S325" s="4"/>
      <c r="T325" s="4"/>
      <c r="U325" s="4"/>
      <c r="V325" s="4"/>
      <c r="W325" s="4"/>
      <c r="X325" s="4"/>
      <c r="Y325" s="4"/>
      <c r="Z325" s="4"/>
    </row>
    <row r="326" spans="1:26" ht="15.75" customHeight="1">
      <c r="A326" s="4"/>
      <c r="B326" s="4"/>
      <c r="C326" s="4"/>
      <c r="D326" s="4"/>
      <c r="E326" s="7"/>
      <c r="F326" s="4"/>
      <c r="G326" s="4"/>
      <c r="H326" s="7"/>
      <c r="I326" s="4"/>
      <c r="J326" s="4"/>
      <c r="K326" s="4"/>
      <c r="L326" s="4"/>
      <c r="M326" s="4"/>
      <c r="N326" s="4"/>
      <c r="O326" s="4"/>
      <c r="P326" s="4"/>
      <c r="Q326" s="4"/>
      <c r="R326" s="4"/>
      <c r="S326" s="4"/>
      <c r="T326" s="4"/>
      <c r="U326" s="4"/>
      <c r="V326" s="4"/>
      <c r="W326" s="4"/>
      <c r="X326" s="4"/>
      <c r="Y326" s="4"/>
      <c r="Z326" s="4"/>
    </row>
    <row r="327" spans="1:26" ht="15.75" customHeight="1">
      <c r="A327" s="4"/>
      <c r="B327" s="4"/>
      <c r="C327" s="4"/>
      <c r="D327" s="4"/>
      <c r="E327" s="7"/>
      <c r="F327" s="4"/>
      <c r="G327" s="4"/>
      <c r="H327" s="7"/>
      <c r="I327" s="4"/>
      <c r="J327" s="4"/>
      <c r="K327" s="4"/>
      <c r="L327" s="4"/>
      <c r="M327" s="4"/>
      <c r="N327" s="4"/>
      <c r="O327" s="4"/>
      <c r="P327" s="4"/>
      <c r="Q327" s="4"/>
      <c r="R327" s="4"/>
      <c r="S327" s="4"/>
      <c r="T327" s="4"/>
      <c r="U327" s="4"/>
      <c r="V327" s="4"/>
      <c r="W327" s="4"/>
      <c r="X327" s="4"/>
      <c r="Y327" s="4"/>
      <c r="Z327" s="4"/>
    </row>
    <row r="328" spans="1:26" ht="15.75" customHeight="1">
      <c r="A328" s="4"/>
      <c r="B328" s="4"/>
      <c r="C328" s="4"/>
      <c r="D328" s="4"/>
      <c r="E328" s="7"/>
      <c r="F328" s="4"/>
      <c r="G328" s="4"/>
      <c r="H328" s="7"/>
      <c r="I328" s="4"/>
      <c r="J328" s="4"/>
      <c r="K328" s="4"/>
      <c r="L328" s="4"/>
      <c r="M328" s="4"/>
      <c r="N328" s="4"/>
      <c r="O328" s="4"/>
      <c r="P328" s="4"/>
      <c r="Q328" s="4"/>
      <c r="R328" s="4"/>
      <c r="S328" s="4"/>
      <c r="T328" s="4"/>
      <c r="U328" s="4"/>
      <c r="V328" s="4"/>
      <c r="W328" s="4"/>
      <c r="X328" s="4"/>
      <c r="Y328" s="4"/>
      <c r="Z328" s="4"/>
    </row>
    <row r="329" spans="1:26" ht="15.75" customHeight="1">
      <c r="A329" s="4"/>
      <c r="B329" s="4"/>
      <c r="C329" s="4"/>
      <c r="D329" s="4"/>
      <c r="E329" s="7"/>
      <c r="F329" s="4"/>
      <c r="G329" s="4"/>
      <c r="H329" s="7"/>
      <c r="I329" s="4"/>
      <c r="J329" s="4"/>
      <c r="K329" s="4"/>
      <c r="L329" s="4"/>
      <c r="M329" s="4"/>
      <c r="N329" s="4"/>
      <c r="O329" s="4"/>
      <c r="P329" s="4"/>
      <c r="Q329" s="4"/>
      <c r="R329" s="4"/>
      <c r="S329" s="4"/>
      <c r="T329" s="4"/>
      <c r="U329" s="4"/>
      <c r="V329" s="4"/>
      <c r="W329" s="4"/>
      <c r="X329" s="4"/>
      <c r="Y329" s="4"/>
      <c r="Z329" s="4"/>
    </row>
    <row r="330" spans="1:26" ht="15.75" customHeight="1">
      <c r="A330" s="4"/>
      <c r="B330" s="4"/>
      <c r="C330" s="4"/>
      <c r="D330" s="4"/>
      <c r="E330" s="7"/>
      <c r="F330" s="4"/>
      <c r="G330" s="4"/>
      <c r="H330" s="7"/>
      <c r="I330" s="4"/>
      <c r="J330" s="4"/>
      <c r="K330" s="4"/>
      <c r="L330" s="4"/>
      <c r="M330" s="4"/>
      <c r="N330" s="4"/>
      <c r="O330" s="4"/>
      <c r="P330" s="4"/>
      <c r="Q330" s="4"/>
      <c r="R330" s="4"/>
      <c r="S330" s="4"/>
      <c r="T330" s="4"/>
      <c r="U330" s="4"/>
      <c r="V330" s="4"/>
      <c r="W330" s="4"/>
      <c r="X330" s="4"/>
      <c r="Y330" s="4"/>
      <c r="Z330" s="4"/>
    </row>
    <row r="331" spans="1:26" ht="15.75" customHeight="1">
      <c r="A331" s="4"/>
      <c r="B331" s="4"/>
      <c r="C331" s="4"/>
      <c r="D331" s="4"/>
      <c r="E331" s="7"/>
      <c r="F331" s="4"/>
      <c r="G331" s="4"/>
      <c r="H331" s="7"/>
      <c r="I331" s="4"/>
      <c r="J331" s="4"/>
      <c r="K331" s="4"/>
      <c r="L331" s="4"/>
      <c r="M331" s="4"/>
      <c r="N331" s="4"/>
      <c r="O331" s="4"/>
      <c r="P331" s="4"/>
      <c r="Q331" s="4"/>
      <c r="R331" s="4"/>
      <c r="S331" s="4"/>
      <c r="T331" s="4"/>
      <c r="U331" s="4"/>
      <c r="V331" s="4"/>
      <c r="W331" s="4"/>
      <c r="X331" s="4"/>
      <c r="Y331" s="4"/>
      <c r="Z331" s="4"/>
    </row>
    <row r="332" spans="1:26" ht="15.75" customHeight="1">
      <c r="A332" s="4"/>
      <c r="B332" s="4"/>
      <c r="C332" s="4"/>
      <c r="D332" s="4"/>
      <c r="E332" s="7"/>
      <c r="F332" s="4"/>
      <c r="G332" s="4"/>
      <c r="H332" s="7"/>
      <c r="I332" s="4"/>
      <c r="J332" s="4"/>
      <c r="K332" s="4"/>
      <c r="L332" s="4"/>
      <c r="M332" s="4"/>
      <c r="N332" s="4"/>
      <c r="O332" s="4"/>
      <c r="P332" s="4"/>
      <c r="Q332" s="4"/>
      <c r="R332" s="4"/>
      <c r="S332" s="4"/>
      <c r="T332" s="4"/>
      <c r="U332" s="4"/>
      <c r="V332" s="4"/>
      <c r="W332" s="4"/>
      <c r="X332" s="4"/>
      <c r="Y332" s="4"/>
      <c r="Z332" s="4"/>
    </row>
    <row r="333" spans="1:26" ht="15.75" customHeight="1">
      <c r="A333" s="4"/>
      <c r="B333" s="4"/>
      <c r="C333" s="4"/>
      <c r="D333" s="4"/>
      <c r="E333" s="7"/>
      <c r="F333" s="4"/>
      <c r="G333" s="4"/>
      <c r="H333" s="7"/>
      <c r="I333" s="4"/>
      <c r="J333" s="4"/>
      <c r="K333" s="4"/>
      <c r="L333" s="4"/>
      <c r="M333" s="4"/>
      <c r="N333" s="4"/>
      <c r="O333" s="4"/>
      <c r="P333" s="4"/>
      <c r="Q333" s="4"/>
      <c r="R333" s="4"/>
      <c r="S333" s="4"/>
      <c r="T333" s="4"/>
      <c r="U333" s="4"/>
      <c r="V333" s="4"/>
      <c r="W333" s="4"/>
      <c r="X333" s="4"/>
      <c r="Y333" s="4"/>
      <c r="Z333" s="4"/>
    </row>
    <row r="334" spans="1:26" ht="15.75" customHeight="1">
      <c r="A334" s="4"/>
      <c r="B334" s="4"/>
      <c r="C334" s="4"/>
      <c r="D334" s="4"/>
      <c r="E334" s="7"/>
      <c r="F334" s="4"/>
      <c r="G334" s="4"/>
      <c r="H334" s="7"/>
      <c r="I334" s="4"/>
      <c r="J334" s="4"/>
      <c r="K334" s="4"/>
      <c r="L334" s="4"/>
      <c r="M334" s="4"/>
      <c r="N334" s="4"/>
      <c r="O334" s="4"/>
      <c r="P334" s="4"/>
      <c r="Q334" s="4"/>
      <c r="R334" s="4"/>
      <c r="S334" s="4"/>
      <c r="T334" s="4"/>
      <c r="U334" s="4"/>
      <c r="V334" s="4"/>
      <c r="W334" s="4"/>
      <c r="X334" s="4"/>
      <c r="Y334" s="4"/>
      <c r="Z334" s="4"/>
    </row>
    <row r="335" spans="1:26" ht="15.75" customHeight="1">
      <c r="A335" s="4"/>
      <c r="B335" s="4"/>
      <c r="C335" s="4"/>
      <c r="D335" s="4"/>
      <c r="E335" s="7"/>
      <c r="F335" s="4"/>
      <c r="G335" s="4"/>
      <c r="H335" s="7"/>
      <c r="I335" s="4"/>
      <c r="J335" s="4"/>
      <c r="K335" s="4"/>
      <c r="L335" s="4"/>
      <c r="M335" s="4"/>
      <c r="N335" s="4"/>
      <c r="O335" s="4"/>
      <c r="P335" s="4"/>
      <c r="Q335" s="4"/>
      <c r="R335" s="4"/>
      <c r="S335" s="4"/>
      <c r="T335" s="4"/>
      <c r="U335" s="4"/>
      <c r="V335" s="4"/>
      <c r="W335" s="4"/>
      <c r="X335" s="4"/>
      <c r="Y335" s="4"/>
      <c r="Z335" s="4"/>
    </row>
    <row r="336" spans="1:26" ht="15.75" customHeight="1">
      <c r="A336" s="4"/>
      <c r="B336" s="4"/>
      <c r="C336" s="4"/>
      <c r="D336" s="4"/>
      <c r="E336" s="7"/>
      <c r="F336" s="4"/>
      <c r="G336" s="4"/>
      <c r="H336" s="7"/>
      <c r="I336" s="4"/>
      <c r="J336" s="4"/>
      <c r="K336" s="4"/>
      <c r="L336" s="4"/>
      <c r="M336" s="4"/>
      <c r="N336" s="4"/>
      <c r="O336" s="4"/>
      <c r="P336" s="4"/>
      <c r="Q336" s="4"/>
      <c r="R336" s="4"/>
      <c r="S336" s="4"/>
      <c r="T336" s="4"/>
      <c r="U336" s="4"/>
      <c r="V336" s="4"/>
      <c r="W336" s="4"/>
      <c r="X336" s="4"/>
      <c r="Y336" s="4"/>
      <c r="Z336" s="4"/>
    </row>
    <row r="337" spans="1:26" ht="15.75" customHeight="1">
      <c r="A337" s="4"/>
      <c r="B337" s="4"/>
      <c r="C337" s="4"/>
      <c r="D337" s="4"/>
      <c r="E337" s="7"/>
      <c r="F337" s="4"/>
      <c r="G337" s="4"/>
      <c r="H337" s="7"/>
      <c r="I337" s="4"/>
      <c r="J337" s="4"/>
      <c r="K337" s="4"/>
      <c r="L337" s="4"/>
      <c r="M337" s="4"/>
      <c r="N337" s="4"/>
      <c r="O337" s="4"/>
      <c r="P337" s="4"/>
      <c r="Q337" s="4"/>
      <c r="R337" s="4"/>
      <c r="S337" s="4"/>
      <c r="T337" s="4"/>
      <c r="U337" s="4"/>
      <c r="V337" s="4"/>
      <c r="W337" s="4"/>
      <c r="X337" s="4"/>
      <c r="Y337" s="4"/>
      <c r="Z337" s="4"/>
    </row>
    <row r="338" spans="1:26" ht="15.75" customHeight="1">
      <c r="A338" s="4"/>
      <c r="B338" s="4"/>
      <c r="C338" s="4"/>
      <c r="D338" s="4"/>
      <c r="E338" s="7"/>
      <c r="F338" s="4"/>
      <c r="G338" s="4"/>
      <c r="H338" s="7"/>
      <c r="I338" s="4"/>
      <c r="J338" s="4"/>
      <c r="K338" s="4"/>
      <c r="L338" s="4"/>
      <c r="M338" s="4"/>
      <c r="N338" s="4"/>
      <c r="O338" s="4"/>
      <c r="P338" s="4"/>
      <c r="Q338" s="4"/>
      <c r="R338" s="4"/>
      <c r="S338" s="4"/>
      <c r="T338" s="4"/>
      <c r="U338" s="4"/>
      <c r="V338" s="4"/>
      <c r="W338" s="4"/>
      <c r="X338" s="4"/>
      <c r="Y338" s="4"/>
      <c r="Z338" s="4"/>
    </row>
    <row r="339" spans="1:26" ht="15.75" customHeight="1">
      <c r="A339" s="4"/>
      <c r="B339" s="4"/>
      <c r="C339" s="4"/>
      <c r="D339" s="4"/>
      <c r="E339" s="7"/>
      <c r="F339" s="4"/>
      <c r="G339" s="4"/>
      <c r="H339" s="7"/>
      <c r="I339" s="4"/>
      <c r="J339" s="4"/>
      <c r="K339" s="4"/>
      <c r="L339" s="4"/>
      <c r="M339" s="4"/>
      <c r="N339" s="4"/>
      <c r="O339" s="4"/>
      <c r="P339" s="4"/>
      <c r="Q339" s="4"/>
      <c r="R339" s="4"/>
      <c r="S339" s="4"/>
      <c r="T339" s="4"/>
      <c r="U339" s="4"/>
      <c r="V339" s="4"/>
      <c r="W339" s="4"/>
      <c r="X339" s="4"/>
      <c r="Y339" s="4"/>
      <c r="Z339" s="4"/>
    </row>
    <row r="340" spans="1:26" ht="15.75" customHeight="1">
      <c r="A340" s="4"/>
      <c r="B340" s="4"/>
      <c r="C340" s="4"/>
      <c r="D340" s="4"/>
      <c r="E340" s="7"/>
      <c r="F340" s="4"/>
      <c r="G340" s="4"/>
      <c r="H340" s="7"/>
      <c r="I340" s="4"/>
      <c r="J340" s="4"/>
      <c r="K340" s="4"/>
      <c r="L340" s="4"/>
      <c r="M340" s="4"/>
      <c r="N340" s="4"/>
      <c r="O340" s="4"/>
      <c r="P340" s="4"/>
      <c r="Q340" s="4"/>
      <c r="R340" s="4"/>
      <c r="S340" s="4"/>
      <c r="T340" s="4"/>
      <c r="U340" s="4"/>
      <c r="V340" s="4"/>
      <c r="W340" s="4"/>
      <c r="X340" s="4"/>
      <c r="Y340" s="4"/>
      <c r="Z340" s="4"/>
    </row>
    <row r="341" spans="1:26" ht="15.75" customHeight="1">
      <c r="A341" s="4"/>
      <c r="B341" s="4"/>
      <c r="C341" s="4"/>
      <c r="D341" s="4"/>
      <c r="E341" s="7"/>
      <c r="F341" s="4"/>
      <c r="G341" s="4"/>
      <c r="H341" s="7"/>
      <c r="I341" s="4"/>
      <c r="J341" s="4"/>
      <c r="K341" s="4"/>
      <c r="L341" s="4"/>
      <c r="M341" s="4"/>
      <c r="N341" s="4"/>
      <c r="O341" s="4"/>
      <c r="P341" s="4"/>
      <c r="Q341" s="4"/>
      <c r="R341" s="4"/>
      <c r="S341" s="4"/>
      <c r="T341" s="4"/>
      <c r="U341" s="4"/>
      <c r="V341" s="4"/>
      <c r="W341" s="4"/>
      <c r="X341" s="4"/>
      <c r="Y341" s="4"/>
      <c r="Z341" s="4"/>
    </row>
    <row r="342" spans="1:26" ht="15.75" customHeight="1">
      <c r="A342" s="4"/>
      <c r="B342" s="4"/>
      <c r="C342" s="4"/>
      <c r="D342" s="4"/>
      <c r="E342" s="7"/>
      <c r="F342" s="4"/>
      <c r="G342" s="4"/>
      <c r="H342" s="7"/>
      <c r="I342" s="4"/>
      <c r="J342" s="4"/>
      <c r="K342" s="4"/>
      <c r="L342" s="4"/>
      <c r="M342" s="4"/>
      <c r="N342" s="4"/>
      <c r="O342" s="4"/>
      <c r="P342" s="4"/>
      <c r="Q342" s="4"/>
      <c r="R342" s="4"/>
      <c r="S342" s="4"/>
      <c r="T342" s="4"/>
      <c r="U342" s="4"/>
      <c r="V342" s="4"/>
      <c r="W342" s="4"/>
      <c r="X342" s="4"/>
      <c r="Y342" s="4"/>
      <c r="Z342" s="4"/>
    </row>
    <row r="343" spans="1:26" ht="15.75" customHeight="1">
      <c r="A343" s="4"/>
      <c r="B343" s="4"/>
      <c r="C343" s="4"/>
      <c r="D343" s="4"/>
      <c r="E343" s="7"/>
      <c r="F343" s="4"/>
      <c r="G343" s="4"/>
      <c r="H343" s="7"/>
      <c r="I343" s="4"/>
      <c r="J343" s="4"/>
      <c r="K343" s="4"/>
      <c r="L343" s="4"/>
      <c r="M343" s="4"/>
      <c r="N343" s="4"/>
      <c r="O343" s="4"/>
      <c r="P343" s="4"/>
      <c r="Q343" s="4"/>
      <c r="R343" s="4"/>
      <c r="S343" s="4"/>
      <c r="T343" s="4"/>
      <c r="U343" s="4"/>
      <c r="V343" s="4"/>
      <c r="W343" s="4"/>
      <c r="X343" s="4"/>
      <c r="Y343" s="4"/>
      <c r="Z343" s="4"/>
    </row>
    <row r="344" spans="1:26" ht="15.75" customHeight="1">
      <c r="A344" s="4"/>
      <c r="B344" s="4"/>
      <c r="C344" s="4"/>
      <c r="D344" s="4"/>
      <c r="E344" s="7"/>
      <c r="F344" s="4"/>
      <c r="G344" s="4"/>
      <c r="H344" s="7"/>
      <c r="I344" s="4"/>
      <c r="J344" s="4"/>
      <c r="K344" s="4"/>
      <c r="L344" s="4"/>
      <c r="M344" s="4"/>
      <c r="N344" s="4"/>
      <c r="O344" s="4"/>
      <c r="P344" s="4"/>
      <c r="Q344" s="4"/>
      <c r="R344" s="4"/>
      <c r="S344" s="4"/>
      <c r="T344" s="4"/>
      <c r="U344" s="4"/>
      <c r="V344" s="4"/>
      <c r="W344" s="4"/>
      <c r="X344" s="4"/>
      <c r="Y344" s="4"/>
      <c r="Z344" s="4"/>
    </row>
    <row r="345" spans="1:26" ht="15.75" customHeight="1">
      <c r="A345" s="4"/>
      <c r="B345" s="4"/>
      <c r="C345" s="4"/>
      <c r="D345" s="4"/>
      <c r="E345" s="7"/>
      <c r="F345" s="4"/>
      <c r="G345" s="4"/>
      <c r="H345" s="7"/>
      <c r="I345" s="4"/>
      <c r="J345" s="4"/>
      <c r="K345" s="4"/>
      <c r="L345" s="4"/>
      <c r="M345" s="4"/>
      <c r="N345" s="4"/>
      <c r="O345" s="4"/>
      <c r="P345" s="4"/>
      <c r="Q345" s="4"/>
      <c r="R345" s="4"/>
      <c r="S345" s="4"/>
      <c r="T345" s="4"/>
      <c r="U345" s="4"/>
      <c r="V345" s="4"/>
      <c r="W345" s="4"/>
      <c r="X345" s="4"/>
      <c r="Y345" s="4"/>
      <c r="Z345" s="4"/>
    </row>
    <row r="346" spans="1:26" ht="15.75" customHeight="1">
      <c r="A346" s="4"/>
      <c r="B346" s="4"/>
      <c r="C346" s="4"/>
      <c r="D346" s="4"/>
      <c r="E346" s="7"/>
      <c r="F346" s="4"/>
      <c r="G346" s="4"/>
      <c r="H346" s="7"/>
      <c r="I346" s="4"/>
      <c r="J346" s="4"/>
      <c r="K346" s="4"/>
      <c r="L346" s="4"/>
      <c r="M346" s="4"/>
      <c r="N346" s="4"/>
      <c r="O346" s="4"/>
      <c r="P346" s="4"/>
      <c r="Q346" s="4"/>
      <c r="R346" s="4"/>
      <c r="S346" s="4"/>
      <c r="T346" s="4"/>
      <c r="U346" s="4"/>
      <c r="V346" s="4"/>
      <c r="W346" s="4"/>
      <c r="X346" s="4"/>
      <c r="Y346" s="4"/>
      <c r="Z346" s="4"/>
    </row>
    <row r="347" spans="1:26" ht="15.75" customHeight="1">
      <c r="A347" s="4"/>
      <c r="B347" s="4"/>
      <c r="C347" s="4"/>
      <c r="D347" s="4"/>
      <c r="E347" s="7"/>
      <c r="F347" s="4"/>
      <c r="G347" s="4"/>
      <c r="H347" s="7"/>
      <c r="I347" s="4"/>
      <c r="J347" s="4"/>
      <c r="K347" s="4"/>
      <c r="L347" s="4"/>
      <c r="M347" s="4"/>
      <c r="N347" s="4"/>
      <c r="O347" s="4"/>
      <c r="P347" s="4"/>
      <c r="Q347" s="4"/>
      <c r="R347" s="4"/>
      <c r="S347" s="4"/>
      <c r="T347" s="4"/>
      <c r="U347" s="4"/>
      <c r="V347" s="4"/>
      <c r="W347" s="4"/>
      <c r="X347" s="4"/>
      <c r="Y347" s="4"/>
      <c r="Z347" s="4"/>
    </row>
    <row r="348" spans="1:26" ht="15.75" customHeight="1">
      <c r="A348" s="4"/>
      <c r="B348" s="4"/>
      <c r="C348" s="4"/>
      <c r="D348" s="4"/>
      <c r="E348" s="7"/>
      <c r="F348" s="4"/>
      <c r="G348" s="4"/>
      <c r="H348" s="7"/>
      <c r="I348" s="4"/>
      <c r="J348" s="4"/>
      <c r="K348" s="4"/>
      <c r="L348" s="4"/>
      <c r="M348" s="4"/>
      <c r="N348" s="4"/>
      <c r="O348" s="4"/>
      <c r="P348" s="4"/>
      <c r="Q348" s="4"/>
      <c r="R348" s="4"/>
      <c r="S348" s="4"/>
      <c r="T348" s="4"/>
      <c r="U348" s="4"/>
      <c r="V348" s="4"/>
      <c r="W348" s="4"/>
      <c r="X348" s="4"/>
      <c r="Y348" s="4"/>
      <c r="Z348" s="4"/>
    </row>
    <row r="349" spans="1:26" ht="15.75" customHeight="1">
      <c r="A349" s="4"/>
      <c r="B349" s="4"/>
      <c r="C349" s="4"/>
      <c r="D349" s="4"/>
      <c r="E349" s="7"/>
      <c r="F349" s="4"/>
      <c r="G349" s="4"/>
      <c r="H349" s="7"/>
      <c r="I349" s="4"/>
      <c r="J349" s="4"/>
      <c r="K349" s="4"/>
      <c r="L349" s="4"/>
      <c r="M349" s="4"/>
      <c r="N349" s="4"/>
      <c r="O349" s="4"/>
      <c r="P349" s="4"/>
      <c r="Q349" s="4"/>
      <c r="R349" s="4"/>
      <c r="S349" s="4"/>
      <c r="T349" s="4"/>
      <c r="U349" s="4"/>
      <c r="V349" s="4"/>
      <c r="W349" s="4"/>
      <c r="X349" s="4"/>
      <c r="Y349" s="4"/>
      <c r="Z349" s="4"/>
    </row>
    <row r="350" spans="1:26" ht="15.75" customHeight="1">
      <c r="A350" s="4"/>
      <c r="B350" s="4"/>
      <c r="C350" s="4"/>
      <c r="D350" s="4"/>
      <c r="E350" s="7"/>
      <c r="F350" s="4"/>
      <c r="G350" s="4"/>
      <c r="H350" s="7"/>
      <c r="I350" s="4"/>
      <c r="J350" s="4"/>
      <c r="K350" s="4"/>
      <c r="L350" s="4"/>
      <c r="M350" s="4"/>
      <c r="N350" s="4"/>
      <c r="O350" s="4"/>
      <c r="P350" s="4"/>
      <c r="Q350" s="4"/>
      <c r="R350" s="4"/>
      <c r="S350" s="4"/>
      <c r="T350" s="4"/>
      <c r="U350" s="4"/>
      <c r="V350" s="4"/>
      <c r="W350" s="4"/>
      <c r="X350" s="4"/>
      <c r="Y350" s="4"/>
      <c r="Z350" s="4"/>
    </row>
    <row r="351" spans="1:26" ht="15.75" customHeight="1">
      <c r="A351" s="4"/>
      <c r="B351" s="4"/>
      <c r="C351" s="4"/>
      <c r="D351" s="4"/>
      <c r="E351" s="7"/>
      <c r="F351" s="4"/>
      <c r="G351" s="4"/>
      <c r="H351" s="7"/>
      <c r="I351" s="4"/>
      <c r="J351" s="4"/>
      <c r="K351" s="4"/>
      <c r="L351" s="4"/>
      <c r="M351" s="4"/>
      <c r="N351" s="4"/>
      <c r="O351" s="4"/>
      <c r="P351" s="4"/>
      <c r="Q351" s="4"/>
      <c r="R351" s="4"/>
      <c r="S351" s="4"/>
      <c r="T351" s="4"/>
      <c r="U351" s="4"/>
      <c r="V351" s="4"/>
      <c r="W351" s="4"/>
      <c r="X351" s="4"/>
      <c r="Y351" s="4"/>
      <c r="Z351" s="4"/>
    </row>
    <row r="352" spans="1:26" ht="15.75" customHeight="1">
      <c r="A352" s="4"/>
      <c r="B352" s="4"/>
      <c r="C352" s="4"/>
      <c r="D352" s="4"/>
      <c r="E352" s="7"/>
      <c r="F352" s="4"/>
      <c r="G352" s="4"/>
      <c r="H352" s="7"/>
      <c r="I352" s="4"/>
      <c r="J352" s="4"/>
      <c r="K352" s="4"/>
      <c r="L352" s="4"/>
      <c r="M352" s="4"/>
      <c r="N352" s="4"/>
      <c r="O352" s="4"/>
      <c r="P352" s="4"/>
      <c r="Q352" s="4"/>
      <c r="R352" s="4"/>
      <c r="S352" s="4"/>
      <c r="T352" s="4"/>
      <c r="U352" s="4"/>
      <c r="V352" s="4"/>
      <c r="W352" s="4"/>
      <c r="X352" s="4"/>
      <c r="Y352" s="4"/>
      <c r="Z352" s="4"/>
    </row>
    <row r="353" spans="1:26" ht="15.75" customHeight="1">
      <c r="A353" s="4"/>
      <c r="B353" s="4"/>
      <c r="C353" s="4"/>
      <c r="D353" s="4"/>
      <c r="E353" s="7"/>
      <c r="F353" s="4"/>
      <c r="G353" s="4"/>
      <c r="H353" s="7"/>
      <c r="I353" s="4"/>
      <c r="J353" s="4"/>
      <c r="K353" s="4"/>
      <c r="L353" s="4"/>
      <c r="M353" s="4"/>
      <c r="N353" s="4"/>
      <c r="O353" s="4"/>
      <c r="P353" s="4"/>
      <c r="Q353" s="4"/>
      <c r="R353" s="4"/>
      <c r="S353" s="4"/>
      <c r="T353" s="4"/>
      <c r="U353" s="4"/>
      <c r="V353" s="4"/>
      <c r="W353" s="4"/>
      <c r="X353" s="4"/>
      <c r="Y353" s="4"/>
      <c r="Z353" s="4"/>
    </row>
    <row r="354" spans="1:26" ht="15.75" customHeight="1">
      <c r="A354" s="4"/>
      <c r="B354" s="4"/>
      <c r="C354" s="4"/>
      <c r="D354" s="4"/>
      <c r="E354" s="7"/>
      <c r="F354" s="4"/>
      <c r="G354" s="4"/>
      <c r="H354" s="7"/>
      <c r="I354" s="4"/>
      <c r="J354" s="4"/>
      <c r="K354" s="4"/>
      <c r="L354" s="4"/>
      <c r="M354" s="4"/>
      <c r="N354" s="4"/>
      <c r="O354" s="4"/>
      <c r="P354" s="4"/>
      <c r="Q354" s="4"/>
      <c r="R354" s="4"/>
      <c r="S354" s="4"/>
      <c r="T354" s="4"/>
      <c r="U354" s="4"/>
      <c r="V354" s="4"/>
      <c r="W354" s="4"/>
      <c r="X354" s="4"/>
      <c r="Y354" s="4"/>
      <c r="Z354" s="4"/>
    </row>
    <row r="355" spans="1:26" ht="15.75" customHeight="1">
      <c r="A355" s="4"/>
      <c r="B355" s="4"/>
      <c r="C355" s="4"/>
      <c r="D355" s="4"/>
      <c r="E355" s="7"/>
      <c r="F355" s="4"/>
      <c r="G355" s="4"/>
      <c r="H355" s="7"/>
      <c r="I355" s="4"/>
      <c r="J355" s="4"/>
      <c r="K355" s="4"/>
      <c r="L355" s="4"/>
      <c r="M355" s="4"/>
      <c r="N355" s="4"/>
      <c r="O355" s="4"/>
      <c r="P355" s="4"/>
      <c r="Q355" s="4"/>
      <c r="R355" s="4"/>
      <c r="S355" s="4"/>
      <c r="T355" s="4"/>
      <c r="U355" s="4"/>
      <c r="V355" s="4"/>
      <c r="W355" s="4"/>
      <c r="X355" s="4"/>
      <c r="Y355" s="4"/>
      <c r="Z355" s="4"/>
    </row>
    <row r="356" spans="1:26" ht="15.75" customHeight="1">
      <c r="A356" s="4"/>
      <c r="B356" s="4"/>
      <c r="C356" s="4"/>
      <c r="D356" s="4"/>
      <c r="E356" s="7"/>
      <c r="F356" s="4"/>
      <c r="G356" s="4"/>
      <c r="H356" s="7"/>
      <c r="I356" s="4"/>
      <c r="J356" s="4"/>
      <c r="K356" s="4"/>
      <c r="L356" s="4"/>
      <c r="M356" s="4"/>
      <c r="N356" s="4"/>
      <c r="O356" s="4"/>
      <c r="P356" s="4"/>
      <c r="Q356" s="4"/>
      <c r="R356" s="4"/>
      <c r="S356" s="4"/>
      <c r="T356" s="4"/>
      <c r="U356" s="4"/>
      <c r="V356" s="4"/>
      <c r="W356" s="4"/>
      <c r="X356" s="4"/>
      <c r="Y356" s="4"/>
      <c r="Z356" s="4"/>
    </row>
    <row r="357" spans="1:26" ht="15.75" customHeight="1">
      <c r="A357" s="4"/>
      <c r="B357" s="4"/>
      <c r="C357" s="4"/>
      <c r="D357" s="4"/>
      <c r="E357" s="7"/>
      <c r="F357" s="4"/>
      <c r="G357" s="4"/>
      <c r="H357" s="7"/>
      <c r="I357" s="4"/>
      <c r="J357" s="4"/>
      <c r="K357" s="4"/>
      <c r="L357" s="4"/>
      <c r="M357" s="4"/>
      <c r="N357" s="4"/>
      <c r="O357" s="4"/>
      <c r="P357" s="4"/>
      <c r="Q357" s="4"/>
      <c r="R357" s="4"/>
      <c r="S357" s="4"/>
      <c r="T357" s="4"/>
      <c r="U357" s="4"/>
      <c r="V357" s="4"/>
      <c r="W357" s="4"/>
      <c r="X357" s="4"/>
      <c r="Y357" s="4"/>
      <c r="Z357" s="4"/>
    </row>
    <row r="358" spans="1:26" ht="15.75" customHeight="1">
      <c r="A358" s="4"/>
      <c r="B358" s="4"/>
      <c r="C358" s="4"/>
      <c r="D358" s="4"/>
      <c r="E358" s="7"/>
      <c r="F358" s="4"/>
      <c r="G358" s="4"/>
      <c r="H358" s="7"/>
      <c r="I358" s="4"/>
      <c r="J358" s="4"/>
      <c r="K358" s="4"/>
      <c r="L358" s="4"/>
      <c r="M358" s="4"/>
      <c r="N358" s="4"/>
      <c r="O358" s="4"/>
      <c r="P358" s="4"/>
      <c r="Q358" s="4"/>
      <c r="R358" s="4"/>
      <c r="S358" s="4"/>
      <c r="T358" s="4"/>
      <c r="U358" s="4"/>
      <c r="V358" s="4"/>
      <c r="W358" s="4"/>
      <c r="X358" s="4"/>
      <c r="Y358" s="4"/>
      <c r="Z358" s="4"/>
    </row>
    <row r="359" spans="1:26" ht="15.75" customHeight="1">
      <c r="A359" s="4"/>
      <c r="B359" s="4"/>
      <c r="C359" s="4"/>
      <c r="D359" s="4"/>
      <c r="E359" s="7"/>
      <c r="F359" s="4"/>
      <c r="G359" s="4"/>
      <c r="H359" s="7"/>
      <c r="I359" s="4"/>
      <c r="J359" s="4"/>
      <c r="K359" s="4"/>
      <c r="L359" s="4"/>
      <c r="M359" s="4"/>
      <c r="N359" s="4"/>
      <c r="O359" s="4"/>
      <c r="P359" s="4"/>
      <c r="Q359" s="4"/>
      <c r="R359" s="4"/>
      <c r="S359" s="4"/>
      <c r="T359" s="4"/>
      <c r="U359" s="4"/>
      <c r="V359" s="4"/>
      <c r="W359" s="4"/>
      <c r="X359" s="4"/>
      <c r="Y359" s="4"/>
      <c r="Z359" s="4"/>
    </row>
    <row r="360" spans="1:26" ht="15.75" customHeight="1">
      <c r="A360" s="4"/>
      <c r="B360" s="4"/>
      <c r="C360" s="4"/>
      <c r="D360" s="4"/>
      <c r="E360" s="7"/>
      <c r="F360" s="4"/>
      <c r="G360" s="4"/>
      <c r="H360" s="7"/>
      <c r="I360" s="4"/>
      <c r="J360" s="4"/>
      <c r="K360" s="4"/>
      <c r="L360" s="4"/>
      <c r="M360" s="4"/>
      <c r="N360" s="4"/>
      <c r="O360" s="4"/>
      <c r="P360" s="4"/>
      <c r="Q360" s="4"/>
      <c r="R360" s="4"/>
      <c r="S360" s="4"/>
      <c r="T360" s="4"/>
      <c r="U360" s="4"/>
      <c r="V360" s="4"/>
      <c r="W360" s="4"/>
      <c r="X360" s="4"/>
      <c r="Y360" s="4"/>
      <c r="Z360" s="4"/>
    </row>
    <row r="361" spans="1:26" ht="15.75" customHeight="1">
      <c r="A361" s="4"/>
      <c r="B361" s="4"/>
      <c r="C361" s="4"/>
      <c r="D361" s="4"/>
      <c r="E361" s="7"/>
      <c r="F361" s="4"/>
      <c r="G361" s="4"/>
      <c r="H361" s="7"/>
      <c r="I361" s="4"/>
      <c r="J361" s="4"/>
      <c r="K361" s="4"/>
      <c r="L361" s="4"/>
      <c r="M361" s="4"/>
      <c r="N361" s="4"/>
      <c r="O361" s="4"/>
      <c r="P361" s="4"/>
      <c r="Q361" s="4"/>
      <c r="R361" s="4"/>
      <c r="S361" s="4"/>
      <c r="T361" s="4"/>
      <c r="U361" s="4"/>
      <c r="V361" s="4"/>
      <c r="W361" s="4"/>
      <c r="X361" s="4"/>
      <c r="Y361" s="4"/>
      <c r="Z361" s="4"/>
    </row>
    <row r="362" spans="1:26" ht="15.75" customHeight="1">
      <c r="A362" s="4"/>
      <c r="B362" s="4"/>
      <c r="C362" s="4"/>
      <c r="D362" s="4"/>
      <c r="E362" s="7"/>
      <c r="F362" s="4"/>
      <c r="G362" s="4"/>
      <c r="H362" s="7"/>
      <c r="I362" s="4"/>
      <c r="J362" s="4"/>
      <c r="K362" s="4"/>
      <c r="L362" s="4"/>
      <c r="M362" s="4"/>
      <c r="N362" s="4"/>
      <c r="O362" s="4"/>
      <c r="P362" s="4"/>
      <c r="Q362" s="4"/>
      <c r="R362" s="4"/>
      <c r="S362" s="4"/>
      <c r="T362" s="4"/>
      <c r="U362" s="4"/>
      <c r="V362" s="4"/>
      <c r="W362" s="4"/>
      <c r="X362" s="4"/>
      <c r="Y362" s="4"/>
      <c r="Z362" s="4"/>
    </row>
    <row r="363" spans="1:26" ht="15.75" customHeight="1">
      <c r="A363" s="4"/>
      <c r="B363" s="4"/>
      <c r="C363" s="4"/>
      <c r="D363" s="4"/>
      <c r="E363" s="7"/>
      <c r="F363" s="4"/>
      <c r="G363" s="4"/>
      <c r="H363" s="7"/>
      <c r="I363" s="4"/>
      <c r="J363" s="4"/>
      <c r="K363" s="4"/>
      <c r="L363" s="4"/>
      <c r="M363" s="4"/>
      <c r="N363" s="4"/>
      <c r="O363" s="4"/>
      <c r="P363" s="4"/>
      <c r="Q363" s="4"/>
      <c r="R363" s="4"/>
      <c r="S363" s="4"/>
      <c r="T363" s="4"/>
      <c r="U363" s="4"/>
      <c r="V363" s="4"/>
      <c r="W363" s="4"/>
      <c r="X363" s="4"/>
      <c r="Y363" s="4"/>
      <c r="Z363" s="4"/>
    </row>
    <row r="364" spans="1:26" ht="15.75" customHeight="1">
      <c r="A364" s="4"/>
      <c r="B364" s="4"/>
      <c r="C364" s="4"/>
      <c r="D364" s="4"/>
      <c r="E364" s="7"/>
      <c r="F364" s="4"/>
      <c r="G364" s="4"/>
      <c r="H364" s="7"/>
      <c r="I364" s="4"/>
      <c r="J364" s="4"/>
      <c r="K364" s="4"/>
      <c r="L364" s="4"/>
      <c r="M364" s="4"/>
      <c r="N364" s="4"/>
      <c r="O364" s="4"/>
      <c r="P364" s="4"/>
      <c r="Q364" s="4"/>
      <c r="R364" s="4"/>
      <c r="S364" s="4"/>
      <c r="T364" s="4"/>
      <c r="U364" s="4"/>
      <c r="V364" s="4"/>
      <c r="W364" s="4"/>
      <c r="X364" s="4"/>
      <c r="Y364" s="4"/>
      <c r="Z364" s="4"/>
    </row>
    <row r="365" spans="1:26" ht="15.75" customHeight="1">
      <c r="A365" s="4"/>
      <c r="B365" s="4"/>
      <c r="C365" s="4"/>
      <c r="D365" s="4"/>
      <c r="E365" s="7"/>
      <c r="F365" s="4"/>
      <c r="G365" s="4"/>
      <c r="H365" s="7"/>
      <c r="I365" s="4"/>
      <c r="J365" s="4"/>
      <c r="K365" s="4"/>
      <c r="L365" s="4"/>
      <c r="M365" s="4"/>
      <c r="N365" s="4"/>
      <c r="O365" s="4"/>
      <c r="P365" s="4"/>
      <c r="Q365" s="4"/>
      <c r="R365" s="4"/>
      <c r="S365" s="4"/>
      <c r="T365" s="4"/>
      <c r="U365" s="4"/>
      <c r="V365" s="4"/>
      <c r="W365" s="4"/>
      <c r="X365" s="4"/>
      <c r="Y365" s="4"/>
      <c r="Z365" s="4"/>
    </row>
    <row r="366" spans="1:26" ht="15.75" customHeight="1">
      <c r="A366" s="4"/>
      <c r="B366" s="4"/>
      <c r="C366" s="4"/>
      <c r="D366" s="4"/>
      <c r="E366" s="7"/>
      <c r="F366" s="4"/>
      <c r="G366" s="4"/>
      <c r="H366" s="7"/>
      <c r="I366" s="4"/>
      <c r="J366" s="4"/>
      <c r="K366" s="4"/>
      <c r="L366" s="4"/>
      <c r="M366" s="4"/>
      <c r="N366" s="4"/>
      <c r="O366" s="4"/>
      <c r="P366" s="4"/>
      <c r="Q366" s="4"/>
      <c r="R366" s="4"/>
      <c r="S366" s="4"/>
      <c r="T366" s="4"/>
      <c r="U366" s="4"/>
      <c r="V366" s="4"/>
      <c r="W366" s="4"/>
      <c r="X366" s="4"/>
      <c r="Y366" s="4"/>
      <c r="Z366" s="4"/>
    </row>
    <row r="367" spans="1:26" ht="15.75" customHeight="1">
      <c r="A367" s="4"/>
      <c r="B367" s="4"/>
      <c r="C367" s="4"/>
      <c r="D367" s="4"/>
      <c r="E367" s="7"/>
      <c r="F367" s="4"/>
      <c r="G367" s="4"/>
      <c r="H367" s="7"/>
      <c r="I367" s="4"/>
      <c r="J367" s="4"/>
      <c r="K367" s="4"/>
      <c r="L367" s="4"/>
      <c r="M367" s="4"/>
      <c r="N367" s="4"/>
      <c r="O367" s="4"/>
      <c r="P367" s="4"/>
      <c r="Q367" s="4"/>
      <c r="R367" s="4"/>
      <c r="S367" s="4"/>
      <c r="T367" s="4"/>
      <c r="U367" s="4"/>
      <c r="V367" s="4"/>
      <c r="W367" s="4"/>
      <c r="X367" s="4"/>
      <c r="Y367" s="4"/>
      <c r="Z367" s="4"/>
    </row>
    <row r="368" spans="1:26" ht="15.75" customHeight="1">
      <c r="A368" s="4"/>
      <c r="B368" s="4"/>
      <c r="C368" s="4"/>
      <c r="D368" s="4"/>
      <c r="E368" s="7"/>
      <c r="F368" s="4"/>
      <c r="G368" s="4"/>
      <c r="H368" s="7"/>
      <c r="I368" s="4"/>
      <c r="J368" s="4"/>
      <c r="K368" s="4"/>
      <c r="L368" s="4"/>
      <c r="M368" s="4"/>
      <c r="N368" s="4"/>
      <c r="O368" s="4"/>
      <c r="P368" s="4"/>
      <c r="Q368" s="4"/>
      <c r="R368" s="4"/>
      <c r="S368" s="4"/>
      <c r="T368" s="4"/>
      <c r="U368" s="4"/>
      <c r="V368" s="4"/>
      <c r="W368" s="4"/>
      <c r="X368" s="4"/>
      <c r="Y368" s="4"/>
      <c r="Z368" s="4"/>
    </row>
    <row r="369" spans="1:26" ht="15.75" customHeight="1">
      <c r="A369" s="4"/>
      <c r="B369" s="4"/>
      <c r="C369" s="4"/>
      <c r="D369" s="4"/>
      <c r="E369" s="7"/>
      <c r="F369" s="4"/>
      <c r="G369" s="4"/>
      <c r="H369" s="7"/>
      <c r="I369" s="4"/>
      <c r="J369" s="4"/>
      <c r="K369" s="4"/>
      <c r="L369" s="4"/>
      <c r="M369" s="4"/>
      <c r="N369" s="4"/>
      <c r="O369" s="4"/>
      <c r="P369" s="4"/>
      <c r="Q369" s="4"/>
      <c r="R369" s="4"/>
      <c r="S369" s="4"/>
      <c r="T369" s="4"/>
      <c r="U369" s="4"/>
      <c r="V369" s="4"/>
      <c r="W369" s="4"/>
      <c r="X369" s="4"/>
      <c r="Y369" s="4"/>
      <c r="Z369" s="4"/>
    </row>
    <row r="370" spans="1:26" ht="15.75" customHeight="1">
      <c r="A370" s="4"/>
      <c r="B370" s="4"/>
      <c r="C370" s="4"/>
      <c r="D370" s="4"/>
      <c r="E370" s="7"/>
      <c r="F370" s="4"/>
      <c r="G370" s="4"/>
      <c r="H370" s="7"/>
      <c r="I370" s="4"/>
      <c r="J370" s="4"/>
      <c r="K370" s="4"/>
      <c r="L370" s="4"/>
      <c r="M370" s="4"/>
      <c r="N370" s="4"/>
      <c r="O370" s="4"/>
      <c r="P370" s="4"/>
      <c r="Q370" s="4"/>
      <c r="R370" s="4"/>
      <c r="S370" s="4"/>
      <c r="T370" s="4"/>
      <c r="U370" s="4"/>
      <c r="V370" s="4"/>
      <c r="W370" s="4"/>
      <c r="X370" s="4"/>
      <c r="Y370" s="4"/>
      <c r="Z370" s="4"/>
    </row>
    <row r="371" spans="1:26" ht="15.75" customHeight="1">
      <c r="A371" s="4"/>
      <c r="B371" s="4"/>
      <c r="C371" s="4"/>
      <c r="D371" s="4"/>
      <c r="E371" s="7"/>
      <c r="F371" s="4"/>
      <c r="G371" s="4"/>
      <c r="H371" s="7"/>
      <c r="I371" s="4"/>
      <c r="J371" s="4"/>
      <c r="K371" s="4"/>
      <c r="L371" s="4"/>
      <c r="M371" s="4"/>
      <c r="N371" s="4"/>
      <c r="O371" s="4"/>
      <c r="P371" s="4"/>
      <c r="Q371" s="4"/>
      <c r="R371" s="4"/>
      <c r="S371" s="4"/>
      <c r="T371" s="4"/>
      <c r="U371" s="4"/>
      <c r="V371" s="4"/>
      <c r="W371" s="4"/>
      <c r="X371" s="4"/>
      <c r="Y371" s="4"/>
      <c r="Z371" s="4"/>
    </row>
    <row r="372" spans="1:26" ht="15.75" customHeight="1">
      <c r="A372" s="4"/>
      <c r="B372" s="4"/>
      <c r="C372" s="4"/>
      <c r="D372" s="4"/>
      <c r="E372" s="7"/>
      <c r="F372" s="4"/>
      <c r="G372" s="4"/>
      <c r="H372" s="7"/>
      <c r="I372" s="4"/>
      <c r="J372" s="4"/>
      <c r="K372" s="4"/>
      <c r="L372" s="4"/>
      <c r="M372" s="4"/>
      <c r="N372" s="4"/>
      <c r="O372" s="4"/>
      <c r="P372" s="4"/>
      <c r="Q372" s="4"/>
      <c r="R372" s="4"/>
      <c r="S372" s="4"/>
      <c r="T372" s="4"/>
      <c r="U372" s="4"/>
      <c r="V372" s="4"/>
      <c r="W372" s="4"/>
      <c r="X372" s="4"/>
      <c r="Y372" s="4"/>
      <c r="Z372" s="4"/>
    </row>
    <row r="373" spans="1:26" ht="15.75" customHeight="1">
      <c r="A373" s="4"/>
      <c r="B373" s="4"/>
      <c r="C373" s="4"/>
      <c r="D373" s="4"/>
      <c r="E373" s="7"/>
      <c r="F373" s="4"/>
      <c r="G373" s="4"/>
      <c r="H373" s="7"/>
      <c r="I373" s="4"/>
      <c r="J373" s="4"/>
      <c r="K373" s="4"/>
      <c r="L373" s="4"/>
      <c r="M373" s="4"/>
      <c r="N373" s="4"/>
      <c r="O373" s="4"/>
      <c r="P373" s="4"/>
      <c r="Q373" s="4"/>
      <c r="R373" s="4"/>
      <c r="S373" s="4"/>
      <c r="T373" s="4"/>
      <c r="U373" s="4"/>
      <c r="V373" s="4"/>
      <c r="W373" s="4"/>
      <c r="X373" s="4"/>
      <c r="Y373" s="4"/>
      <c r="Z373" s="4"/>
    </row>
    <row r="374" spans="1:26" ht="15.75" customHeight="1">
      <c r="A374" s="4"/>
      <c r="B374" s="4"/>
      <c r="C374" s="4"/>
      <c r="D374" s="4"/>
      <c r="E374" s="7"/>
      <c r="F374" s="4"/>
      <c r="G374" s="4"/>
      <c r="H374" s="7"/>
      <c r="I374" s="4"/>
      <c r="J374" s="4"/>
      <c r="K374" s="4"/>
      <c r="L374" s="4"/>
      <c r="M374" s="4"/>
      <c r="N374" s="4"/>
      <c r="O374" s="4"/>
      <c r="P374" s="4"/>
      <c r="Q374" s="4"/>
      <c r="R374" s="4"/>
      <c r="S374" s="4"/>
      <c r="T374" s="4"/>
      <c r="U374" s="4"/>
      <c r="V374" s="4"/>
      <c r="W374" s="4"/>
      <c r="X374" s="4"/>
      <c r="Y374" s="4"/>
      <c r="Z374" s="4"/>
    </row>
    <row r="375" spans="1:26" ht="15.75" customHeight="1">
      <c r="A375" s="4"/>
      <c r="B375" s="4"/>
      <c r="C375" s="4"/>
      <c r="D375" s="4"/>
      <c r="E375" s="7"/>
      <c r="F375" s="4"/>
      <c r="G375" s="4"/>
      <c r="H375" s="7"/>
      <c r="I375" s="4"/>
      <c r="J375" s="4"/>
      <c r="K375" s="4"/>
      <c r="L375" s="4"/>
      <c r="M375" s="4"/>
      <c r="N375" s="4"/>
      <c r="O375" s="4"/>
      <c r="P375" s="4"/>
      <c r="Q375" s="4"/>
      <c r="R375" s="4"/>
      <c r="S375" s="4"/>
      <c r="T375" s="4"/>
      <c r="U375" s="4"/>
      <c r="V375" s="4"/>
      <c r="W375" s="4"/>
      <c r="X375" s="4"/>
      <c r="Y375" s="4"/>
      <c r="Z375" s="4"/>
    </row>
    <row r="376" spans="1:26" ht="15.75" customHeight="1">
      <c r="A376" s="4"/>
      <c r="B376" s="4"/>
      <c r="C376" s="4"/>
      <c r="D376" s="4"/>
      <c r="E376" s="7"/>
      <c r="F376" s="4"/>
      <c r="G376" s="4"/>
      <c r="H376" s="7"/>
      <c r="I376" s="4"/>
      <c r="J376" s="4"/>
      <c r="K376" s="4"/>
      <c r="L376" s="4"/>
      <c r="M376" s="4"/>
      <c r="N376" s="4"/>
      <c r="O376" s="4"/>
      <c r="P376" s="4"/>
      <c r="Q376" s="4"/>
      <c r="R376" s="4"/>
      <c r="S376" s="4"/>
      <c r="T376" s="4"/>
      <c r="U376" s="4"/>
      <c r="V376" s="4"/>
      <c r="W376" s="4"/>
      <c r="X376" s="4"/>
      <c r="Y376" s="4"/>
      <c r="Z376" s="4"/>
    </row>
    <row r="377" spans="1:26" ht="15.75" customHeight="1">
      <c r="A377" s="4"/>
      <c r="B377" s="4"/>
      <c r="C377" s="4"/>
      <c r="D377" s="4"/>
      <c r="E377" s="7"/>
      <c r="F377" s="4"/>
      <c r="G377" s="4"/>
      <c r="H377" s="7"/>
      <c r="I377" s="4"/>
      <c r="J377" s="4"/>
      <c r="K377" s="4"/>
      <c r="L377" s="4"/>
      <c r="M377" s="4"/>
      <c r="N377" s="4"/>
      <c r="O377" s="4"/>
      <c r="P377" s="4"/>
      <c r="Q377" s="4"/>
      <c r="R377" s="4"/>
      <c r="S377" s="4"/>
      <c r="T377" s="4"/>
      <c r="U377" s="4"/>
      <c r="V377" s="4"/>
      <c r="W377" s="4"/>
      <c r="X377" s="4"/>
      <c r="Y377" s="4"/>
      <c r="Z377" s="4"/>
    </row>
    <row r="378" spans="1:26" ht="15.75" customHeight="1">
      <c r="A378" s="4"/>
      <c r="B378" s="4"/>
      <c r="C378" s="4"/>
      <c r="D378" s="4"/>
      <c r="E378" s="7"/>
      <c r="F378" s="4"/>
      <c r="G378" s="4"/>
      <c r="H378" s="7"/>
      <c r="I378" s="4"/>
      <c r="J378" s="4"/>
      <c r="K378" s="4"/>
      <c r="L378" s="4"/>
      <c r="M378" s="4"/>
      <c r="N378" s="4"/>
      <c r="O378" s="4"/>
      <c r="P378" s="4"/>
      <c r="Q378" s="4"/>
      <c r="R378" s="4"/>
      <c r="S378" s="4"/>
      <c r="T378" s="4"/>
      <c r="U378" s="4"/>
      <c r="V378" s="4"/>
      <c r="W378" s="4"/>
      <c r="X378" s="4"/>
      <c r="Y378" s="4"/>
      <c r="Z378" s="4"/>
    </row>
    <row r="379" spans="1:26" ht="15.75" customHeight="1">
      <c r="A379" s="4"/>
      <c r="B379" s="4"/>
      <c r="C379" s="4"/>
      <c r="D379" s="4"/>
      <c r="E379" s="7"/>
      <c r="F379" s="4"/>
      <c r="G379" s="4"/>
      <c r="H379" s="7"/>
      <c r="I379" s="4"/>
      <c r="J379" s="4"/>
      <c r="K379" s="4"/>
      <c r="L379" s="4"/>
      <c r="M379" s="4"/>
      <c r="N379" s="4"/>
      <c r="O379" s="4"/>
      <c r="P379" s="4"/>
      <c r="Q379" s="4"/>
      <c r="R379" s="4"/>
      <c r="S379" s="4"/>
      <c r="T379" s="4"/>
      <c r="U379" s="4"/>
      <c r="V379" s="4"/>
      <c r="W379" s="4"/>
      <c r="X379" s="4"/>
      <c r="Y379" s="4"/>
      <c r="Z379" s="4"/>
    </row>
    <row r="380" spans="1:26" ht="15.75" customHeight="1">
      <c r="A380" s="4"/>
      <c r="B380" s="4"/>
      <c r="C380" s="4"/>
      <c r="D380" s="4"/>
      <c r="E380" s="7"/>
      <c r="F380" s="4"/>
      <c r="G380" s="4"/>
      <c r="H380" s="7"/>
      <c r="I380" s="4"/>
      <c r="J380" s="4"/>
      <c r="K380" s="4"/>
      <c r="L380" s="4"/>
      <c r="M380" s="4"/>
      <c r="N380" s="4"/>
      <c r="O380" s="4"/>
      <c r="P380" s="4"/>
      <c r="Q380" s="4"/>
      <c r="R380" s="4"/>
      <c r="S380" s="4"/>
      <c r="T380" s="4"/>
      <c r="U380" s="4"/>
      <c r="V380" s="4"/>
      <c r="W380" s="4"/>
      <c r="X380" s="4"/>
      <c r="Y380" s="4"/>
      <c r="Z380" s="4"/>
    </row>
    <row r="381" spans="1:26" ht="15.75" customHeight="1">
      <c r="A381" s="4"/>
      <c r="B381" s="4"/>
      <c r="C381" s="4"/>
      <c r="D381" s="4"/>
      <c r="E381" s="7"/>
      <c r="F381" s="4"/>
      <c r="G381" s="4"/>
      <c r="H381" s="7"/>
      <c r="I381" s="4"/>
      <c r="J381" s="4"/>
      <c r="K381" s="4"/>
      <c r="L381" s="4"/>
      <c r="M381" s="4"/>
      <c r="N381" s="4"/>
      <c r="O381" s="4"/>
      <c r="P381" s="4"/>
      <c r="Q381" s="4"/>
      <c r="R381" s="4"/>
      <c r="S381" s="4"/>
      <c r="T381" s="4"/>
      <c r="U381" s="4"/>
      <c r="V381" s="4"/>
      <c r="W381" s="4"/>
      <c r="X381" s="4"/>
      <c r="Y381" s="4"/>
      <c r="Z381" s="4"/>
    </row>
    <row r="382" spans="1:26" ht="15.75" customHeight="1">
      <c r="A382" s="4"/>
      <c r="B382" s="4"/>
      <c r="C382" s="4"/>
      <c r="D382" s="4"/>
      <c r="E382" s="7"/>
      <c r="F382" s="4"/>
      <c r="G382" s="4"/>
      <c r="H382" s="7"/>
      <c r="I382" s="4"/>
      <c r="J382" s="4"/>
      <c r="K382" s="4"/>
      <c r="L382" s="4"/>
      <c r="M382" s="4"/>
      <c r="N382" s="4"/>
      <c r="O382" s="4"/>
      <c r="P382" s="4"/>
      <c r="Q382" s="4"/>
      <c r="R382" s="4"/>
      <c r="S382" s="4"/>
      <c r="T382" s="4"/>
      <c r="U382" s="4"/>
      <c r="V382" s="4"/>
      <c r="W382" s="4"/>
      <c r="X382" s="4"/>
      <c r="Y382" s="4"/>
      <c r="Z382" s="4"/>
    </row>
    <row r="383" spans="1:26" ht="15.75" customHeight="1">
      <c r="A383" s="4"/>
      <c r="B383" s="4"/>
      <c r="C383" s="4"/>
      <c r="D383" s="4"/>
      <c r="E383" s="7"/>
      <c r="F383" s="4"/>
      <c r="G383" s="4"/>
      <c r="H383" s="7"/>
      <c r="I383" s="4"/>
      <c r="J383" s="4"/>
      <c r="K383" s="4"/>
      <c r="L383" s="4"/>
      <c r="M383" s="4"/>
      <c r="N383" s="4"/>
      <c r="O383" s="4"/>
      <c r="P383" s="4"/>
      <c r="Q383" s="4"/>
      <c r="R383" s="4"/>
      <c r="S383" s="4"/>
      <c r="T383" s="4"/>
      <c r="U383" s="4"/>
      <c r="V383" s="4"/>
      <c r="W383" s="4"/>
      <c r="X383" s="4"/>
      <c r="Y383" s="4"/>
      <c r="Z383" s="4"/>
    </row>
    <row r="384" spans="1:26" ht="15.75" customHeight="1">
      <c r="A384" s="4"/>
      <c r="B384" s="4"/>
      <c r="C384" s="4"/>
      <c r="D384" s="4"/>
      <c r="E384" s="7"/>
      <c r="F384" s="4"/>
      <c r="G384" s="4"/>
      <c r="H384" s="7"/>
      <c r="I384" s="4"/>
      <c r="J384" s="4"/>
      <c r="K384" s="4"/>
      <c r="L384" s="4"/>
      <c r="M384" s="4"/>
      <c r="N384" s="4"/>
      <c r="O384" s="4"/>
      <c r="P384" s="4"/>
      <c r="Q384" s="4"/>
      <c r="R384" s="4"/>
      <c r="S384" s="4"/>
      <c r="T384" s="4"/>
      <c r="U384" s="4"/>
      <c r="V384" s="4"/>
      <c r="W384" s="4"/>
      <c r="X384" s="4"/>
      <c r="Y384" s="4"/>
      <c r="Z384" s="4"/>
    </row>
    <row r="385" spans="1:26" ht="15.75" customHeight="1">
      <c r="A385" s="4"/>
      <c r="B385" s="4"/>
      <c r="C385" s="4"/>
      <c r="D385" s="4"/>
      <c r="E385" s="7"/>
      <c r="F385" s="4"/>
      <c r="G385" s="4"/>
      <c r="H385" s="7"/>
      <c r="I385" s="4"/>
      <c r="J385" s="4"/>
      <c r="K385" s="4"/>
      <c r="L385" s="4"/>
      <c r="M385" s="4"/>
      <c r="N385" s="4"/>
      <c r="O385" s="4"/>
      <c r="P385" s="4"/>
      <c r="Q385" s="4"/>
      <c r="R385" s="4"/>
      <c r="S385" s="4"/>
      <c r="T385" s="4"/>
      <c r="U385" s="4"/>
      <c r="V385" s="4"/>
      <c r="W385" s="4"/>
      <c r="X385" s="4"/>
      <c r="Y385" s="4"/>
      <c r="Z385" s="4"/>
    </row>
    <row r="386" spans="1:26" ht="15.75" customHeight="1">
      <c r="A386" s="4"/>
      <c r="B386" s="4"/>
      <c r="C386" s="4"/>
      <c r="D386" s="4"/>
      <c r="E386" s="7"/>
      <c r="F386" s="4"/>
      <c r="G386" s="4"/>
      <c r="H386" s="7"/>
      <c r="I386" s="4"/>
      <c r="J386" s="4"/>
      <c r="K386" s="4"/>
      <c r="L386" s="4"/>
      <c r="M386" s="4"/>
      <c r="N386" s="4"/>
      <c r="O386" s="4"/>
      <c r="P386" s="4"/>
      <c r="Q386" s="4"/>
      <c r="R386" s="4"/>
      <c r="S386" s="4"/>
      <c r="T386" s="4"/>
      <c r="U386" s="4"/>
      <c r="V386" s="4"/>
      <c r="W386" s="4"/>
      <c r="X386" s="4"/>
      <c r="Y386" s="4"/>
      <c r="Z386" s="4"/>
    </row>
    <row r="387" spans="1:26" ht="15.75" customHeight="1">
      <c r="A387" s="4"/>
      <c r="B387" s="4"/>
      <c r="C387" s="4"/>
      <c r="D387" s="4"/>
      <c r="E387" s="7"/>
      <c r="F387" s="4"/>
      <c r="G387" s="4"/>
      <c r="H387" s="7"/>
      <c r="I387" s="4"/>
      <c r="J387" s="4"/>
      <c r="K387" s="4"/>
      <c r="L387" s="4"/>
      <c r="M387" s="4"/>
      <c r="N387" s="4"/>
      <c r="O387" s="4"/>
      <c r="P387" s="4"/>
      <c r="Q387" s="4"/>
      <c r="R387" s="4"/>
      <c r="S387" s="4"/>
      <c r="T387" s="4"/>
      <c r="U387" s="4"/>
      <c r="V387" s="4"/>
      <c r="W387" s="4"/>
      <c r="X387" s="4"/>
      <c r="Y387" s="4"/>
      <c r="Z387" s="4"/>
    </row>
    <row r="388" spans="1:26" ht="15.75" customHeight="1">
      <c r="A388" s="4"/>
      <c r="B388" s="4"/>
      <c r="C388" s="4"/>
      <c r="D388" s="4"/>
      <c r="E388" s="7"/>
      <c r="F388" s="4"/>
      <c r="G388" s="4"/>
      <c r="H388" s="7"/>
      <c r="I388" s="4"/>
      <c r="J388" s="4"/>
      <c r="K388" s="4"/>
      <c r="L388" s="4"/>
      <c r="M388" s="4"/>
      <c r="N388" s="4"/>
      <c r="O388" s="4"/>
      <c r="P388" s="4"/>
      <c r="Q388" s="4"/>
      <c r="R388" s="4"/>
      <c r="S388" s="4"/>
      <c r="T388" s="4"/>
      <c r="U388" s="4"/>
      <c r="V388" s="4"/>
      <c r="W388" s="4"/>
      <c r="X388" s="4"/>
      <c r="Y388" s="4"/>
      <c r="Z388" s="4"/>
    </row>
    <row r="389" spans="1:26" ht="15.75" customHeight="1">
      <c r="A389" s="4"/>
      <c r="B389" s="4"/>
      <c r="C389" s="4"/>
      <c r="D389" s="4"/>
      <c r="E389" s="7"/>
      <c r="F389" s="4"/>
      <c r="G389" s="4"/>
      <c r="H389" s="7"/>
      <c r="I389" s="4"/>
      <c r="J389" s="4"/>
      <c r="K389" s="4"/>
      <c r="L389" s="4"/>
      <c r="M389" s="4"/>
      <c r="N389" s="4"/>
      <c r="O389" s="4"/>
      <c r="P389" s="4"/>
      <c r="Q389" s="4"/>
      <c r="R389" s="4"/>
      <c r="S389" s="4"/>
      <c r="T389" s="4"/>
      <c r="U389" s="4"/>
      <c r="V389" s="4"/>
      <c r="W389" s="4"/>
      <c r="X389" s="4"/>
      <c r="Y389" s="4"/>
      <c r="Z389" s="4"/>
    </row>
    <row r="390" spans="1:26" ht="15.75" customHeight="1">
      <c r="A390" s="4"/>
      <c r="B390" s="4"/>
      <c r="C390" s="4"/>
      <c r="D390" s="4"/>
      <c r="E390" s="7"/>
      <c r="F390" s="4"/>
      <c r="G390" s="4"/>
      <c r="H390" s="7"/>
      <c r="I390" s="4"/>
      <c r="J390" s="4"/>
      <c r="K390" s="4"/>
      <c r="L390" s="4"/>
      <c r="M390" s="4"/>
      <c r="N390" s="4"/>
      <c r="O390" s="4"/>
      <c r="P390" s="4"/>
      <c r="Q390" s="4"/>
      <c r="R390" s="4"/>
      <c r="S390" s="4"/>
      <c r="T390" s="4"/>
      <c r="U390" s="4"/>
      <c r="V390" s="4"/>
      <c r="W390" s="4"/>
      <c r="X390" s="4"/>
      <c r="Y390" s="4"/>
      <c r="Z390" s="4"/>
    </row>
    <row r="391" spans="1:26" ht="15.75" customHeight="1">
      <c r="A391" s="4"/>
      <c r="B391" s="4"/>
      <c r="C391" s="4"/>
      <c r="D391" s="4"/>
      <c r="E391" s="7"/>
      <c r="F391" s="4"/>
      <c r="G391" s="4"/>
      <c r="H391" s="7"/>
      <c r="I391" s="4"/>
      <c r="J391" s="4"/>
      <c r="K391" s="4"/>
      <c r="L391" s="4"/>
      <c r="M391" s="4"/>
      <c r="N391" s="4"/>
      <c r="O391" s="4"/>
      <c r="P391" s="4"/>
      <c r="Q391" s="4"/>
      <c r="R391" s="4"/>
      <c r="S391" s="4"/>
      <c r="T391" s="4"/>
      <c r="U391" s="4"/>
      <c r="V391" s="4"/>
      <c r="W391" s="4"/>
      <c r="X391" s="4"/>
      <c r="Y391" s="4"/>
      <c r="Z391" s="4"/>
    </row>
    <row r="392" spans="1:26" ht="15.75" customHeight="1">
      <c r="A392" s="4"/>
      <c r="B392" s="4"/>
      <c r="C392" s="4"/>
      <c r="D392" s="4"/>
      <c r="E392" s="7"/>
      <c r="F392" s="4"/>
      <c r="G392" s="4"/>
      <c r="H392" s="7"/>
      <c r="I392" s="4"/>
      <c r="J392" s="4"/>
      <c r="K392" s="4"/>
      <c r="L392" s="4"/>
      <c r="M392" s="4"/>
      <c r="N392" s="4"/>
      <c r="O392" s="4"/>
      <c r="P392" s="4"/>
      <c r="Q392" s="4"/>
      <c r="R392" s="4"/>
      <c r="S392" s="4"/>
      <c r="T392" s="4"/>
      <c r="U392" s="4"/>
      <c r="V392" s="4"/>
      <c r="W392" s="4"/>
      <c r="X392" s="4"/>
      <c r="Y392" s="4"/>
      <c r="Z392" s="4"/>
    </row>
    <row r="393" spans="1:26" ht="15.75" customHeight="1">
      <c r="A393" s="4"/>
      <c r="B393" s="4"/>
      <c r="C393" s="4"/>
      <c r="D393" s="4"/>
      <c r="E393" s="7"/>
      <c r="F393" s="4"/>
      <c r="G393" s="4"/>
      <c r="H393" s="7"/>
      <c r="I393" s="4"/>
      <c r="J393" s="4"/>
      <c r="K393" s="4"/>
      <c r="L393" s="4"/>
      <c r="M393" s="4"/>
      <c r="N393" s="4"/>
      <c r="O393" s="4"/>
      <c r="P393" s="4"/>
      <c r="Q393" s="4"/>
      <c r="R393" s="4"/>
      <c r="S393" s="4"/>
      <c r="T393" s="4"/>
      <c r="U393" s="4"/>
      <c r="V393" s="4"/>
      <c r="W393" s="4"/>
      <c r="X393" s="4"/>
      <c r="Y393" s="4"/>
      <c r="Z393" s="4"/>
    </row>
    <row r="394" spans="1:26" ht="15.75" customHeight="1">
      <c r="A394" s="4"/>
      <c r="B394" s="4"/>
      <c r="C394" s="4"/>
      <c r="D394" s="4"/>
      <c r="E394" s="7"/>
      <c r="F394" s="4"/>
      <c r="G394" s="4"/>
      <c r="H394" s="7"/>
      <c r="I394" s="4"/>
      <c r="J394" s="4"/>
      <c r="K394" s="4"/>
      <c r="L394" s="4"/>
      <c r="M394" s="4"/>
      <c r="N394" s="4"/>
      <c r="O394" s="4"/>
      <c r="P394" s="4"/>
      <c r="Q394" s="4"/>
      <c r="R394" s="4"/>
      <c r="S394" s="4"/>
      <c r="T394" s="4"/>
      <c r="U394" s="4"/>
      <c r="V394" s="4"/>
      <c r="W394" s="4"/>
      <c r="X394" s="4"/>
      <c r="Y394" s="4"/>
      <c r="Z394" s="4"/>
    </row>
    <row r="395" spans="1:26" ht="15.75" customHeight="1">
      <c r="A395" s="4"/>
      <c r="B395" s="4"/>
      <c r="C395" s="4"/>
      <c r="D395" s="4"/>
      <c r="E395" s="7"/>
      <c r="F395" s="4"/>
      <c r="G395" s="4"/>
      <c r="H395" s="7"/>
      <c r="I395" s="4"/>
      <c r="J395" s="4"/>
      <c r="K395" s="4"/>
      <c r="L395" s="4"/>
      <c r="M395" s="4"/>
      <c r="N395" s="4"/>
      <c r="O395" s="4"/>
      <c r="P395" s="4"/>
      <c r="Q395" s="4"/>
      <c r="R395" s="4"/>
      <c r="S395" s="4"/>
      <c r="T395" s="4"/>
      <c r="U395" s="4"/>
      <c r="V395" s="4"/>
      <c r="W395" s="4"/>
      <c r="X395" s="4"/>
      <c r="Y395" s="4"/>
      <c r="Z395" s="4"/>
    </row>
    <row r="396" spans="1:26" ht="15.75" customHeight="1">
      <c r="A396" s="4"/>
      <c r="B396" s="4"/>
      <c r="C396" s="4"/>
      <c r="D396" s="4"/>
      <c r="E396" s="7"/>
      <c r="F396" s="4"/>
      <c r="G396" s="4"/>
      <c r="H396" s="7"/>
      <c r="I396" s="4"/>
      <c r="J396" s="4"/>
      <c r="K396" s="4"/>
      <c r="L396" s="4"/>
      <c r="M396" s="4"/>
      <c r="N396" s="4"/>
      <c r="O396" s="4"/>
      <c r="P396" s="4"/>
      <c r="Q396" s="4"/>
      <c r="R396" s="4"/>
      <c r="S396" s="4"/>
      <c r="T396" s="4"/>
      <c r="U396" s="4"/>
      <c r="V396" s="4"/>
      <c r="W396" s="4"/>
      <c r="X396" s="4"/>
      <c r="Y396" s="4"/>
      <c r="Z396" s="4"/>
    </row>
    <row r="397" spans="1:26" ht="15.75" customHeight="1">
      <c r="A397" s="4"/>
      <c r="B397" s="4"/>
      <c r="C397" s="4"/>
      <c r="D397" s="4"/>
      <c r="E397" s="7"/>
      <c r="F397" s="4"/>
      <c r="G397" s="4"/>
      <c r="H397" s="7"/>
      <c r="I397" s="4"/>
      <c r="J397" s="4"/>
      <c r="K397" s="4"/>
      <c r="L397" s="4"/>
      <c r="M397" s="4"/>
      <c r="N397" s="4"/>
      <c r="O397" s="4"/>
      <c r="P397" s="4"/>
      <c r="Q397" s="4"/>
      <c r="R397" s="4"/>
      <c r="S397" s="4"/>
      <c r="T397" s="4"/>
      <c r="U397" s="4"/>
      <c r="V397" s="4"/>
      <c r="W397" s="4"/>
      <c r="X397" s="4"/>
      <c r="Y397" s="4"/>
      <c r="Z397" s="4"/>
    </row>
    <row r="398" spans="1:26" ht="15.75" customHeight="1">
      <c r="A398" s="4"/>
      <c r="B398" s="4"/>
      <c r="C398" s="4"/>
      <c r="D398" s="4"/>
      <c r="E398" s="7"/>
      <c r="F398" s="4"/>
      <c r="G398" s="4"/>
      <c r="H398" s="7"/>
      <c r="I398" s="4"/>
      <c r="J398" s="4"/>
      <c r="K398" s="4"/>
      <c r="L398" s="4"/>
      <c r="M398" s="4"/>
      <c r="N398" s="4"/>
      <c r="O398" s="4"/>
      <c r="P398" s="4"/>
      <c r="Q398" s="4"/>
      <c r="R398" s="4"/>
      <c r="S398" s="4"/>
      <c r="T398" s="4"/>
      <c r="U398" s="4"/>
      <c r="V398" s="4"/>
      <c r="W398" s="4"/>
      <c r="X398" s="4"/>
      <c r="Y398" s="4"/>
      <c r="Z398" s="4"/>
    </row>
    <row r="399" spans="1:26" ht="15.75" customHeight="1">
      <c r="A399" s="4"/>
      <c r="B399" s="4"/>
      <c r="C399" s="4"/>
      <c r="D399" s="4"/>
      <c r="E399" s="7"/>
      <c r="F399" s="4"/>
      <c r="G399" s="4"/>
      <c r="H399" s="7"/>
      <c r="I399" s="4"/>
      <c r="J399" s="4"/>
      <c r="K399" s="4"/>
      <c r="L399" s="4"/>
      <c r="M399" s="4"/>
      <c r="N399" s="4"/>
      <c r="O399" s="4"/>
      <c r="P399" s="4"/>
      <c r="Q399" s="4"/>
      <c r="R399" s="4"/>
      <c r="S399" s="4"/>
      <c r="T399" s="4"/>
      <c r="U399" s="4"/>
      <c r="V399" s="4"/>
      <c r="W399" s="4"/>
      <c r="X399" s="4"/>
      <c r="Y399" s="4"/>
      <c r="Z399" s="4"/>
    </row>
    <row r="400" spans="1:26" ht="15.75" customHeight="1">
      <c r="A400" s="4"/>
      <c r="B400" s="4"/>
      <c r="C400" s="4"/>
      <c r="D400" s="4"/>
      <c r="E400" s="7"/>
      <c r="F400" s="4"/>
      <c r="G400" s="4"/>
      <c r="H400" s="7"/>
      <c r="I400" s="4"/>
      <c r="J400" s="4"/>
      <c r="K400" s="4"/>
      <c r="L400" s="4"/>
      <c r="M400" s="4"/>
      <c r="N400" s="4"/>
      <c r="O400" s="4"/>
      <c r="P400" s="4"/>
      <c r="Q400" s="4"/>
      <c r="R400" s="4"/>
      <c r="S400" s="4"/>
      <c r="T400" s="4"/>
      <c r="U400" s="4"/>
      <c r="V400" s="4"/>
      <c r="W400" s="4"/>
      <c r="X400" s="4"/>
      <c r="Y400" s="4"/>
      <c r="Z400" s="4"/>
    </row>
    <row r="401" spans="1:26" ht="15.75" customHeight="1">
      <c r="A401" s="4"/>
      <c r="B401" s="4"/>
      <c r="C401" s="4"/>
      <c r="D401" s="4"/>
      <c r="E401" s="7"/>
      <c r="F401" s="4"/>
      <c r="G401" s="4"/>
      <c r="H401" s="7"/>
      <c r="I401" s="4"/>
      <c r="J401" s="4"/>
      <c r="K401" s="4"/>
      <c r="L401" s="4"/>
      <c r="M401" s="4"/>
      <c r="N401" s="4"/>
      <c r="O401" s="4"/>
      <c r="P401" s="4"/>
      <c r="Q401" s="4"/>
      <c r="R401" s="4"/>
      <c r="S401" s="4"/>
      <c r="T401" s="4"/>
      <c r="U401" s="4"/>
      <c r="V401" s="4"/>
      <c r="W401" s="4"/>
      <c r="X401" s="4"/>
      <c r="Y401" s="4"/>
      <c r="Z401" s="4"/>
    </row>
    <row r="402" spans="1:26" ht="15.75" customHeight="1">
      <c r="A402" s="4"/>
      <c r="B402" s="4"/>
      <c r="C402" s="4"/>
      <c r="D402" s="4"/>
      <c r="E402" s="7"/>
      <c r="F402" s="4"/>
      <c r="G402" s="4"/>
      <c r="H402" s="7"/>
      <c r="I402" s="4"/>
      <c r="J402" s="4"/>
      <c r="K402" s="4"/>
      <c r="L402" s="4"/>
      <c r="M402" s="4"/>
      <c r="N402" s="4"/>
      <c r="O402" s="4"/>
      <c r="P402" s="4"/>
      <c r="Q402" s="4"/>
      <c r="R402" s="4"/>
      <c r="S402" s="4"/>
      <c r="T402" s="4"/>
      <c r="U402" s="4"/>
      <c r="V402" s="4"/>
      <c r="W402" s="4"/>
      <c r="X402" s="4"/>
      <c r="Y402" s="4"/>
      <c r="Z402" s="4"/>
    </row>
    <row r="403" spans="1:26" ht="15.75" customHeight="1">
      <c r="A403" s="4"/>
      <c r="B403" s="4"/>
      <c r="C403" s="4"/>
      <c r="D403" s="4"/>
      <c r="E403" s="7"/>
      <c r="F403" s="4"/>
      <c r="G403" s="4"/>
      <c r="H403" s="7"/>
      <c r="I403" s="4"/>
      <c r="J403" s="4"/>
      <c r="K403" s="4"/>
      <c r="L403" s="4"/>
      <c r="M403" s="4"/>
      <c r="N403" s="4"/>
      <c r="O403" s="4"/>
      <c r="P403" s="4"/>
      <c r="Q403" s="4"/>
      <c r="R403" s="4"/>
      <c r="S403" s="4"/>
      <c r="T403" s="4"/>
      <c r="U403" s="4"/>
      <c r="V403" s="4"/>
      <c r="W403" s="4"/>
      <c r="X403" s="4"/>
      <c r="Y403" s="4"/>
      <c r="Z403" s="4"/>
    </row>
    <row r="404" spans="1:26" ht="15.75" customHeight="1">
      <c r="A404" s="4"/>
      <c r="B404" s="4"/>
      <c r="C404" s="4"/>
      <c r="D404" s="4"/>
      <c r="E404" s="7"/>
      <c r="F404" s="4"/>
      <c r="G404" s="4"/>
      <c r="H404" s="7"/>
      <c r="I404" s="4"/>
      <c r="J404" s="4"/>
      <c r="K404" s="4"/>
      <c r="L404" s="4"/>
      <c r="M404" s="4"/>
      <c r="N404" s="4"/>
      <c r="O404" s="4"/>
      <c r="P404" s="4"/>
      <c r="Q404" s="4"/>
      <c r="R404" s="4"/>
      <c r="S404" s="4"/>
      <c r="T404" s="4"/>
      <c r="U404" s="4"/>
      <c r="V404" s="4"/>
      <c r="W404" s="4"/>
      <c r="X404" s="4"/>
      <c r="Y404" s="4"/>
      <c r="Z404" s="4"/>
    </row>
    <row r="405" spans="1:26" ht="15.75" customHeight="1">
      <c r="A405" s="4"/>
      <c r="B405" s="4"/>
      <c r="C405" s="4"/>
      <c r="D405" s="4"/>
      <c r="E405" s="7"/>
      <c r="F405" s="4"/>
      <c r="G405" s="4"/>
      <c r="H405" s="7"/>
      <c r="I405" s="4"/>
      <c r="J405" s="4"/>
      <c r="K405" s="4"/>
      <c r="L405" s="4"/>
      <c r="M405" s="4"/>
      <c r="N405" s="4"/>
      <c r="O405" s="4"/>
      <c r="P405" s="4"/>
      <c r="Q405" s="4"/>
      <c r="R405" s="4"/>
      <c r="S405" s="4"/>
      <c r="T405" s="4"/>
      <c r="U405" s="4"/>
      <c r="V405" s="4"/>
      <c r="W405" s="4"/>
      <c r="X405" s="4"/>
      <c r="Y405" s="4"/>
      <c r="Z405" s="4"/>
    </row>
    <row r="406" spans="1:26" ht="15.75" customHeight="1">
      <c r="A406" s="4"/>
      <c r="B406" s="4"/>
      <c r="C406" s="4"/>
      <c r="D406" s="4"/>
      <c r="E406" s="7"/>
      <c r="F406" s="4"/>
      <c r="G406" s="4"/>
      <c r="H406" s="7"/>
      <c r="I406" s="4"/>
      <c r="J406" s="4"/>
      <c r="K406" s="4"/>
      <c r="L406" s="4"/>
      <c r="M406" s="4"/>
      <c r="N406" s="4"/>
      <c r="O406" s="4"/>
      <c r="P406" s="4"/>
      <c r="Q406" s="4"/>
      <c r="R406" s="4"/>
      <c r="S406" s="4"/>
      <c r="T406" s="4"/>
      <c r="U406" s="4"/>
      <c r="V406" s="4"/>
      <c r="W406" s="4"/>
      <c r="X406" s="4"/>
      <c r="Y406" s="4"/>
      <c r="Z406" s="4"/>
    </row>
    <row r="407" spans="1:26" ht="15.75" customHeight="1">
      <c r="A407" s="4"/>
      <c r="B407" s="4"/>
      <c r="C407" s="4"/>
      <c r="D407" s="4"/>
      <c r="E407" s="7"/>
      <c r="F407" s="4"/>
      <c r="G407" s="4"/>
      <c r="H407" s="7"/>
      <c r="I407" s="4"/>
      <c r="J407" s="4"/>
      <c r="K407" s="4"/>
      <c r="L407" s="4"/>
      <c r="M407" s="4"/>
      <c r="N407" s="4"/>
      <c r="O407" s="4"/>
      <c r="P407" s="4"/>
      <c r="Q407" s="4"/>
      <c r="R407" s="4"/>
      <c r="S407" s="4"/>
      <c r="T407" s="4"/>
      <c r="U407" s="4"/>
      <c r="V407" s="4"/>
      <c r="W407" s="4"/>
      <c r="X407" s="4"/>
      <c r="Y407" s="4"/>
      <c r="Z407" s="4"/>
    </row>
    <row r="408" spans="1:26" ht="15.75" customHeight="1">
      <c r="A408" s="4"/>
      <c r="B408" s="4"/>
      <c r="C408" s="4"/>
      <c r="D408" s="4"/>
      <c r="E408" s="7"/>
      <c r="F408" s="4"/>
      <c r="G408" s="4"/>
      <c r="H408" s="7"/>
      <c r="I408" s="4"/>
      <c r="J408" s="4"/>
      <c r="K408" s="4"/>
      <c r="L408" s="4"/>
      <c r="M408" s="4"/>
      <c r="N408" s="4"/>
      <c r="O408" s="4"/>
      <c r="P408" s="4"/>
      <c r="Q408" s="4"/>
      <c r="R408" s="4"/>
      <c r="S408" s="4"/>
      <c r="T408" s="4"/>
      <c r="U408" s="4"/>
      <c r="V408" s="4"/>
      <c r="W408" s="4"/>
      <c r="X408" s="4"/>
      <c r="Y408" s="4"/>
      <c r="Z408" s="4"/>
    </row>
    <row r="409" spans="1:26" ht="15.75" customHeight="1">
      <c r="A409" s="4"/>
      <c r="B409" s="4"/>
      <c r="C409" s="4"/>
      <c r="D409" s="4"/>
      <c r="E409" s="7"/>
      <c r="F409" s="4"/>
      <c r="G409" s="4"/>
      <c r="H409" s="7"/>
      <c r="I409" s="4"/>
      <c r="J409" s="4"/>
      <c r="K409" s="4"/>
      <c r="L409" s="4"/>
      <c r="M409" s="4"/>
      <c r="N409" s="4"/>
      <c r="O409" s="4"/>
      <c r="P409" s="4"/>
      <c r="Q409" s="4"/>
      <c r="R409" s="4"/>
      <c r="S409" s="4"/>
      <c r="T409" s="4"/>
      <c r="U409" s="4"/>
      <c r="V409" s="4"/>
      <c r="W409" s="4"/>
      <c r="X409" s="4"/>
      <c r="Y409" s="4"/>
      <c r="Z409" s="4"/>
    </row>
    <row r="410" spans="1:26" ht="15.75" customHeight="1">
      <c r="A410" s="4"/>
      <c r="B410" s="4"/>
      <c r="C410" s="4"/>
      <c r="D410" s="4"/>
      <c r="E410" s="7"/>
      <c r="F410" s="4"/>
      <c r="G410" s="4"/>
      <c r="H410" s="7"/>
      <c r="I410" s="4"/>
      <c r="J410" s="4"/>
      <c r="K410" s="4"/>
      <c r="L410" s="4"/>
      <c r="M410" s="4"/>
      <c r="N410" s="4"/>
      <c r="O410" s="4"/>
      <c r="P410" s="4"/>
      <c r="Q410" s="4"/>
      <c r="R410" s="4"/>
      <c r="S410" s="4"/>
      <c r="T410" s="4"/>
      <c r="U410" s="4"/>
      <c r="V410" s="4"/>
      <c r="W410" s="4"/>
      <c r="X410" s="4"/>
      <c r="Y410" s="4"/>
      <c r="Z410" s="4"/>
    </row>
    <row r="411" spans="1:26" ht="15.75" customHeight="1">
      <c r="A411" s="4"/>
      <c r="B411" s="4"/>
      <c r="C411" s="4"/>
      <c r="D411" s="4"/>
      <c r="E411" s="7"/>
      <c r="F411" s="4"/>
      <c r="G411" s="4"/>
      <c r="H411" s="7"/>
      <c r="I411" s="4"/>
      <c r="J411" s="4"/>
      <c r="K411" s="4"/>
      <c r="L411" s="4"/>
      <c r="M411" s="4"/>
      <c r="N411" s="4"/>
      <c r="O411" s="4"/>
      <c r="P411" s="4"/>
      <c r="Q411" s="4"/>
      <c r="R411" s="4"/>
      <c r="S411" s="4"/>
      <c r="T411" s="4"/>
      <c r="U411" s="4"/>
      <c r="V411" s="4"/>
      <c r="W411" s="4"/>
      <c r="X411" s="4"/>
      <c r="Y411" s="4"/>
      <c r="Z411" s="4"/>
    </row>
    <row r="412" spans="1:26" ht="15.75" customHeight="1">
      <c r="A412" s="4"/>
      <c r="B412" s="4"/>
      <c r="C412" s="4"/>
      <c r="D412" s="4"/>
      <c r="E412" s="7"/>
      <c r="F412" s="4"/>
      <c r="G412" s="4"/>
      <c r="H412" s="7"/>
      <c r="I412" s="4"/>
      <c r="J412" s="4"/>
      <c r="K412" s="4"/>
      <c r="L412" s="4"/>
      <c r="M412" s="4"/>
      <c r="N412" s="4"/>
      <c r="O412" s="4"/>
      <c r="P412" s="4"/>
      <c r="Q412" s="4"/>
      <c r="R412" s="4"/>
      <c r="S412" s="4"/>
      <c r="T412" s="4"/>
      <c r="U412" s="4"/>
      <c r="V412" s="4"/>
      <c r="W412" s="4"/>
      <c r="X412" s="4"/>
      <c r="Y412" s="4"/>
      <c r="Z412" s="4"/>
    </row>
    <row r="413" spans="1:26" ht="15.75" customHeight="1">
      <c r="A413" s="4"/>
      <c r="B413" s="4"/>
      <c r="C413" s="4"/>
      <c r="D413" s="4"/>
      <c r="E413" s="7"/>
      <c r="F413" s="4"/>
      <c r="G413" s="4"/>
      <c r="H413" s="7"/>
      <c r="I413" s="4"/>
      <c r="J413" s="4"/>
      <c r="K413" s="4"/>
      <c r="L413" s="4"/>
      <c r="M413" s="4"/>
      <c r="N413" s="4"/>
      <c r="O413" s="4"/>
      <c r="P413" s="4"/>
      <c r="Q413" s="4"/>
      <c r="R413" s="4"/>
      <c r="S413" s="4"/>
      <c r="T413" s="4"/>
      <c r="U413" s="4"/>
      <c r="V413" s="4"/>
      <c r="W413" s="4"/>
      <c r="X413" s="4"/>
      <c r="Y413" s="4"/>
      <c r="Z413" s="4"/>
    </row>
    <row r="414" spans="1:26" ht="15.75" customHeight="1">
      <c r="A414" s="4"/>
      <c r="B414" s="4"/>
      <c r="C414" s="4"/>
      <c r="D414" s="4"/>
      <c r="E414" s="7"/>
      <c r="F414" s="4"/>
      <c r="G414" s="4"/>
      <c r="H414" s="7"/>
      <c r="I414" s="4"/>
      <c r="J414" s="4"/>
      <c r="K414" s="4"/>
      <c r="L414" s="4"/>
      <c r="M414" s="4"/>
      <c r="N414" s="4"/>
      <c r="O414" s="4"/>
      <c r="P414" s="4"/>
      <c r="Q414" s="4"/>
      <c r="R414" s="4"/>
      <c r="S414" s="4"/>
      <c r="T414" s="4"/>
      <c r="U414" s="4"/>
      <c r="V414" s="4"/>
      <c r="W414" s="4"/>
      <c r="X414" s="4"/>
      <c r="Y414" s="4"/>
      <c r="Z414" s="4"/>
    </row>
    <row r="415" spans="1:26" ht="15.75" customHeight="1">
      <c r="A415" s="4"/>
      <c r="B415" s="4"/>
      <c r="C415" s="4"/>
      <c r="D415" s="4"/>
      <c r="E415" s="7"/>
      <c r="F415" s="4"/>
      <c r="G415" s="4"/>
      <c r="H415" s="7"/>
      <c r="I415" s="4"/>
      <c r="J415" s="4"/>
      <c r="K415" s="4"/>
      <c r="L415" s="4"/>
      <c r="M415" s="4"/>
      <c r="N415" s="4"/>
      <c r="O415" s="4"/>
      <c r="P415" s="4"/>
      <c r="Q415" s="4"/>
      <c r="R415" s="4"/>
      <c r="S415" s="4"/>
      <c r="T415" s="4"/>
      <c r="U415" s="4"/>
      <c r="V415" s="4"/>
      <c r="W415" s="4"/>
      <c r="X415" s="4"/>
      <c r="Y415" s="4"/>
      <c r="Z415" s="4"/>
    </row>
    <row r="416" spans="1:26" ht="15.75" customHeight="1">
      <c r="A416" s="4"/>
      <c r="B416" s="4"/>
      <c r="C416" s="4"/>
      <c r="D416" s="4"/>
      <c r="E416" s="7"/>
      <c r="F416" s="4"/>
      <c r="G416" s="4"/>
      <c r="H416" s="7"/>
      <c r="I416" s="4"/>
      <c r="J416" s="4"/>
      <c r="K416" s="4"/>
      <c r="L416" s="4"/>
      <c r="M416" s="4"/>
      <c r="N416" s="4"/>
      <c r="O416" s="4"/>
      <c r="P416" s="4"/>
      <c r="Q416" s="4"/>
      <c r="R416" s="4"/>
      <c r="S416" s="4"/>
      <c r="T416" s="4"/>
      <c r="U416" s="4"/>
      <c r="V416" s="4"/>
      <c r="W416" s="4"/>
      <c r="X416" s="4"/>
      <c r="Y416" s="4"/>
      <c r="Z416" s="4"/>
    </row>
    <row r="417" spans="1:26" ht="15.75" customHeight="1">
      <c r="A417" s="4"/>
      <c r="B417" s="4"/>
      <c r="C417" s="4"/>
      <c r="D417" s="4"/>
      <c r="E417" s="7"/>
      <c r="F417" s="4"/>
      <c r="G417" s="4"/>
      <c r="H417" s="7"/>
      <c r="I417" s="4"/>
      <c r="J417" s="4"/>
      <c r="K417" s="4"/>
      <c r="L417" s="4"/>
      <c r="M417" s="4"/>
      <c r="N417" s="4"/>
      <c r="O417" s="4"/>
      <c r="P417" s="4"/>
      <c r="Q417" s="4"/>
      <c r="R417" s="4"/>
      <c r="S417" s="4"/>
      <c r="T417" s="4"/>
      <c r="U417" s="4"/>
      <c r="V417" s="4"/>
      <c r="W417" s="4"/>
      <c r="X417" s="4"/>
      <c r="Y417" s="4"/>
      <c r="Z417" s="4"/>
    </row>
    <row r="418" spans="1:26" ht="15.75" customHeight="1">
      <c r="A418" s="4"/>
      <c r="B418" s="4"/>
      <c r="C418" s="4"/>
      <c r="D418" s="4"/>
      <c r="E418" s="7"/>
      <c r="F418" s="4"/>
      <c r="G418" s="4"/>
      <c r="H418" s="7"/>
      <c r="I418" s="4"/>
      <c r="J418" s="4"/>
      <c r="K418" s="4"/>
      <c r="L418" s="4"/>
      <c r="M418" s="4"/>
      <c r="N418" s="4"/>
      <c r="O418" s="4"/>
      <c r="P418" s="4"/>
      <c r="Q418" s="4"/>
      <c r="R418" s="4"/>
      <c r="S418" s="4"/>
      <c r="T418" s="4"/>
      <c r="U418" s="4"/>
      <c r="V418" s="4"/>
      <c r="W418" s="4"/>
      <c r="X418" s="4"/>
      <c r="Y418" s="4"/>
      <c r="Z418" s="4"/>
    </row>
    <row r="419" spans="1:26" ht="15.75" customHeight="1">
      <c r="A419" s="4"/>
      <c r="B419" s="4"/>
      <c r="C419" s="4"/>
      <c r="D419" s="4"/>
      <c r="E419" s="7"/>
      <c r="F419" s="4"/>
      <c r="G419" s="4"/>
      <c r="H419" s="7"/>
      <c r="I419" s="4"/>
      <c r="J419" s="4"/>
      <c r="K419" s="4"/>
      <c r="L419" s="4"/>
      <c r="M419" s="4"/>
      <c r="N419" s="4"/>
      <c r="O419" s="4"/>
      <c r="P419" s="4"/>
      <c r="Q419" s="4"/>
      <c r="R419" s="4"/>
      <c r="S419" s="4"/>
      <c r="T419" s="4"/>
      <c r="U419" s="4"/>
      <c r="V419" s="4"/>
      <c r="W419" s="4"/>
      <c r="X419" s="4"/>
      <c r="Y419" s="4"/>
      <c r="Z419" s="4"/>
    </row>
    <row r="420" spans="1:26" ht="15.75" customHeight="1">
      <c r="A420" s="4"/>
      <c r="B420" s="4"/>
      <c r="C420" s="4"/>
      <c r="D420" s="4"/>
      <c r="E420" s="7"/>
      <c r="F420" s="4"/>
      <c r="G420" s="4"/>
      <c r="H420" s="7"/>
      <c r="I420" s="4"/>
      <c r="J420" s="4"/>
      <c r="K420" s="4"/>
      <c r="L420" s="4"/>
      <c r="M420" s="4"/>
      <c r="N420" s="4"/>
      <c r="O420" s="4"/>
      <c r="P420" s="4"/>
      <c r="Q420" s="4"/>
      <c r="R420" s="4"/>
      <c r="S420" s="4"/>
      <c r="T420" s="4"/>
      <c r="U420" s="4"/>
      <c r="V420" s="4"/>
      <c r="W420" s="4"/>
      <c r="X420" s="4"/>
      <c r="Y420" s="4"/>
      <c r="Z420" s="4"/>
    </row>
    <row r="421" spans="1:26" ht="15.75" customHeight="1">
      <c r="A421" s="4"/>
      <c r="B421" s="4"/>
      <c r="C421" s="4"/>
      <c r="D421" s="4"/>
      <c r="E421" s="7"/>
      <c r="F421" s="4"/>
      <c r="G421" s="4"/>
      <c r="H421" s="7"/>
      <c r="I421" s="4"/>
      <c r="J421" s="4"/>
      <c r="K421" s="4"/>
      <c r="L421" s="4"/>
      <c r="M421" s="4"/>
      <c r="N421" s="4"/>
      <c r="O421" s="4"/>
      <c r="P421" s="4"/>
      <c r="Q421" s="4"/>
      <c r="R421" s="4"/>
      <c r="S421" s="4"/>
      <c r="T421" s="4"/>
      <c r="U421" s="4"/>
      <c r="V421" s="4"/>
      <c r="W421" s="4"/>
      <c r="X421" s="4"/>
      <c r="Y421" s="4"/>
      <c r="Z421" s="4"/>
    </row>
    <row r="422" spans="1:26" ht="15.75" customHeight="1">
      <c r="A422" s="4"/>
      <c r="B422" s="4"/>
      <c r="C422" s="4"/>
      <c r="D422" s="4"/>
      <c r="E422" s="7"/>
      <c r="F422" s="4"/>
      <c r="G422" s="4"/>
      <c r="H422" s="7"/>
      <c r="I422" s="4"/>
      <c r="J422" s="4"/>
      <c r="K422" s="4"/>
      <c r="L422" s="4"/>
      <c r="M422" s="4"/>
      <c r="N422" s="4"/>
      <c r="O422" s="4"/>
      <c r="P422" s="4"/>
      <c r="Q422" s="4"/>
      <c r="R422" s="4"/>
      <c r="S422" s="4"/>
      <c r="T422" s="4"/>
      <c r="U422" s="4"/>
      <c r="V422" s="4"/>
      <c r="W422" s="4"/>
      <c r="X422" s="4"/>
      <c r="Y422" s="4"/>
      <c r="Z422" s="4"/>
    </row>
    <row r="423" spans="1:26" ht="15.75" customHeight="1">
      <c r="A423" s="4"/>
      <c r="B423" s="4"/>
      <c r="C423" s="4"/>
      <c r="D423" s="4"/>
      <c r="E423" s="7"/>
      <c r="F423" s="4"/>
      <c r="G423" s="4"/>
      <c r="H423" s="7"/>
      <c r="I423" s="4"/>
      <c r="J423" s="4"/>
      <c r="K423" s="4"/>
      <c r="L423" s="4"/>
      <c r="M423" s="4"/>
      <c r="N423" s="4"/>
      <c r="O423" s="4"/>
      <c r="P423" s="4"/>
      <c r="Q423" s="4"/>
      <c r="R423" s="4"/>
      <c r="S423" s="4"/>
      <c r="T423" s="4"/>
      <c r="U423" s="4"/>
      <c r="V423" s="4"/>
      <c r="W423" s="4"/>
      <c r="X423" s="4"/>
      <c r="Y423" s="4"/>
      <c r="Z423" s="4"/>
    </row>
    <row r="424" spans="1:26" ht="15.75" customHeight="1">
      <c r="A424" s="4"/>
      <c r="B424" s="4"/>
      <c r="C424" s="4"/>
      <c r="D424" s="4"/>
      <c r="E424" s="7"/>
      <c r="F424" s="4"/>
      <c r="G424" s="4"/>
      <c r="H424" s="7"/>
      <c r="I424" s="4"/>
      <c r="J424" s="4"/>
      <c r="K424" s="4"/>
      <c r="L424" s="4"/>
      <c r="M424" s="4"/>
      <c r="N424" s="4"/>
      <c r="O424" s="4"/>
      <c r="P424" s="4"/>
      <c r="Q424" s="4"/>
      <c r="R424" s="4"/>
      <c r="S424" s="4"/>
      <c r="T424" s="4"/>
      <c r="U424" s="4"/>
      <c r="V424" s="4"/>
      <c r="W424" s="4"/>
      <c r="X424" s="4"/>
      <c r="Y424" s="4"/>
      <c r="Z424" s="4"/>
    </row>
    <row r="425" spans="1:26" ht="15.75" customHeight="1">
      <c r="A425" s="4"/>
      <c r="B425" s="4"/>
      <c r="C425" s="4"/>
      <c r="D425" s="4"/>
      <c r="E425" s="7"/>
      <c r="F425" s="4"/>
      <c r="G425" s="4"/>
      <c r="H425" s="7"/>
      <c r="I425" s="4"/>
      <c r="J425" s="4"/>
      <c r="K425" s="4"/>
      <c r="L425" s="4"/>
      <c r="M425" s="4"/>
      <c r="N425" s="4"/>
      <c r="O425" s="4"/>
      <c r="P425" s="4"/>
      <c r="Q425" s="4"/>
      <c r="R425" s="4"/>
      <c r="S425" s="4"/>
      <c r="T425" s="4"/>
      <c r="U425" s="4"/>
      <c r="V425" s="4"/>
      <c r="W425" s="4"/>
      <c r="X425" s="4"/>
      <c r="Y425" s="4"/>
      <c r="Z425" s="4"/>
    </row>
    <row r="426" spans="1:26" ht="15.75" customHeight="1">
      <c r="A426" s="4"/>
      <c r="B426" s="4"/>
      <c r="C426" s="4"/>
      <c r="D426" s="4"/>
      <c r="E426" s="7"/>
      <c r="F426" s="4"/>
      <c r="G426" s="4"/>
      <c r="H426" s="7"/>
      <c r="I426" s="4"/>
      <c r="J426" s="4"/>
      <c r="K426" s="4"/>
      <c r="L426" s="4"/>
      <c r="M426" s="4"/>
      <c r="N426" s="4"/>
      <c r="O426" s="4"/>
      <c r="P426" s="4"/>
      <c r="Q426" s="4"/>
      <c r="R426" s="4"/>
      <c r="S426" s="4"/>
      <c r="T426" s="4"/>
      <c r="U426" s="4"/>
      <c r="V426" s="4"/>
      <c r="W426" s="4"/>
      <c r="X426" s="4"/>
      <c r="Y426" s="4"/>
      <c r="Z426" s="4"/>
    </row>
    <row r="427" spans="1:26" ht="15.75" customHeight="1">
      <c r="A427" s="4"/>
      <c r="B427" s="4"/>
      <c r="C427" s="4"/>
      <c r="D427" s="4"/>
      <c r="E427" s="7"/>
      <c r="F427" s="4"/>
      <c r="G427" s="4"/>
      <c r="H427" s="7"/>
      <c r="I427" s="4"/>
      <c r="J427" s="4"/>
      <c r="K427" s="4"/>
      <c r="L427" s="4"/>
      <c r="M427" s="4"/>
      <c r="N427" s="4"/>
      <c r="O427" s="4"/>
      <c r="P427" s="4"/>
      <c r="Q427" s="4"/>
      <c r="R427" s="4"/>
      <c r="S427" s="4"/>
      <c r="T427" s="4"/>
      <c r="U427" s="4"/>
      <c r="V427" s="4"/>
      <c r="W427" s="4"/>
      <c r="X427" s="4"/>
      <c r="Y427" s="4"/>
      <c r="Z427" s="4"/>
    </row>
    <row r="428" spans="1:26" ht="15.75" customHeight="1">
      <c r="A428" s="4"/>
      <c r="B428" s="4"/>
      <c r="C428" s="4"/>
      <c r="D428" s="4"/>
      <c r="E428" s="7"/>
      <c r="F428" s="4"/>
      <c r="G428" s="4"/>
      <c r="H428" s="7"/>
      <c r="I428" s="4"/>
      <c r="J428" s="4"/>
      <c r="K428" s="4"/>
      <c r="L428" s="4"/>
      <c r="M428" s="4"/>
      <c r="N428" s="4"/>
      <c r="O428" s="4"/>
      <c r="P428" s="4"/>
      <c r="Q428" s="4"/>
      <c r="R428" s="4"/>
      <c r="S428" s="4"/>
      <c r="T428" s="4"/>
      <c r="U428" s="4"/>
      <c r="V428" s="4"/>
      <c r="W428" s="4"/>
      <c r="X428" s="4"/>
      <c r="Y428" s="4"/>
      <c r="Z428" s="4"/>
    </row>
    <row r="429" spans="1:26" ht="15.75" customHeight="1">
      <c r="A429" s="4"/>
      <c r="B429" s="4"/>
      <c r="C429" s="4"/>
      <c r="D429" s="4"/>
      <c r="E429" s="7"/>
      <c r="F429" s="4"/>
      <c r="G429" s="4"/>
      <c r="H429" s="7"/>
      <c r="I429" s="4"/>
      <c r="J429" s="4"/>
      <c r="K429" s="4"/>
      <c r="L429" s="4"/>
      <c r="M429" s="4"/>
      <c r="N429" s="4"/>
      <c r="O429" s="4"/>
      <c r="P429" s="4"/>
      <c r="Q429" s="4"/>
      <c r="R429" s="4"/>
      <c r="S429" s="4"/>
      <c r="T429" s="4"/>
      <c r="U429" s="4"/>
      <c r="V429" s="4"/>
      <c r="W429" s="4"/>
      <c r="X429" s="4"/>
      <c r="Y429" s="4"/>
      <c r="Z429" s="4"/>
    </row>
    <row r="430" spans="1:26" ht="15.75" customHeight="1">
      <c r="A430" s="4"/>
      <c r="B430" s="4"/>
      <c r="C430" s="4"/>
      <c r="D430" s="4"/>
      <c r="E430" s="7"/>
      <c r="F430" s="4"/>
      <c r="G430" s="4"/>
      <c r="H430" s="7"/>
      <c r="I430" s="4"/>
      <c r="J430" s="4"/>
      <c r="K430" s="4"/>
      <c r="L430" s="4"/>
      <c r="M430" s="4"/>
      <c r="N430" s="4"/>
      <c r="O430" s="4"/>
      <c r="P430" s="4"/>
      <c r="Q430" s="4"/>
      <c r="R430" s="4"/>
      <c r="S430" s="4"/>
      <c r="T430" s="4"/>
      <c r="U430" s="4"/>
      <c r="V430" s="4"/>
      <c r="W430" s="4"/>
      <c r="X430" s="4"/>
      <c r="Y430" s="4"/>
      <c r="Z430" s="4"/>
    </row>
    <row r="431" spans="1:26" ht="15.75" customHeight="1">
      <c r="A431" s="4"/>
      <c r="B431" s="4"/>
      <c r="C431" s="4"/>
      <c r="D431" s="4"/>
      <c r="E431" s="7"/>
      <c r="F431" s="4"/>
      <c r="G431" s="4"/>
      <c r="H431" s="7"/>
      <c r="I431" s="4"/>
      <c r="J431" s="4"/>
      <c r="K431" s="4"/>
      <c r="L431" s="4"/>
      <c r="M431" s="4"/>
      <c r="N431" s="4"/>
      <c r="O431" s="4"/>
      <c r="P431" s="4"/>
      <c r="Q431" s="4"/>
      <c r="R431" s="4"/>
      <c r="S431" s="4"/>
      <c r="T431" s="4"/>
      <c r="U431" s="4"/>
      <c r="V431" s="4"/>
      <c r="W431" s="4"/>
      <c r="X431" s="4"/>
      <c r="Y431" s="4"/>
      <c r="Z431" s="4"/>
    </row>
    <row r="432" spans="1:26" ht="15.75" customHeight="1">
      <c r="A432" s="4"/>
      <c r="B432" s="4"/>
      <c r="C432" s="4"/>
      <c r="D432" s="4"/>
      <c r="E432" s="7"/>
      <c r="F432" s="4"/>
      <c r="G432" s="4"/>
      <c r="H432" s="7"/>
      <c r="I432" s="4"/>
      <c r="J432" s="4"/>
      <c r="K432" s="4"/>
      <c r="L432" s="4"/>
      <c r="M432" s="4"/>
      <c r="N432" s="4"/>
      <c r="O432" s="4"/>
      <c r="P432" s="4"/>
      <c r="Q432" s="4"/>
      <c r="R432" s="4"/>
      <c r="S432" s="4"/>
      <c r="T432" s="4"/>
      <c r="U432" s="4"/>
      <c r="V432" s="4"/>
      <c r="W432" s="4"/>
      <c r="X432" s="4"/>
      <c r="Y432" s="4"/>
      <c r="Z432" s="4"/>
    </row>
    <row r="433" spans="1:26" ht="15.75" customHeight="1">
      <c r="A433" s="4"/>
      <c r="B433" s="4"/>
      <c r="C433" s="4"/>
      <c r="D433" s="4"/>
      <c r="E433" s="7"/>
      <c r="F433" s="4"/>
      <c r="G433" s="4"/>
      <c r="H433" s="7"/>
      <c r="I433" s="4"/>
      <c r="J433" s="4"/>
      <c r="K433" s="4"/>
      <c r="L433" s="4"/>
      <c r="M433" s="4"/>
      <c r="N433" s="4"/>
      <c r="O433" s="4"/>
      <c r="P433" s="4"/>
      <c r="Q433" s="4"/>
      <c r="R433" s="4"/>
      <c r="S433" s="4"/>
      <c r="T433" s="4"/>
      <c r="U433" s="4"/>
      <c r="V433" s="4"/>
      <c r="W433" s="4"/>
      <c r="X433" s="4"/>
      <c r="Y433" s="4"/>
      <c r="Z433" s="4"/>
    </row>
    <row r="434" spans="1:26" ht="15.75" customHeight="1">
      <c r="A434" s="4"/>
      <c r="B434" s="4"/>
      <c r="C434" s="4"/>
      <c r="D434" s="4"/>
      <c r="E434" s="7"/>
      <c r="F434" s="4"/>
      <c r="G434" s="4"/>
      <c r="H434" s="7"/>
      <c r="I434" s="4"/>
      <c r="J434" s="4"/>
      <c r="K434" s="4"/>
      <c r="L434" s="4"/>
      <c r="M434" s="4"/>
      <c r="N434" s="4"/>
      <c r="O434" s="4"/>
      <c r="P434" s="4"/>
      <c r="Q434" s="4"/>
      <c r="R434" s="4"/>
      <c r="S434" s="4"/>
      <c r="T434" s="4"/>
      <c r="U434" s="4"/>
      <c r="V434" s="4"/>
      <c r="W434" s="4"/>
      <c r="X434" s="4"/>
      <c r="Y434" s="4"/>
      <c r="Z434" s="4"/>
    </row>
    <row r="435" spans="1:26" ht="15.75" customHeight="1">
      <c r="A435" s="4"/>
      <c r="B435" s="4"/>
      <c r="C435" s="4"/>
      <c r="D435" s="4"/>
      <c r="E435" s="7"/>
      <c r="F435" s="4"/>
      <c r="G435" s="4"/>
      <c r="H435" s="7"/>
      <c r="I435" s="4"/>
      <c r="J435" s="4"/>
      <c r="K435" s="4"/>
      <c r="L435" s="4"/>
      <c r="M435" s="4"/>
      <c r="N435" s="4"/>
      <c r="O435" s="4"/>
      <c r="P435" s="4"/>
      <c r="Q435" s="4"/>
      <c r="R435" s="4"/>
      <c r="S435" s="4"/>
      <c r="T435" s="4"/>
      <c r="U435" s="4"/>
      <c r="V435" s="4"/>
      <c r="W435" s="4"/>
      <c r="X435" s="4"/>
      <c r="Y435" s="4"/>
      <c r="Z435" s="4"/>
    </row>
    <row r="436" spans="1:26" ht="15.75" customHeight="1">
      <c r="A436" s="4"/>
      <c r="B436" s="4"/>
      <c r="C436" s="4"/>
      <c r="D436" s="4"/>
      <c r="E436" s="7"/>
      <c r="F436" s="4"/>
      <c r="G436" s="4"/>
      <c r="H436" s="7"/>
      <c r="I436" s="4"/>
      <c r="J436" s="4"/>
      <c r="K436" s="4"/>
      <c r="L436" s="4"/>
      <c r="M436" s="4"/>
      <c r="N436" s="4"/>
      <c r="O436" s="4"/>
      <c r="P436" s="4"/>
      <c r="Q436" s="4"/>
      <c r="R436" s="4"/>
      <c r="S436" s="4"/>
      <c r="T436" s="4"/>
      <c r="U436" s="4"/>
      <c r="V436" s="4"/>
      <c r="W436" s="4"/>
      <c r="X436" s="4"/>
      <c r="Y436" s="4"/>
      <c r="Z436" s="4"/>
    </row>
    <row r="437" spans="1:26" ht="15.75" customHeight="1">
      <c r="A437" s="4"/>
      <c r="B437" s="4"/>
      <c r="C437" s="4"/>
      <c r="D437" s="4"/>
      <c r="E437" s="7"/>
      <c r="F437" s="4"/>
      <c r="G437" s="4"/>
      <c r="H437" s="7"/>
      <c r="I437" s="4"/>
      <c r="J437" s="4"/>
      <c r="K437" s="4"/>
      <c r="L437" s="4"/>
      <c r="M437" s="4"/>
      <c r="N437" s="4"/>
      <c r="O437" s="4"/>
      <c r="P437" s="4"/>
      <c r="Q437" s="4"/>
      <c r="R437" s="4"/>
      <c r="S437" s="4"/>
      <c r="T437" s="4"/>
      <c r="U437" s="4"/>
      <c r="V437" s="4"/>
      <c r="W437" s="4"/>
      <c r="X437" s="4"/>
      <c r="Y437" s="4"/>
      <c r="Z437" s="4"/>
    </row>
    <row r="438" spans="1:26" ht="15.75" customHeight="1">
      <c r="A438" s="4"/>
      <c r="B438" s="4"/>
      <c r="C438" s="4"/>
      <c r="D438" s="4"/>
      <c r="E438" s="7"/>
      <c r="F438" s="4"/>
      <c r="G438" s="4"/>
      <c r="H438" s="7"/>
      <c r="I438" s="4"/>
      <c r="J438" s="4"/>
      <c r="K438" s="4"/>
      <c r="L438" s="4"/>
      <c r="M438" s="4"/>
      <c r="N438" s="4"/>
      <c r="O438" s="4"/>
      <c r="P438" s="4"/>
      <c r="Q438" s="4"/>
      <c r="R438" s="4"/>
      <c r="S438" s="4"/>
      <c r="T438" s="4"/>
      <c r="U438" s="4"/>
      <c r="V438" s="4"/>
      <c r="W438" s="4"/>
      <c r="X438" s="4"/>
      <c r="Y438" s="4"/>
      <c r="Z438" s="4"/>
    </row>
    <row r="439" spans="1:26" ht="15.75" customHeight="1">
      <c r="A439" s="4"/>
      <c r="B439" s="4"/>
      <c r="C439" s="4"/>
      <c r="D439" s="4"/>
      <c r="E439" s="7"/>
      <c r="F439" s="4"/>
      <c r="G439" s="4"/>
      <c r="H439" s="7"/>
      <c r="I439" s="4"/>
      <c r="J439" s="4"/>
      <c r="K439" s="4"/>
      <c r="L439" s="4"/>
      <c r="M439" s="4"/>
      <c r="N439" s="4"/>
      <c r="O439" s="4"/>
      <c r="P439" s="4"/>
      <c r="Q439" s="4"/>
      <c r="R439" s="4"/>
      <c r="S439" s="4"/>
      <c r="T439" s="4"/>
      <c r="U439" s="4"/>
      <c r="V439" s="4"/>
      <c r="W439" s="4"/>
      <c r="X439" s="4"/>
      <c r="Y439" s="4"/>
      <c r="Z439" s="4"/>
    </row>
    <row r="440" spans="1:26" ht="15.75" customHeight="1">
      <c r="A440" s="4"/>
      <c r="B440" s="4"/>
      <c r="C440" s="4"/>
      <c r="D440" s="4"/>
      <c r="E440" s="7"/>
      <c r="F440" s="4"/>
      <c r="G440" s="4"/>
      <c r="H440" s="7"/>
      <c r="I440" s="4"/>
      <c r="J440" s="4"/>
      <c r="K440" s="4"/>
      <c r="L440" s="4"/>
      <c r="M440" s="4"/>
      <c r="N440" s="4"/>
      <c r="O440" s="4"/>
      <c r="P440" s="4"/>
      <c r="Q440" s="4"/>
      <c r="R440" s="4"/>
      <c r="S440" s="4"/>
      <c r="T440" s="4"/>
      <c r="U440" s="4"/>
      <c r="V440" s="4"/>
      <c r="W440" s="4"/>
      <c r="X440" s="4"/>
      <c r="Y440" s="4"/>
      <c r="Z440" s="4"/>
    </row>
    <row r="441" spans="1:26" ht="15.75" customHeight="1">
      <c r="A441" s="4"/>
      <c r="B441" s="4"/>
      <c r="C441" s="4"/>
      <c r="D441" s="4"/>
      <c r="E441" s="7"/>
      <c r="F441" s="4"/>
      <c r="G441" s="4"/>
      <c r="H441" s="7"/>
      <c r="I441" s="4"/>
      <c r="J441" s="4"/>
      <c r="K441" s="4"/>
      <c r="L441" s="4"/>
      <c r="M441" s="4"/>
      <c r="N441" s="4"/>
      <c r="O441" s="4"/>
      <c r="P441" s="4"/>
      <c r="Q441" s="4"/>
      <c r="R441" s="4"/>
      <c r="S441" s="4"/>
      <c r="T441" s="4"/>
      <c r="U441" s="4"/>
      <c r="V441" s="4"/>
      <c r="W441" s="4"/>
      <c r="X441" s="4"/>
      <c r="Y441" s="4"/>
      <c r="Z441" s="4"/>
    </row>
    <row r="442" spans="1:26" ht="15.75" customHeight="1">
      <c r="A442" s="4"/>
      <c r="B442" s="4"/>
      <c r="C442" s="4"/>
      <c r="D442" s="4"/>
      <c r="E442" s="7"/>
      <c r="F442" s="4"/>
      <c r="G442" s="4"/>
      <c r="H442" s="7"/>
      <c r="I442" s="4"/>
      <c r="J442" s="4"/>
      <c r="K442" s="4"/>
      <c r="L442" s="4"/>
      <c r="M442" s="4"/>
      <c r="N442" s="4"/>
      <c r="O442" s="4"/>
      <c r="P442" s="4"/>
      <c r="Q442" s="4"/>
      <c r="R442" s="4"/>
      <c r="S442" s="4"/>
      <c r="T442" s="4"/>
      <c r="U442" s="4"/>
      <c r="V442" s="4"/>
      <c r="W442" s="4"/>
      <c r="X442" s="4"/>
      <c r="Y442" s="4"/>
      <c r="Z442" s="4"/>
    </row>
    <row r="443" spans="1:26" ht="15.75" customHeight="1">
      <c r="A443" s="4"/>
      <c r="B443" s="4"/>
      <c r="C443" s="4"/>
      <c r="D443" s="4"/>
      <c r="E443" s="7"/>
      <c r="F443" s="4"/>
      <c r="G443" s="4"/>
      <c r="H443" s="7"/>
      <c r="I443" s="4"/>
      <c r="J443" s="4"/>
      <c r="K443" s="4"/>
      <c r="L443" s="4"/>
      <c r="M443" s="4"/>
      <c r="N443" s="4"/>
      <c r="O443" s="4"/>
      <c r="P443" s="4"/>
      <c r="Q443" s="4"/>
      <c r="R443" s="4"/>
      <c r="S443" s="4"/>
      <c r="T443" s="4"/>
      <c r="U443" s="4"/>
      <c r="V443" s="4"/>
      <c r="W443" s="4"/>
      <c r="X443" s="4"/>
      <c r="Y443" s="4"/>
      <c r="Z443" s="4"/>
    </row>
    <row r="444" spans="1:26" ht="15.75" customHeight="1">
      <c r="A444" s="4"/>
      <c r="B444" s="4"/>
      <c r="C444" s="4"/>
      <c r="D444" s="4"/>
      <c r="E444" s="7"/>
      <c r="F444" s="4"/>
      <c r="G444" s="4"/>
      <c r="H444" s="7"/>
      <c r="I444" s="4"/>
      <c r="J444" s="4"/>
      <c r="K444" s="4"/>
      <c r="L444" s="4"/>
      <c r="M444" s="4"/>
      <c r="N444" s="4"/>
      <c r="O444" s="4"/>
      <c r="P444" s="4"/>
      <c r="Q444" s="4"/>
      <c r="R444" s="4"/>
      <c r="S444" s="4"/>
      <c r="T444" s="4"/>
      <c r="U444" s="4"/>
      <c r="V444" s="4"/>
      <c r="W444" s="4"/>
      <c r="X444" s="4"/>
      <c r="Y444" s="4"/>
      <c r="Z444" s="4"/>
    </row>
    <row r="445" spans="1:26" ht="15.75" customHeight="1">
      <c r="A445" s="4"/>
      <c r="B445" s="4"/>
      <c r="C445" s="4"/>
      <c r="D445" s="4"/>
      <c r="E445" s="7"/>
      <c r="F445" s="4"/>
      <c r="G445" s="4"/>
      <c r="H445" s="7"/>
      <c r="I445" s="4"/>
      <c r="J445" s="4"/>
      <c r="K445" s="4"/>
      <c r="L445" s="4"/>
      <c r="M445" s="4"/>
      <c r="N445" s="4"/>
      <c r="O445" s="4"/>
      <c r="P445" s="4"/>
      <c r="Q445" s="4"/>
      <c r="R445" s="4"/>
      <c r="S445" s="4"/>
      <c r="T445" s="4"/>
      <c r="U445" s="4"/>
      <c r="V445" s="4"/>
      <c r="W445" s="4"/>
      <c r="X445" s="4"/>
      <c r="Y445" s="4"/>
      <c r="Z445" s="4"/>
    </row>
    <row r="446" spans="1:26" ht="15.75" customHeight="1">
      <c r="A446" s="4"/>
      <c r="B446" s="4"/>
      <c r="C446" s="4"/>
      <c r="D446" s="4"/>
      <c r="E446" s="7"/>
      <c r="F446" s="4"/>
      <c r="G446" s="4"/>
      <c r="H446" s="7"/>
      <c r="I446" s="4"/>
      <c r="J446" s="4"/>
      <c r="K446" s="4"/>
      <c r="L446" s="4"/>
      <c r="M446" s="4"/>
      <c r="N446" s="4"/>
      <c r="O446" s="4"/>
      <c r="P446" s="4"/>
      <c r="Q446" s="4"/>
      <c r="R446" s="4"/>
      <c r="S446" s="4"/>
      <c r="T446" s="4"/>
      <c r="U446" s="4"/>
      <c r="V446" s="4"/>
      <c r="W446" s="4"/>
      <c r="X446" s="4"/>
      <c r="Y446" s="4"/>
      <c r="Z446" s="4"/>
    </row>
    <row r="447" spans="1:26" ht="15.75" customHeight="1">
      <c r="A447" s="4"/>
      <c r="B447" s="4"/>
      <c r="C447" s="4"/>
      <c r="D447" s="4"/>
      <c r="E447" s="7"/>
      <c r="F447" s="4"/>
      <c r="G447" s="4"/>
      <c r="H447" s="7"/>
      <c r="I447" s="4"/>
      <c r="J447" s="4"/>
      <c r="K447" s="4"/>
      <c r="L447" s="4"/>
      <c r="M447" s="4"/>
      <c r="N447" s="4"/>
      <c r="O447" s="4"/>
      <c r="P447" s="4"/>
      <c r="Q447" s="4"/>
      <c r="R447" s="4"/>
      <c r="S447" s="4"/>
      <c r="T447" s="4"/>
      <c r="U447" s="4"/>
      <c r="V447" s="4"/>
      <c r="W447" s="4"/>
      <c r="X447" s="4"/>
      <c r="Y447" s="4"/>
      <c r="Z447" s="4"/>
    </row>
    <row r="448" spans="1:26" ht="15.75" customHeight="1">
      <c r="A448" s="4"/>
      <c r="B448" s="4"/>
      <c r="C448" s="4"/>
      <c r="D448" s="4"/>
      <c r="E448" s="7"/>
      <c r="F448" s="4"/>
      <c r="G448" s="4"/>
      <c r="H448" s="7"/>
      <c r="I448" s="4"/>
      <c r="J448" s="4"/>
      <c r="K448" s="4"/>
      <c r="L448" s="4"/>
      <c r="M448" s="4"/>
      <c r="N448" s="4"/>
      <c r="O448" s="4"/>
      <c r="P448" s="4"/>
      <c r="Q448" s="4"/>
      <c r="R448" s="4"/>
      <c r="S448" s="4"/>
      <c r="T448" s="4"/>
      <c r="U448" s="4"/>
      <c r="V448" s="4"/>
      <c r="W448" s="4"/>
      <c r="X448" s="4"/>
      <c r="Y448" s="4"/>
      <c r="Z448" s="4"/>
    </row>
    <row r="449" spans="1:26" ht="15.75" customHeight="1">
      <c r="A449" s="4"/>
      <c r="B449" s="4"/>
      <c r="C449" s="4"/>
      <c r="D449" s="4"/>
      <c r="E449" s="7"/>
      <c r="F449" s="4"/>
      <c r="G449" s="4"/>
      <c r="H449" s="7"/>
      <c r="I449" s="4"/>
      <c r="J449" s="4"/>
      <c r="K449" s="4"/>
      <c r="L449" s="4"/>
      <c r="M449" s="4"/>
      <c r="N449" s="4"/>
      <c r="O449" s="4"/>
      <c r="P449" s="4"/>
      <c r="Q449" s="4"/>
      <c r="R449" s="4"/>
      <c r="S449" s="4"/>
      <c r="T449" s="4"/>
      <c r="U449" s="4"/>
      <c r="V449" s="4"/>
      <c r="W449" s="4"/>
      <c r="X449" s="4"/>
      <c r="Y449" s="4"/>
      <c r="Z449" s="4"/>
    </row>
    <row r="450" spans="1:26" ht="15.75" customHeight="1">
      <c r="A450" s="4"/>
      <c r="B450" s="4"/>
      <c r="C450" s="4"/>
      <c r="D450" s="4"/>
      <c r="E450" s="7"/>
      <c r="F450" s="4"/>
      <c r="G450" s="4"/>
      <c r="H450" s="7"/>
      <c r="I450" s="4"/>
      <c r="J450" s="4"/>
      <c r="K450" s="4"/>
      <c r="L450" s="4"/>
      <c r="M450" s="4"/>
      <c r="N450" s="4"/>
      <c r="O450" s="4"/>
      <c r="P450" s="4"/>
      <c r="Q450" s="4"/>
      <c r="R450" s="4"/>
      <c r="S450" s="4"/>
      <c r="T450" s="4"/>
      <c r="U450" s="4"/>
      <c r="V450" s="4"/>
      <c r="W450" s="4"/>
      <c r="X450" s="4"/>
      <c r="Y450" s="4"/>
      <c r="Z450" s="4"/>
    </row>
    <row r="451" spans="1:26" ht="15.75" customHeight="1">
      <c r="A451" s="4"/>
      <c r="B451" s="4"/>
      <c r="C451" s="4"/>
      <c r="D451" s="4"/>
      <c r="E451" s="7"/>
      <c r="F451" s="4"/>
      <c r="G451" s="4"/>
      <c r="H451" s="7"/>
      <c r="I451" s="4"/>
      <c r="J451" s="4"/>
      <c r="K451" s="4"/>
      <c r="L451" s="4"/>
      <c r="M451" s="4"/>
      <c r="N451" s="4"/>
      <c r="O451" s="4"/>
      <c r="P451" s="4"/>
      <c r="Q451" s="4"/>
      <c r="R451" s="4"/>
      <c r="S451" s="4"/>
      <c r="T451" s="4"/>
      <c r="U451" s="4"/>
      <c r="V451" s="4"/>
      <c r="W451" s="4"/>
      <c r="X451" s="4"/>
      <c r="Y451" s="4"/>
      <c r="Z451" s="4"/>
    </row>
    <row r="452" spans="1:26" ht="15.75" customHeight="1">
      <c r="A452" s="4"/>
      <c r="B452" s="4"/>
      <c r="C452" s="4"/>
      <c r="D452" s="4"/>
      <c r="E452" s="7"/>
      <c r="F452" s="4"/>
      <c r="G452" s="4"/>
      <c r="H452" s="7"/>
      <c r="I452" s="4"/>
      <c r="J452" s="4"/>
      <c r="K452" s="4"/>
      <c r="L452" s="4"/>
      <c r="M452" s="4"/>
      <c r="N452" s="4"/>
      <c r="O452" s="4"/>
      <c r="P452" s="4"/>
      <c r="Q452" s="4"/>
      <c r="R452" s="4"/>
      <c r="S452" s="4"/>
      <c r="T452" s="4"/>
      <c r="U452" s="4"/>
      <c r="V452" s="4"/>
      <c r="W452" s="4"/>
      <c r="X452" s="4"/>
      <c r="Y452" s="4"/>
      <c r="Z452" s="4"/>
    </row>
    <row r="453" spans="1:26" ht="15.75" customHeight="1">
      <c r="A453" s="4"/>
      <c r="B453" s="4"/>
      <c r="C453" s="4"/>
      <c r="D453" s="4"/>
      <c r="E453" s="7"/>
      <c r="F453" s="4"/>
      <c r="G453" s="4"/>
      <c r="H453" s="7"/>
      <c r="I453" s="4"/>
      <c r="J453" s="4"/>
      <c r="K453" s="4"/>
      <c r="L453" s="4"/>
      <c r="M453" s="4"/>
      <c r="N453" s="4"/>
      <c r="O453" s="4"/>
      <c r="P453" s="4"/>
      <c r="Q453" s="4"/>
      <c r="R453" s="4"/>
      <c r="S453" s="4"/>
      <c r="T453" s="4"/>
      <c r="U453" s="4"/>
      <c r="V453" s="4"/>
      <c r="W453" s="4"/>
      <c r="X453" s="4"/>
      <c r="Y453" s="4"/>
      <c r="Z453" s="4"/>
    </row>
    <row r="454" spans="1:26" ht="15.75" customHeight="1">
      <c r="A454" s="4"/>
      <c r="B454" s="4"/>
      <c r="C454" s="4"/>
      <c r="D454" s="4"/>
      <c r="E454" s="7"/>
      <c r="F454" s="4"/>
      <c r="G454" s="4"/>
      <c r="H454" s="7"/>
      <c r="I454" s="4"/>
      <c r="J454" s="4"/>
      <c r="K454" s="4"/>
      <c r="L454" s="4"/>
      <c r="M454" s="4"/>
      <c r="N454" s="4"/>
      <c r="O454" s="4"/>
      <c r="P454" s="4"/>
      <c r="Q454" s="4"/>
      <c r="R454" s="4"/>
      <c r="S454" s="4"/>
      <c r="T454" s="4"/>
      <c r="U454" s="4"/>
      <c r="V454" s="4"/>
      <c r="W454" s="4"/>
      <c r="X454" s="4"/>
      <c r="Y454" s="4"/>
      <c r="Z454" s="4"/>
    </row>
    <row r="455" spans="1:26" ht="15.75" customHeight="1">
      <c r="A455" s="4"/>
      <c r="B455" s="4"/>
      <c r="C455" s="4"/>
      <c r="D455" s="4"/>
      <c r="E455" s="7"/>
      <c r="F455" s="4"/>
      <c r="G455" s="4"/>
      <c r="H455" s="7"/>
      <c r="I455" s="4"/>
      <c r="J455" s="4"/>
      <c r="K455" s="4"/>
      <c r="L455" s="4"/>
      <c r="M455" s="4"/>
      <c r="N455" s="4"/>
      <c r="O455" s="4"/>
      <c r="P455" s="4"/>
      <c r="Q455" s="4"/>
      <c r="R455" s="4"/>
      <c r="S455" s="4"/>
      <c r="T455" s="4"/>
      <c r="U455" s="4"/>
      <c r="V455" s="4"/>
      <c r="W455" s="4"/>
      <c r="X455" s="4"/>
      <c r="Y455" s="4"/>
      <c r="Z455" s="4"/>
    </row>
    <row r="456" spans="1:26" ht="15.75" customHeight="1">
      <c r="A456" s="4"/>
      <c r="B456" s="4"/>
      <c r="C456" s="4"/>
      <c r="D456" s="4"/>
      <c r="E456" s="7"/>
      <c r="F456" s="4"/>
      <c r="G456" s="4"/>
      <c r="H456" s="7"/>
      <c r="I456" s="4"/>
      <c r="J456" s="4"/>
      <c r="K456" s="4"/>
      <c r="L456" s="4"/>
      <c r="M456" s="4"/>
      <c r="N456" s="4"/>
      <c r="O456" s="4"/>
      <c r="P456" s="4"/>
      <c r="Q456" s="4"/>
      <c r="R456" s="4"/>
      <c r="S456" s="4"/>
      <c r="T456" s="4"/>
      <c r="U456" s="4"/>
      <c r="V456" s="4"/>
      <c r="W456" s="4"/>
      <c r="X456" s="4"/>
      <c r="Y456" s="4"/>
      <c r="Z456" s="4"/>
    </row>
    <row r="457" spans="1:26" ht="15.75" customHeight="1">
      <c r="A457" s="4"/>
      <c r="B457" s="4"/>
      <c r="C457" s="4"/>
      <c r="D457" s="4"/>
      <c r="E457" s="7"/>
      <c r="F457" s="4"/>
      <c r="G457" s="4"/>
      <c r="H457" s="7"/>
      <c r="I457" s="4"/>
      <c r="J457" s="4"/>
      <c r="K457" s="4"/>
      <c r="L457" s="4"/>
      <c r="M457" s="4"/>
      <c r="N457" s="4"/>
      <c r="O457" s="4"/>
      <c r="P457" s="4"/>
      <c r="Q457" s="4"/>
      <c r="R457" s="4"/>
      <c r="S457" s="4"/>
      <c r="T457" s="4"/>
      <c r="U457" s="4"/>
      <c r="V457" s="4"/>
      <c r="W457" s="4"/>
      <c r="X457" s="4"/>
      <c r="Y457" s="4"/>
      <c r="Z457" s="4"/>
    </row>
    <row r="458" spans="1:26" ht="15.75" customHeight="1">
      <c r="A458" s="4"/>
      <c r="B458" s="4"/>
      <c r="C458" s="4"/>
      <c r="D458" s="4"/>
      <c r="E458" s="7"/>
      <c r="F458" s="4"/>
      <c r="G458" s="4"/>
      <c r="H458" s="7"/>
      <c r="I458" s="4"/>
      <c r="J458" s="4"/>
      <c r="K458" s="4"/>
      <c r="L458" s="4"/>
      <c r="M458" s="4"/>
      <c r="N458" s="4"/>
      <c r="O458" s="4"/>
      <c r="P458" s="4"/>
      <c r="Q458" s="4"/>
      <c r="R458" s="4"/>
      <c r="S458" s="4"/>
      <c r="T458" s="4"/>
      <c r="U458" s="4"/>
      <c r="V458" s="4"/>
      <c r="W458" s="4"/>
      <c r="X458" s="4"/>
      <c r="Y458" s="4"/>
      <c r="Z458" s="4"/>
    </row>
    <row r="459" spans="1:26" ht="15.75" customHeight="1">
      <c r="A459" s="4"/>
      <c r="B459" s="4"/>
      <c r="C459" s="4"/>
      <c r="D459" s="4"/>
      <c r="E459" s="7"/>
      <c r="F459" s="4"/>
      <c r="G459" s="4"/>
      <c r="H459" s="7"/>
      <c r="I459" s="4"/>
      <c r="J459" s="4"/>
      <c r="K459" s="4"/>
      <c r="L459" s="4"/>
      <c r="M459" s="4"/>
      <c r="N459" s="4"/>
      <c r="O459" s="4"/>
      <c r="P459" s="4"/>
      <c r="Q459" s="4"/>
      <c r="R459" s="4"/>
      <c r="S459" s="4"/>
      <c r="T459" s="4"/>
      <c r="U459" s="4"/>
      <c r="V459" s="4"/>
      <c r="W459" s="4"/>
      <c r="X459" s="4"/>
      <c r="Y459" s="4"/>
      <c r="Z459" s="4"/>
    </row>
    <row r="460" spans="1:26" ht="15.75" customHeight="1">
      <c r="A460" s="4"/>
      <c r="B460" s="4"/>
      <c r="C460" s="4"/>
      <c r="D460" s="4"/>
      <c r="E460" s="7"/>
      <c r="F460" s="4"/>
      <c r="G460" s="4"/>
      <c r="H460" s="7"/>
      <c r="I460" s="4"/>
      <c r="J460" s="4"/>
      <c r="K460" s="4"/>
      <c r="L460" s="4"/>
      <c r="M460" s="4"/>
      <c r="N460" s="4"/>
      <c r="O460" s="4"/>
      <c r="P460" s="4"/>
      <c r="Q460" s="4"/>
      <c r="R460" s="4"/>
      <c r="S460" s="4"/>
      <c r="T460" s="4"/>
      <c r="U460" s="4"/>
      <c r="V460" s="4"/>
      <c r="W460" s="4"/>
      <c r="X460" s="4"/>
      <c r="Y460" s="4"/>
      <c r="Z460" s="4"/>
    </row>
    <row r="461" spans="1:26" ht="15.75" customHeight="1">
      <c r="A461" s="4"/>
      <c r="B461" s="4"/>
      <c r="C461" s="4"/>
      <c r="D461" s="4"/>
      <c r="E461" s="7"/>
      <c r="F461" s="4"/>
      <c r="G461" s="4"/>
      <c r="H461" s="7"/>
      <c r="I461" s="4"/>
      <c r="J461" s="4"/>
      <c r="K461" s="4"/>
      <c r="L461" s="4"/>
      <c r="M461" s="4"/>
      <c r="N461" s="4"/>
      <c r="O461" s="4"/>
      <c r="P461" s="4"/>
      <c r="Q461" s="4"/>
      <c r="R461" s="4"/>
      <c r="S461" s="4"/>
      <c r="T461" s="4"/>
      <c r="U461" s="4"/>
      <c r="V461" s="4"/>
      <c r="W461" s="4"/>
      <c r="X461" s="4"/>
      <c r="Y461" s="4"/>
      <c r="Z461" s="4"/>
    </row>
    <row r="462" spans="1:26" ht="15.75" customHeight="1">
      <c r="A462" s="4"/>
      <c r="B462" s="4"/>
      <c r="C462" s="4"/>
      <c r="D462" s="4"/>
      <c r="E462" s="7"/>
      <c r="F462" s="4"/>
      <c r="G462" s="4"/>
      <c r="H462" s="7"/>
      <c r="I462" s="4"/>
      <c r="J462" s="4"/>
      <c r="K462" s="4"/>
      <c r="L462" s="4"/>
      <c r="M462" s="4"/>
      <c r="N462" s="4"/>
      <c r="O462" s="4"/>
      <c r="P462" s="4"/>
      <c r="Q462" s="4"/>
      <c r="R462" s="4"/>
      <c r="S462" s="4"/>
      <c r="T462" s="4"/>
      <c r="U462" s="4"/>
      <c r="V462" s="4"/>
      <c r="W462" s="4"/>
      <c r="X462" s="4"/>
      <c r="Y462" s="4"/>
      <c r="Z462" s="4"/>
    </row>
    <row r="463" spans="1:26" ht="15.75" customHeight="1">
      <c r="A463" s="4"/>
      <c r="B463" s="4"/>
      <c r="C463" s="4"/>
      <c r="D463" s="4"/>
      <c r="E463" s="7"/>
      <c r="F463" s="4"/>
      <c r="G463" s="4"/>
      <c r="H463" s="7"/>
      <c r="I463" s="4"/>
      <c r="J463" s="4"/>
      <c r="K463" s="4"/>
      <c r="L463" s="4"/>
      <c r="M463" s="4"/>
      <c r="N463" s="4"/>
      <c r="O463" s="4"/>
      <c r="P463" s="4"/>
      <c r="Q463" s="4"/>
      <c r="R463" s="4"/>
      <c r="S463" s="4"/>
      <c r="T463" s="4"/>
      <c r="U463" s="4"/>
      <c r="V463" s="4"/>
      <c r="W463" s="4"/>
      <c r="X463" s="4"/>
      <c r="Y463" s="4"/>
      <c r="Z463" s="4"/>
    </row>
    <row r="464" spans="1:26" ht="15.75" customHeight="1">
      <c r="A464" s="4"/>
      <c r="B464" s="4"/>
      <c r="C464" s="4"/>
      <c r="D464" s="4"/>
      <c r="E464" s="7"/>
      <c r="F464" s="4"/>
      <c r="G464" s="4"/>
      <c r="H464" s="7"/>
      <c r="I464" s="4"/>
      <c r="J464" s="4"/>
      <c r="K464" s="4"/>
      <c r="L464" s="4"/>
      <c r="M464" s="4"/>
      <c r="N464" s="4"/>
      <c r="O464" s="4"/>
      <c r="P464" s="4"/>
      <c r="Q464" s="4"/>
      <c r="R464" s="4"/>
      <c r="S464" s="4"/>
      <c r="T464" s="4"/>
      <c r="U464" s="4"/>
      <c r="V464" s="4"/>
      <c r="W464" s="4"/>
      <c r="X464" s="4"/>
      <c r="Y464" s="4"/>
      <c r="Z464" s="4"/>
    </row>
    <row r="465" spans="1:26" ht="15.75" customHeight="1">
      <c r="A465" s="4"/>
      <c r="B465" s="4"/>
      <c r="C465" s="4"/>
      <c r="D465" s="4"/>
      <c r="E465" s="7"/>
      <c r="F465" s="4"/>
      <c r="G465" s="4"/>
      <c r="H465" s="7"/>
      <c r="I465" s="4"/>
      <c r="J465" s="4"/>
      <c r="K465" s="4"/>
      <c r="L465" s="4"/>
      <c r="M465" s="4"/>
      <c r="N465" s="4"/>
      <c r="O465" s="4"/>
      <c r="P465" s="4"/>
      <c r="Q465" s="4"/>
      <c r="R465" s="4"/>
      <c r="S465" s="4"/>
      <c r="T465" s="4"/>
      <c r="U465" s="4"/>
      <c r="V465" s="4"/>
      <c r="W465" s="4"/>
      <c r="X465" s="4"/>
      <c r="Y465" s="4"/>
      <c r="Z465" s="4"/>
    </row>
    <row r="466" spans="1:26" ht="15.75" customHeight="1">
      <c r="A466" s="4"/>
      <c r="B466" s="4"/>
      <c r="C466" s="4"/>
      <c r="D466" s="4"/>
      <c r="E466" s="7"/>
      <c r="F466" s="4"/>
      <c r="G466" s="4"/>
      <c r="H466" s="7"/>
      <c r="I466" s="4"/>
      <c r="J466" s="4"/>
      <c r="K466" s="4"/>
      <c r="L466" s="4"/>
      <c r="M466" s="4"/>
      <c r="N466" s="4"/>
      <c r="O466" s="4"/>
      <c r="P466" s="4"/>
      <c r="Q466" s="4"/>
      <c r="R466" s="4"/>
      <c r="S466" s="4"/>
      <c r="T466" s="4"/>
      <c r="U466" s="4"/>
      <c r="V466" s="4"/>
      <c r="W466" s="4"/>
      <c r="X466" s="4"/>
      <c r="Y466" s="4"/>
      <c r="Z466" s="4"/>
    </row>
    <row r="467" spans="1:26" ht="15.75" customHeight="1">
      <c r="A467" s="4"/>
      <c r="B467" s="4"/>
      <c r="C467" s="4"/>
      <c r="D467" s="4"/>
      <c r="E467" s="7"/>
      <c r="F467" s="4"/>
      <c r="G467" s="4"/>
      <c r="H467" s="7"/>
      <c r="I467" s="4"/>
      <c r="J467" s="4"/>
      <c r="K467" s="4"/>
      <c r="L467" s="4"/>
      <c r="M467" s="4"/>
      <c r="N467" s="4"/>
      <c r="O467" s="4"/>
      <c r="P467" s="4"/>
      <c r="Q467" s="4"/>
      <c r="R467" s="4"/>
      <c r="S467" s="4"/>
      <c r="T467" s="4"/>
      <c r="U467" s="4"/>
      <c r="V467" s="4"/>
      <c r="W467" s="4"/>
      <c r="X467" s="4"/>
      <c r="Y467" s="4"/>
      <c r="Z467" s="4"/>
    </row>
    <row r="468" spans="1:26" ht="15.75" customHeight="1">
      <c r="A468" s="4"/>
      <c r="B468" s="4"/>
      <c r="C468" s="4"/>
      <c r="D468" s="4"/>
      <c r="E468" s="7"/>
      <c r="F468" s="4"/>
      <c r="G468" s="4"/>
      <c r="H468" s="7"/>
      <c r="I468" s="4"/>
      <c r="J468" s="4"/>
      <c r="K468" s="4"/>
      <c r="L468" s="4"/>
      <c r="M468" s="4"/>
      <c r="N468" s="4"/>
      <c r="O468" s="4"/>
      <c r="P468" s="4"/>
      <c r="Q468" s="4"/>
      <c r="R468" s="4"/>
      <c r="S468" s="4"/>
      <c r="T468" s="4"/>
      <c r="U468" s="4"/>
      <c r="V468" s="4"/>
      <c r="W468" s="4"/>
      <c r="X468" s="4"/>
      <c r="Y468" s="4"/>
      <c r="Z468" s="4"/>
    </row>
    <row r="469" spans="1:26" ht="15.75" customHeight="1">
      <c r="A469" s="4"/>
      <c r="B469" s="4"/>
      <c r="C469" s="4"/>
      <c r="D469" s="4"/>
      <c r="E469" s="7"/>
      <c r="F469" s="4"/>
      <c r="G469" s="4"/>
      <c r="H469" s="7"/>
      <c r="I469" s="4"/>
      <c r="J469" s="4"/>
      <c r="K469" s="4"/>
      <c r="L469" s="4"/>
      <c r="M469" s="4"/>
      <c r="N469" s="4"/>
      <c r="O469" s="4"/>
      <c r="P469" s="4"/>
      <c r="Q469" s="4"/>
      <c r="R469" s="4"/>
      <c r="S469" s="4"/>
      <c r="T469" s="4"/>
      <c r="U469" s="4"/>
      <c r="V469" s="4"/>
      <c r="W469" s="4"/>
      <c r="X469" s="4"/>
      <c r="Y469" s="4"/>
      <c r="Z469" s="4"/>
    </row>
    <row r="470" spans="1:26" ht="15.75" customHeight="1">
      <c r="A470" s="4"/>
      <c r="B470" s="4"/>
      <c r="C470" s="4"/>
      <c r="D470" s="4"/>
      <c r="E470" s="7"/>
      <c r="F470" s="4"/>
      <c r="G470" s="4"/>
      <c r="H470" s="7"/>
      <c r="I470" s="4"/>
      <c r="J470" s="4"/>
      <c r="K470" s="4"/>
      <c r="L470" s="4"/>
      <c r="M470" s="4"/>
      <c r="N470" s="4"/>
      <c r="O470" s="4"/>
      <c r="P470" s="4"/>
      <c r="Q470" s="4"/>
      <c r="R470" s="4"/>
      <c r="S470" s="4"/>
      <c r="T470" s="4"/>
      <c r="U470" s="4"/>
      <c r="V470" s="4"/>
      <c r="W470" s="4"/>
      <c r="X470" s="4"/>
      <c r="Y470" s="4"/>
      <c r="Z470" s="4"/>
    </row>
    <row r="471" spans="1:26" ht="15.75" customHeight="1">
      <c r="A471" s="4"/>
      <c r="B471" s="4"/>
      <c r="C471" s="4"/>
      <c r="D471" s="4"/>
      <c r="E471" s="7"/>
      <c r="F471" s="4"/>
      <c r="G471" s="4"/>
      <c r="H471" s="7"/>
      <c r="I471" s="4"/>
      <c r="J471" s="4"/>
      <c r="K471" s="4"/>
      <c r="L471" s="4"/>
      <c r="M471" s="4"/>
      <c r="N471" s="4"/>
      <c r="O471" s="4"/>
      <c r="P471" s="4"/>
      <c r="Q471" s="4"/>
      <c r="R471" s="4"/>
      <c r="S471" s="4"/>
      <c r="T471" s="4"/>
      <c r="U471" s="4"/>
      <c r="V471" s="4"/>
      <c r="W471" s="4"/>
      <c r="X471" s="4"/>
      <c r="Y471" s="4"/>
      <c r="Z471" s="4"/>
    </row>
    <row r="472" spans="1:26" ht="15.75" customHeight="1">
      <c r="A472" s="4"/>
      <c r="B472" s="4"/>
      <c r="C472" s="4"/>
      <c r="D472" s="4"/>
      <c r="E472" s="7"/>
      <c r="F472" s="4"/>
      <c r="G472" s="4"/>
      <c r="H472" s="7"/>
      <c r="I472" s="4"/>
      <c r="J472" s="4"/>
      <c r="K472" s="4"/>
      <c r="L472" s="4"/>
      <c r="M472" s="4"/>
      <c r="N472" s="4"/>
      <c r="O472" s="4"/>
      <c r="P472" s="4"/>
      <c r="Q472" s="4"/>
      <c r="R472" s="4"/>
      <c r="S472" s="4"/>
      <c r="T472" s="4"/>
      <c r="U472" s="4"/>
      <c r="V472" s="4"/>
      <c r="W472" s="4"/>
      <c r="X472" s="4"/>
      <c r="Y472" s="4"/>
      <c r="Z472" s="4"/>
    </row>
    <row r="473" spans="1:26" ht="15.75" customHeight="1">
      <c r="A473" s="4"/>
      <c r="B473" s="4"/>
      <c r="C473" s="4"/>
      <c r="D473" s="4"/>
      <c r="E473" s="7"/>
      <c r="F473" s="4"/>
      <c r="G473" s="4"/>
      <c r="H473" s="7"/>
      <c r="I473" s="4"/>
      <c r="J473" s="4"/>
      <c r="K473" s="4"/>
      <c r="L473" s="4"/>
      <c r="M473" s="4"/>
      <c r="N473" s="4"/>
      <c r="O473" s="4"/>
      <c r="P473" s="4"/>
      <c r="Q473" s="4"/>
      <c r="R473" s="4"/>
      <c r="S473" s="4"/>
      <c r="T473" s="4"/>
      <c r="U473" s="4"/>
      <c r="V473" s="4"/>
      <c r="W473" s="4"/>
      <c r="X473" s="4"/>
      <c r="Y473" s="4"/>
      <c r="Z473" s="4"/>
    </row>
    <row r="474" spans="1:26" ht="15.75" customHeight="1">
      <c r="A474" s="4"/>
      <c r="B474" s="4"/>
      <c r="C474" s="4"/>
      <c r="D474" s="4"/>
      <c r="E474" s="7"/>
      <c r="F474" s="4"/>
      <c r="G474" s="4"/>
      <c r="H474" s="7"/>
      <c r="I474" s="4"/>
      <c r="J474" s="4"/>
      <c r="K474" s="4"/>
      <c r="L474" s="4"/>
      <c r="M474" s="4"/>
      <c r="N474" s="4"/>
      <c r="O474" s="4"/>
      <c r="P474" s="4"/>
      <c r="Q474" s="4"/>
      <c r="R474" s="4"/>
      <c r="S474" s="4"/>
      <c r="T474" s="4"/>
      <c r="U474" s="4"/>
      <c r="V474" s="4"/>
      <c r="W474" s="4"/>
      <c r="X474" s="4"/>
      <c r="Y474" s="4"/>
      <c r="Z474" s="4"/>
    </row>
    <row r="475" spans="1:26" ht="15.75" customHeight="1">
      <c r="A475" s="4"/>
      <c r="B475" s="4"/>
      <c r="C475" s="4"/>
      <c r="D475" s="4"/>
      <c r="E475" s="7"/>
      <c r="F475" s="4"/>
      <c r="G475" s="4"/>
      <c r="H475" s="7"/>
      <c r="I475" s="4"/>
      <c r="J475" s="4"/>
      <c r="K475" s="4"/>
      <c r="L475" s="4"/>
      <c r="M475" s="4"/>
      <c r="N475" s="4"/>
      <c r="O475" s="4"/>
      <c r="P475" s="4"/>
      <c r="Q475" s="4"/>
      <c r="R475" s="4"/>
      <c r="S475" s="4"/>
      <c r="T475" s="4"/>
      <c r="U475" s="4"/>
      <c r="V475" s="4"/>
      <c r="W475" s="4"/>
      <c r="X475" s="4"/>
      <c r="Y475" s="4"/>
      <c r="Z475" s="4"/>
    </row>
    <row r="476" spans="1:26" ht="15.75" customHeight="1">
      <c r="A476" s="4"/>
      <c r="B476" s="4"/>
      <c r="C476" s="4"/>
      <c r="D476" s="4"/>
      <c r="E476" s="7"/>
      <c r="F476" s="4"/>
      <c r="G476" s="4"/>
      <c r="H476" s="7"/>
      <c r="I476" s="4"/>
      <c r="J476" s="4"/>
      <c r="K476" s="4"/>
      <c r="L476" s="4"/>
      <c r="M476" s="4"/>
      <c r="N476" s="4"/>
      <c r="O476" s="4"/>
      <c r="P476" s="4"/>
      <c r="Q476" s="4"/>
      <c r="R476" s="4"/>
      <c r="S476" s="4"/>
      <c r="T476" s="4"/>
      <c r="U476" s="4"/>
      <c r="V476" s="4"/>
      <c r="W476" s="4"/>
      <c r="X476" s="4"/>
      <c r="Y476" s="4"/>
      <c r="Z476" s="4"/>
    </row>
    <row r="477" spans="1:26" ht="15.75" customHeight="1">
      <c r="A477" s="4"/>
      <c r="B477" s="4"/>
      <c r="C477" s="4"/>
      <c r="D477" s="4"/>
      <c r="E477" s="7"/>
      <c r="F477" s="4"/>
      <c r="G477" s="4"/>
      <c r="H477" s="7"/>
      <c r="I477" s="4"/>
      <c r="J477" s="4"/>
      <c r="K477" s="4"/>
      <c r="L477" s="4"/>
      <c r="M477" s="4"/>
      <c r="N477" s="4"/>
      <c r="O477" s="4"/>
      <c r="P477" s="4"/>
      <c r="Q477" s="4"/>
      <c r="R477" s="4"/>
      <c r="S477" s="4"/>
      <c r="T477" s="4"/>
      <c r="U477" s="4"/>
      <c r="V477" s="4"/>
      <c r="W477" s="4"/>
      <c r="X477" s="4"/>
      <c r="Y477" s="4"/>
      <c r="Z477" s="4"/>
    </row>
    <row r="478" spans="1:26" ht="15.75" customHeight="1">
      <c r="A478" s="4"/>
      <c r="B478" s="4"/>
      <c r="C478" s="4"/>
      <c r="D478" s="4"/>
      <c r="E478" s="7"/>
      <c r="F478" s="4"/>
      <c r="G478" s="4"/>
      <c r="H478" s="7"/>
      <c r="I478" s="4"/>
      <c r="J478" s="4"/>
      <c r="K478" s="4"/>
      <c r="L478" s="4"/>
      <c r="M478" s="4"/>
      <c r="N478" s="4"/>
      <c r="O478" s="4"/>
      <c r="P478" s="4"/>
      <c r="Q478" s="4"/>
      <c r="R478" s="4"/>
      <c r="S478" s="4"/>
      <c r="T478" s="4"/>
      <c r="U478" s="4"/>
      <c r="V478" s="4"/>
      <c r="W478" s="4"/>
      <c r="X478" s="4"/>
      <c r="Y478" s="4"/>
      <c r="Z478" s="4"/>
    </row>
    <row r="479" spans="1:26" ht="15.75" customHeight="1">
      <c r="A479" s="4"/>
      <c r="B479" s="4"/>
      <c r="C479" s="4"/>
      <c r="D479" s="4"/>
      <c r="E479" s="7"/>
      <c r="F479" s="4"/>
      <c r="G479" s="4"/>
      <c r="H479" s="7"/>
      <c r="I479" s="4"/>
      <c r="J479" s="4"/>
      <c r="K479" s="4"/>
      <c r="L479" s="4"/>
      <c r="M479" s="4"/>
      <c r="N479" s="4"/>
      <c r="O479" s="4"/>
      <c r="P479" s="4"/>
      <c r="Q479" s="4"/>
      <c r="R479" s="4"/>
      <c r="S479" s="4"/>
      <c r="T479" s="4"/>
      <c r="U479" s="4"/>
      <c r="V479" s="4"/>
      <c r="W479" s="4"/>
      <c r="X479" s="4"/>
      <c r="Y479" s="4"/>
      <c r="Z479" s="4"/>
    </row>
    <row r="480" spans="1:26" ht="15.75" customHeight="1">
      <c r="A480" s="4"/>
      <c r="B480" s="4"/>
      <c r="C480" s="4"/>
      <c r="D480" s="4"/>
      <c r="E480" s="7"/>
      <c r="F480" s="4"/>
      <c r="G480" s="4"/>
      <c r="H480" s="7"/>
      <c r="I480" s="4"/>
      <c r="J480" s="4"/>
      <c r="K480" s="4"/>
      <c r="L480" s="4"/>
      <c r="M480" s="4"/>
      <c r="N480" s="4"/>
      <c r="O480" s="4"/>
      <c r="P480" s="4"/>
      <c r="Q480" s="4"/>
      <c r="R480" s="4"/>
      <c r="S480" s="4"/>
      <c r="T480" s="4"/>
      <c r="U480" s="4"/>
      <c r="V480" s="4"/>
      <c r="W480" s="4"/>
      <c r="X480" s="4"/>
      <c r="Y480" s="4"/>
      <c r="Z480" s="4"/>
    </row>
    <row r="481" spans="1:26" ht="15.75" customHeight="1">
      <c r="A481" s="4"/>
      <c r="B481" s="4"/>
      <c r="C481" s="4"/>
      <c r="D481" s="4"/>
      <c r="E481" s="7"/>
      <c r="F481" s="4"/>
      <c r="G481" s="4"/>
      <c r="H481" s="7"/>
      <c r="I481" s="4"/>
      <c r="J481" s="4"/>
      <c r="K481" s="4"/>
      <c r="L481" s="4"/>
      <c r="M481" s="4"/>
      <c r="N481" s="4"/>
      <c r="O481" s="4"/>
      <c r="P481" s="4"/>
      <c r="Q481" s="4"/>
      <c r="R481" s="4"/>
      <c r="S481" s="4"/>
      <c r="T481" s="4"/>
      <c r="U481" s="4"/>
      <c r="V481" s="4"/>
      <c r="W481" s="4"/>
      <c r="X481" s="4"/>
      <c r="Y481" s="4"/>
      <c r="Z481" s="4"/>
    </row>
    <row r="482" spans="1:26" ht="15.75" customHeight="1">
      <c r="A482" s="4"/>
      <c r="B482" s="4"/>
      <c r="C482" s="4"/>
      <c r="D482" s="4"/>
      <c r="E482" s="7"/>
      <c r="F482" s="4"/>
      <c r="G482" s="4"/>
      <c r="H482" s="7"/>
      <c r="I482" s="4"/>
      <c r="J482" s="4"/>
      <c r="K482" s="4"/>
      <c r="L482" s="4"/>
      <c r="M482" s="4"/>
      <c r="N482" s="4"/>
      <c r="O482" s="4"/>
      <c r="P482" s="4"/>
      <c r="Q482" s="4"/>
      <c r="R482" s="4"/>
      <c r="S482" s="4"/>
      <c r="T482" s="4"/>
      <c r="U482" s="4"/>
      <c r="V482" s="4"/>
      <c r="W482" s="4"/>
      <c r="X482" s="4"/>
      <c r="Y482" s="4"/>
      <c r="Z482" s="4"/>
    </row>
    <row r="483" spans="1:26" ht="15.75" customHeight="1">
      <c r="A483" s="4"/>
      <c r="B483" s="4"/>
      <c r="C483" s="4"/>
      <c r="D483" s="4"/>
      <c r="E483" s="7"/>
      <c r="F483" s="4"/>
      <c r="G483" s="4"/>
      <c r="H483" s="7"/>
      <c r="I483" s="4"/>
      <c r="J483" s="4"/>
      <c r="K483" s="4"/>
      <c r="L483" s="4"/>
      <c r="M483" s="4"/>
      <c r="N483" s="4"/>
      <c r="O483" s="4"/>
      <c r="P483" s="4"/>
      <c r="Q483" s="4"/>
      <c r="R483" s="4"/>
      <c r="S483" s="4"/>
      <c r="T483" s="4"/>
      <c r="U483" s="4"/>
      <c r="V483" s="4"/>
      <c r="W483" s="4"/>
      <c r="X483" s="4"/>
      <c r="Y483" s="4"/>
      <c r="Z483" s="4"/>
    </row>
    <row r="484" spans="1:26" ht="15.75" customHeight="1">
      <c r="A484" s="4"/>
      <c r="B484" s="4"/>
      <c r="C484" s="4"/>
      <c r="D484" s="4"/>
      <c r="E484" s="7"/>
      <c r="F484" s="4"/>
      <c r="G484" s="4"/>
      <c r="H484" s="7"/>
      <c r="I484" s="4"/>
      <c r="J484" s="4"/>
      <c r="K484" s="4"/>
      <c r="L484" s="4"/>
      <c r="M484" s="4"/>
      <c r="N484" s="4"/>
      <c r="O484" s="4"/>
      <c r="P484" s="4"/>
      <c r="Q484" s="4"/>
      <c r="R484" s="4"/>
      <c r="S484" s="4"/>
      <c r="T484" s="4"/>
      <c r="U484" s="4"/>
      <c r="V484" s="4"/>
      <c r="W484" s="4"/>
      <c r="X484" s="4"/>
      <c r="Y484" s="4"/>
      <c r="Z484" s="4"/>
    </row>
    <row r="485" spans="1:26" ht="15.75" customHeight="1">
      <c r="A485" s="4"/>
      <c r="B485" s="4"/>
      <c r="C485" s="4"/>
      <c r="D485" s="4"/>
      <c r="E485" s="7"/>
      <c r="F485" s="4"/>
      <c r="G485" s="4"/>
      <c r="H485" s="7"/>
      <c r="I485" s="4"/>
      <c r="J485" s="4"/>
      <c r="K485" s="4"/>
      <c r="L485" s="4"/>
      <c r="M485" s="4"/>
      <c r="N485" s="4"/>
      <c r="O485" s="4"/>
      <c r="P485" s="4"/>
      <c r="Q485" s="4"/>
      <c r="R485" s="4"/>
      <c r="S485" s="4"/>
      <c r="T485" s="4"/>
      <c r="U485" s="4"/>
      <c r="V485" s="4"/>
      <c r="W485" s="4"/>
      <c r="X485" s="4"/>
      <c r="Y485" s="4"/>
      <c r="Z485" s="4"/>
    </row>
    <row r="486" spans="1:26" ht="15.75" customHeight="1">
      <c r="A486" s="4"/>
      <c r="B486" s="4"/>
      <c r="C486" s="4"/>
      <c r="D486" s="4"/>
      <c r="E486" s="7"/>
      <c r="F486" s="4"/>
      <c r="G486" s="4"/>
      <c r="H486" s="7"/>
      <c r="I486" s="4"/>
      <c r="J486" s="4"/>
      <c r="K486" s="4"/>
      <c r="L486" s="4"/>
      <c r="M486" s="4"/>
      <c r="N486" s="4"/>
      <c r="O486" s="4"/>
      <c r="P486" s="4"/>
      <c r="Q486" s="4"/>
      <c r="R486" s="4"/>
      <c r="S486" s="4"/>
      <c r="T486" s="4"/>
      <c r="U486" s="4"/>
      <c r="V486" s="4"/>
      <c r="W486" s="4"/>
      <c r="X486" s="4"/>
      <c r="Y486" s="4"/>
      <c r="Z486" s="4"/>
    </row>
    <row r="487" spans="1:26" ht="15.75" customHeight="1">
      <c r="A487" s="4"/>
      <c r="B487" s="4"/>
      <c r="C487" s="4"/>
      <c r="D487" s="4"/>
      <c r="E487" s="7"/>
      <c r="F487" s="4"/>
      <c r="G487" s="4"/>
      <c r="H487" s="7"/>
      <c r="I487" s="4"/>
      <c r="J487" s="4"/>
      <c r="K487" s="4"/>
      <c r="L487" s="4"/>
      <c r="M487" s="4"/>
      <c r="N487" s="4"/>
      <c r="O487" s="4"/>
      <c r="P487" s="4"/>
      <c r="Q487" s="4"/>
      <c r="R487" s="4"/>
      <c r="S487" s="4"/>
      <c r="T487" s="4"/>
      <c r="U487" s="4"/>
      <c r="V487" s="4"/>
      <c r="W487" s="4"/>
      <c r="X487" s="4"/>
      <c r="Y487" s="4"/>
      <c r="Z487" s="4"/>
    </row>
    <row r="488" spans="1:26" ht="15.75" customHeight="1">
      <c r="A488" s="4"/>
      <c r="B488" s="4"/>
      <c r="C488" s="4"/>
      <c r="D488" s="4"/>
      <c r="E488" s="7"/>
      <c r="F488" s="4"/>
      <c r="G488" s="4"/>
      <c r="H488" s="7"/>
      <c r="I488" s="4"/>
      <c r="J488" s="4"/>
      <c r="K488" s="4"/>
      <c r="L488" s="4"/>
      <c r="M488" s="4"/>
      <c r="N488" s="4"/>
      <c r="O488" s="4"/>
      <c r="P488" s="4"/>
      <c r="Q488" s="4"/>
      <c r="R488" s="4"/>
      <c r="S488" s="4"/>
      <c r="T488" s="4"/>
      <c r="U488" s="4"/>
      <c r="V488" s="4"/>
      <c r="W488" s="4"/>
      <c r="X488" s="4"/>
      <c r="Y488" s="4"/>
      <c r="Z488" s="4"/>
    </row>
    <row r="489" spans="1:26" ht="15.75" customHeight="1">
      <c r="A489" s="4"/>
      <c r="B489" s="4"/>
      <c r="C489" s="4"/>
      <c r="D489" s="4"/>
      <c r="E489" s="7"/>
      <c r="F489" s="4"/>
      <c r="G489" s="4"/>
      <c r="H489" s="7"/>
      <c r="I489" s="4"/>
      <c r="J489" s="4"/>
      <c r="K489" s="4"/>
      <c r="L489" s="4"/>
      <c r="M489" s="4"/>
      <c r="N489" s="4"/>
      <c r="O489" s="4"/>
      <c r="P489" s="4"/>
      <c r="Q489" s="4"/>
      <c r="R489" s="4"/>
      <c r="S489" s="4"/>
      <c r="T489" s="4"/>
      <c r="U489" s="4"/>
      <c r="V489" s="4"/>
      <c r="W489" s="4"/>
      <c r="X489" s="4"/>
      <c r="Y489" s="4"/>
      <c r="Z489" s="4"/>
    </row>
    <row r="490" spans="1:26" ht="15.75" customHeight="1">
      <c r="A490" s="4"/>
      <c r="B490" s="4"/>
      <c r="C490" s="4"/>
      <c r="D490" s="4"/>
      <c r="E490" s="7"/>
      <c r="F490" s="4"/>
      <c r="G490" s="4"/>
      <c r="H490" s="7"/>
      <c r="I490" s="4"/>
      <c r="J490" s="4"/>
      <c r="K490" s="4"/>
      <c r="L490" s="4"/>
      <c r="M490" s="4"/>
      <c r="N490" s="4"/>
      <c r="O490" s="4"/>
      <c r="P490" s="4"/>
      <c r="Q490" s="4"/>
      <c r="R490" s="4"/>
      <c r="S490" s="4"/>
      <c r="T490" s="4"/>
      <c r="U490" s="4"/>
      <c r="V490" s="4"/>
      <c r="W490" s="4"/>
      <c r="X490" s="4"/>
      <c r="Y490" s="4"/>
      <c r="Z490" s="4"/>
    </row>
    <row r="491" spans="1:26" ht="15.75" customHeight="1">
      <c r="A491" s="4"/>
      <c r="B491" s="4"/>
      <c r="C491" s="4"/>
      <c r="D491" s="4"/>
      <c r="E491" s="7"/>
      <c r="F491" s="4"/>
      <c r="G491" s="4"/>
      <c r="H491" s="7"/>
      <c r="I491" s="4"/>
      <c r="J491" s="4"/>
      <c r="K491" s="4"/>
      <c r="L491" s="4"/>
      <c r="M491" s="4"/>
      <c r="N491" s="4"/>
      <c r="O491" s="4"/>
      <c r="P491" s="4"/>
      <c r="Q491" s="4"/>
      <c r="R491" s="4"/>
      <c r="S491" s="4"/>
      <c r="T491" s="4"/>
      <c r="U491" s="4"/>
      <c r="V491" s="4"/>
      <c r="W491" s="4"/>
      <c r="X491" s="4"/>
      <c r="Y491" s="4"/>
      <c r="Z491" s="4"/>
    </row>
    <row r="492" spans="1:26" ht="15.75" customHeight="1">
      <c r="A492" s="4"/>
      <c r="B492" s="4"/>
      <c r="C492" s="4"/>
      <c r="D492" s="4"/>
      <c r="E492" s="7"/>
      <c r="F492" s="4"/>
      <c r="G492" s="4"/>
      <c r="H492" s="7"/>
      <c r="I492" s="4"/>
      <c r="J492" s="4"/>
      <c r="K492" s="4"/>
      <c r="L492" s="4"/>
      <c r="M492" s="4"/>
      <c r="N492" s="4"/>
      <c r="O492" s="4"/>
      <c r="P492" s="4"/>
      <c r="Q492" s="4"/>
      <c r="R492" s="4"/>
      <c r="S492" s="4"/>
      <c r="T492" s="4"/>
      <c r="U492" s="4"/>
      <c r="V492" s="4"/>
      <c r="W492" s="4"/>
      <c r="X492" s="4"/>
      <c r="Y492" s="4"/>
      <c r="Z492" s="4"/>
    </row>
    <row r="493" spans="1:26" ht="15.75" customHeight="1">
      <c r="A493" s="4"/>
      <c r="B493" s="4"/>
      <c r="C493" s="4"/>
      <c r="D493" s="4"/>
      <c r="E493" s="7"/>
      <c r="F493" s="4"/>
      <c r="G493" s="4"/>
      <c r="H493" s="7"/>
      <c r="I493" s="4"/>
      <c r="J493" s="4"/>
      <c r="K493" s="4"/>
      <c r="L493" s="4"/>
      <c r="M493" s="4"/>
      <c r="N493" s="4"/>
      <c r="O493" s="4"/>
      <c r="P493" s="4"/>
      <c r="Q493" s="4"/>
      <c r="R493" s="4"/>
      <c r="S493" s="4"/>
      <c r="T493" s="4"/>
      <c r="U493" s="4"/>
      <c r="V493" s="4"/>
      <c r="W493" s="4"/>
      <c r="X493" s="4"/>
      <c r="Y493" s="4"/>
      <c r="Z493" s="4"/>
    </row>
    <row r="494" spans="1:26" ht="15.75" customHeight="1">
      <c r="A494" s="4"/>
      <c r="B494" s="4"/>
      <c r="C494" s="4"/>
      <c r="D494" s="4"/>
      <c r="E494" s="7"/>
      <c r="F494" s="4"/>
      <c r="G494" s="4"/>
      <c r="H494" s="7"/>
      <c r="I494" s="4"/>
      <c r="J494" s="4"/>
      <c r="K494" s="4"/>
      <c r="L494" s="4"/>
      <c r="M494" s="4"/>
      <c r="N494" s="4"/>
      <c r="O494" s="4"/>
      <c r="P494" s="4"/>
      <c r="Q494" s="4"/>
      <c r="R494" s="4"/>
      <c r="S494" s="4"/>
      <c r="T494" s="4"/>
      <c r="U494" s="4"/>
      <c r="V494" s="4"/>
      <c r="W494" s="4"/>
      <c r="X494" s="4"/>
      <c r="Y494" s="4"/>
      <c r="Z494" s="4"/>
    </row>
    <row r="495" spans="1:26" ht="15.75" customHeight="1">
      <c r="A495" s="4"/>
      <c r="B495" s="4"/>
      <c r="C495" s="4"/>
      <c r="D495" s="4"/>
      <c r="E495" s="7"/>
      <c r="F495" s="4"/>
      <c r="G495" s="4"/>
      <c r="H495" s="7"/>
      <c r="I495" s="4"/>
      <c r="J495" s="4"/>
      <c r="K495" s="4"/>
      <c r="L495" s="4"/>
      <c r="M495" s="4"/>
      <c r="N495" s="4"/>
      <c r="O495" s="4"/>
      <c r="P495" s="4"/>
      <c r="Q495" s="4"/>
      <c r="R495" s="4"/>
      <c r="S495" s="4"/>
      <c r="T495" s="4"/>
      <c r="U495" s="4"/>
      <c r="V495" s="4"/>
      <c r="W495" s="4"/>
      <c r="X495" s="4"/>
      <c r="Y495" s="4"/>
      <c r="Z495" s="4"/>
    </row>
    <row r="496" spans="1:26" ht="15.75" customHeight="1">
      <c r="A496" s="4"/>
      <c r="B496" s="4"/>
      <c r="C496" s="4"/>
      <c r="D496" s="4"/>
      <c r="E496" s="7"/>
      <c r="F496" s="4"/>
      <c r="G496" s="4"/>
      <c r="H496" s="7"/>
      <c r="I496" s="4"/>
      <c r="J496" s="4"/>
      <c r="K496" s="4"/>
      <c r="L496" s="4"/>
      <c r="M496" s="4"/>
      <c r="N496" s="4"/>
      <c r="O496" s="4"/>
      <c r="P496" s="4"/>
      <c r="Q496" s="4"/>
      <c r="R496" s="4"/>
      <c r="S496" s="4"/>
      <c r="T496" s="4"/>
      <c r="U496" s="4"/>
      <c r="V496" s="4"/>
      <c r="W496" s="4"/>
      <c r="X496" s="4"/>
      <c r="Y496" s="4"/>
      <c r="Z496" s="4"/>
    </row>
    <row r="497" spans="1:26" ht="15.75" customHeight="1">
      <c r="A497" s="4"/>
      <c r="B497" s="4"/>
      <c r="C497" s="4"/>
      <c r="D497" s="4"/>
      <c r="E497" s="7"/>
      <c r="F497" s="4"/>
      <c r="G497" s="4"/>
      <c r="H497" s="7"/>
      <c r="I497" s="4"/>
      <c r="J497" s="4"/>
      <c r="K497" s="4"/>
      <c r="L497" s="4"/>
      <c r="M497" s="4"/>
      <c r="N497" s="4"/>
      <c r="O497" s="4"/>
      <c r="P497" s="4"/>
      <c r="Q497" s="4"/>
      <c r="R497" s="4"/>
      <c r="S497" s="4"/>
      <c r="T497" s="4"/>
      <c r="U497" s="4"/>
      <c r="V497" s="4"/>
      <c r="W497" s="4"/>
      <c r="X497" s="4"/>
      <c r="Y497" s="4"/>
      <c r="Z497" s="4"/>
    </row>
    <row r="498" spans="1:26" ht="15.75" customHeight="1">
      <c r="A498" s="4"/>
      <c r="B498" s="4"/>
      <c r="C498" s="4"/>
      <c r="D498" s="4"/>
      <c r="E498" s="7"/>
      <c r="F498" s="4"/>
      <c r="G498" s="4"/>
      <c r="H498" s="7"/>
      <c r="I498" s="4"/>
      <c r="J498" s="4"/>
      <c r="K498" s="4"/>
      <c r="L498" s="4"/>
      <c r="M498" s="4"/>
      <c r="N498" s="4"/>
      <c r="O498" s="4"/>
      <c r="P498" s="4"/>
      <c r="Q498" s="4"/>
      <c r="R498" s="4"/>
      <c r="S498" s="4"/>
      <c r="T498" s="4"/>
      <c r="U498" s="4"/>
      <c r="V498" s="4"/>
      <c r="W498" s="4"/>
      <c r="X498" s="4"/>
      <c r="Y498" s="4"/>
      <c r="Z498" s="4"/>
    </row>
    <row r="499" spans="1:26" ht="15.75" customHeight="1">
      <c r="A499" s="4"/>
      <c r="B499" s="4"/>
      <c r="C499" s="4"/>
      <c r="D499" s="4"/>
      <c r="E499" s="7"/>
      <c r="F499" s="4"/>
      <c r="G499" s="4"/>
      <c r="H499" s="7"/>
      <c r="I499" s="4"/>
      <c r="J499" s="4"/>
      <c r="K499" s="4"/>
      <c r="L499" s="4"/>
      <c r="M499" s="4"/>
      <c r="N499" s="4"/>
      <c r="O499" s="4"/>
      <c r="P499" s="4"/>
      <c r="Q499" s="4"/>
      <c r="R499" s="4"/>
      <c r="S499" s="4"/>
      <c r="T499" s="4"/>
      <c r="U499" s="4"/>
      <c r="V499" s="4"/>
      <c r="W499" s="4"/>
      <c r="X499" s="4"/>
      <c r="Y499" s="4"/>
      <c r="Z499" s="4"/>
    </row>
    <row r="500" spans="1:26" ht="15.75" customHeight="1">
      <c r="A500" s="4"/>
      <c r="B500" s="4"/>
      <c r="C500" s="4"/>
      <c r="D500" s="4"/>
      <c r="E500" s="7"/>
      <c r="F500" s="4"/>
      <c r="G500" s="4"/>
      <c r="H500" s="7"/>
      <c r="I500" s="4"/>
      <c r="J500" s="4"/>
      <c r="K500" s="4"/>
      <c r="L500" s="4"/>
      <c r="M500" s="4"/>
      <c r="N500" s="4"/>
      <c r="O500" s="4"/>
      <c r="P500" s="4"/>
      <c r="Q500" s="4"/>
      <c r="R500" s="4"/>
      <c r="S500" s="4"/>
      <c r="T500" s="4"/>
      <c r="U500" s="4"/>
      <c r="V500" s="4"/>
      <c r="W500" s="4"/>
      <c r="X500" s="4"/>
      <c r="Y500" s="4"/>
      <c r="Z500" s="4"/>
    </row>
    <row r="501" spans="1:26" ht="15.75" customHeight="1">
      <c r="A501" s="4"/>
      <c r="B501" s="4"/>
      <c r="C501" s="4"/>
      <c r="D501" s="4"/>
      <c r="E501" s="7"/>
      <c r="F501" s="4"/>
      <c r="G501" s="4"/>
      <c r="H501" s="7"/>
      <c r="I501" s="4"/>
      <c r="J501" s="4"/>
      <c r="K501" s="4"/>
      <c r="L501" s="4"/>
      <c r="M501" s="4"/>
      <c r="N501" s="4"/>
      <c r="O501" s="4"/>
      <c r="P501" s="4"/>
      <c r="Q501" s="4"/>
      <c r="R501" s="4"/>
      <c r="S501" s="4"/>
      <c r="T501" s="4"/>
      <c r="U501" s="4"/>
      <c r="V501" s="4"/>
      <c r="W501" s="4"/>
      <c r="X501" s="4"/>
      <c r="Y501" s="4"/>
      <c r="Z501" s="4"/>
    </row>
    <row r="502" spans="1:26" ht="15.75" customHeight="1">
      <c r="A502" s="4"/>
      <c r="B502" s="4"/>
      <c r="C502" s="4"/>
      <c r="D502" s="4"/>
      <c r="E502" s="7"/>
      <c r="F502" s="4"/>
      <c r="G502" s="4"/>
      <c r="H502" s="7"/>
      <c r="I502" s="4"/>
      <c r="J502" s="4"/>
      <c r="K502" s="4"/>
      <c r="L502" s="4"/>
      <c r="M502" s="4"/>
      <c r="N502" s="4"/>
      <c r="O502" s="4"/>
      <c r="P502" s="4"/>
      <c r="Q502" s="4"/>
      <c r="R502" s="4"/>
      <c r="S502" s="4"/>
      <c r="T502" s="4"/>
      <c r="U502" s="4"/>
      <c r="V502" s="4"/>
      <c r="W502" s="4"/>
      <c r="X502" s="4"/>
      <c r="Y502" s="4"/>
      <c r="Z502" s="4"/>
    </row>
    <row r="503" spans="1:26" ht="15.75" customHeight="1">
      <c r="A503" s="4"/>
      <c r="B503" s="4"/>
      <c r="C503" s="4"/>
      <c r="D503" s="4"/>
      <c r="E503" s="7"/>
      <c r="F503" s="4"/>
      <c r="G503" s="4"/>
      <c r="H503" s="7"/>
      <c r="I503" s="4"/>
      <c r="J503" s="4"/>
      <c r="K503" s="4"/>
      <c r="L503" s="4"/>
      <c r="M503" s="4"/>
      <c r="N503" s="4"/>
      <c r="O503" s="4"/>
      <c r="P503" s="4"/>
      <c r="Q503" s="4"/>
      <c r="R503" s="4"/>
      <c r="S503" s="4"/>
      <c r="T503" s="4"/>
      <c r="U503" s="4"/>
      <c r="V503" s="4"/>
      <c r="W503" s="4"/>
      <c r="X503" s="4"/>
      <c r="Y503" s="4"/>
      <c r="Z503" s="4"/>
    </row>
    <row r="504" spans="1:26" ht="15.75" customHeight="1">
      <c r="A504" s="4"/>
      <c r="B504" s="4"/>
      <c r="C504" s="4"/>
      <c r="D504" s="4"/>
      <c r="E504" s="7"/>
      <c r="F504" s="4"/>
      <c r="G504" s="4"/>
      <c r="H504" s="7"/>
      <c r="I504" s="4"/>
      <c r="J504" s="4"/>
      <c r="K504" s="4"/>
      <c r="L504" s="4"/>
      <c r="M504" s="4"/>
      <c r="N504" s="4"/>
      <c r="O504" s="4"/>
      <c r="P504" s="4"/>
      <c r="Q504" s="4"/>
      <c r="R504" s="4"/>
      <c r="S504" s="4"/>
      <c r="T504" s="4"/>
      <c r="U504" s="4"/>
      <c r="V504" s="4"/>
      <c r="W504" s="4"/>
      <c r="X504" s="4"/>
      <c r="Y504" s="4"/>
      <c r="Z504" s="4"/>
    </row>
    <row r="505" spans="1:26" ht="15.75" customHeight="1">
      <c r="A505" s="4"/>
      <c r="B505" s="4"/>
      <c r="C505" s="4"/>
      <c r="D505" s="4"/>
      <c r="E505" s="7"/>
      <c r="F505" s="4"/>
      <c r="G505" s="4"/>
      <c r="H505" s="7"/>
      <c r="I505" s="4"/>
      <c r="J505" s="4"/>
      <c r="K505" s="4"/>
      <c r="L505" s="4"/>
      <c r="M505" s="4"/>
      <c r="N505" s="4"/>
      <c r="O505" s="4"/>
      <c r="P505" s="4"/>
      <c r="Q505" s="4"/>
      <c r="R505" s="4"/>
      <c r="S505" s="4"/>
      <c r="T505" s="4"/>
      <c r="U505" s="4"/>
      <c r="V505" s="4"/>
      <c r="W505" s="4"/>
      <c r="X505" s="4"/>
      <c r="Y505" s="4"/>
      <c r="Z505" s="4"/>
    </row>
    <row r="506" spans="1:26" ht="15.75" customHeight="1">
      <c r="A506" s="4"/>
      <c r="B506" s="4"/>
      <c r="C506" s="4"/>
      <c r="D506" s="4"/>
      <c r="E506" s="7"/>
      <c r="F506" s="4"/>
      <c r="G506" s="4"/>
      <c r="H506" s="7"/>
      <c r="I506" s="4"/>
      <c r="J506" s="4"/>
      <c r="K506" s="4"/>
      <c r="L506" s="4"/>
      <c r="M506" s="4"/>
      <c r="N506" s="4"/>
      <c r="O506" s="4"/>
      <c r="P506" s="4"/>
      <c r="Q506" s="4"/>
      <c r="R506" s="4"/>
      <c r="S506" s="4"/>
      <c r="T506" s="4"/>
      <c r="U506" s="4"/>
      <c r="V506" s="4"/>
      <c r="W506" s="4"/>
      <c r="X506" s="4"/>
      <c r="Y506" s="4"/>
      <c r="Z506" s="4"/>
    </row>
    <row r="507" spans="1:26" ht="15.75" customHeight="1">
      <c r="A507" s="4"/>
      <c r="B507" s="4"/>
      <c r="C507" s="4"/>
      <c r="D507" s="4"/>
      <c r="E507" s="7"/>
      <c r="F507" s="4"/>
      <c r="G507" s="4"/>
      <c r="H507" s="7"/>
      <c r="I507" s="4"/>
      <c r="J507" s="4"/>
      <c r="K507" s="4"/>
      <c r="L507" s="4"/>
      <c r="M507" s="4"/>
      <c r="N507" s="4"/>
      <c r="O507" s="4"/>
      <c r="P507" s="4"/>
      <c r="Q507" s="4"/>
      <c r="R507" s="4"/>
      <c r="S507" s="4"/>
      <c r="T507" s="4"/>
      <c r="U507" s="4"/>
      <c r="V507" s="4"/>
      <c r="W507" s="4"/>
      <c r="X507" s="4"/>
      <c r="Y507" s="4"/>
      <c r="Z507" s="4"/>
    </row>
    <row r="508" spans="1:26" ht="15.75" customHeight="1">
      <c r="A508" s="4"/>
      <c r="B508" s="4"/>
      <c r="C508" s="4"/>
      <c r="D508" s="4"/>
      <c r="E508" s="7"/>
      <c r="F508" s="4"/>
      <c r="G508" s="4"/>
      <c r="H508" s="7"/>
      <c r="I508" s="4"/>
      <c r="J508" s="4"/>
      <c r="K508" s="4"/>
      <c r="L508" s="4"/>
      <c r="M508" s="4"/>
      <c r="N508" s="4"/>
      <c r="O508" s="4"/>
      <c r="P508" s="4"/>
      <c r="Q508" s="4"/>
      <c r="R508" s="4"/>
      <c r="S508" s="4"/>
      <c r="T508" s="4"/>
      <c r="U508" s="4"/>
      <c r="V508" s="4"/>
      <c r="W508" s="4"/>
      <c r="X508" s="4"/>
      <c r="Y508" s="4"/>
      <c r="Z508" s="4"/>
    </row>
    <row r="509" spans="1:26" ht="15.75" customHeight="1">
      <c r="A509" s="4"/>
      <c r="B509" s="4"/>
      <c r="C509" s="4"/>
      <c r="D509" s="4"/>
      <c r="E509" s="7"/>
      <c r="F509" s="4"/>
      <c r="G509" s="4"/>
      <c r="H509" s="7"/>
      <c r="I509" s="4"/>
      <c r="J509" s="4"/>
      <c r="K509" s="4"/>
      <c r="L509" s="4"/>
      <c r="M509" s="4"/>
      <c r="N509" s="4"/>
      <c r="O509" s="4"/>
      <c r="P509" s="4"/>
      <c r="Q509" s="4"/>
      <c r="R509" s="4"/>
      <c r="S509" s="4"/>
      <c r="T509" s="4"/>
      <c r="U509" s="4"/>
      <c r="V509" s="4"/>
      <c r="W509" s="4"/>
      <c r="X509" s="4"/>
      <c r="Y509" s="4"/>
      <c r="Z509" s="4"/>
    </row>
    <row r="510" spans="1:26" ht="15.75" customHeight="1">
      <c r="A510" s="4"/>
      <c r="B510" s="4"/>
      <c r="C510" s="4"/>
      <c r="D510" s="4"/>
      <c r="E510" s="7"/>
      <c r="F510" s="4"/>
      <c r="G510" s="4"/>
      <c r="H510" s="7"/>
      <c r="I510" s="4"/>
      <c r="J510" s="4"/>
      <c r="K510" s="4"/>
      <c r="L510" s="4"/>
      <c r="M510" s="4"/>
      <c r="N510" s="4"/>
      <c r="O510" s="4"/>
      <c r="P510" s="4"/>
      <c r="Q510" s="4"/>
      <c r="R510" s="4"/>
      <c r="S510" s="4"/>
      <c r="T510" s="4"/>
      <c r="U510" s="4"/>
      <c r="V510" s="4"/>
      <c r="W510" s="4"/>
      <c r="X510" s="4"/>
      <c r="Y510" s="4"/>
      <c r="Z510" s="4"/>
    </row>
    <row r="511" spans="1:26" ht="15.75" customHeight="1">
      <c r="A511" s="4"/>
      <c r="B511" s="4"/>
      <c r="C511" s="4"/>
      <c r="D511" s="4"/>
      <c r="E511" s="7"/>
      <c r="F511" s="4"/>
      <c r="G511" s="4"/>
      <c r="H511" s="7"/>
      <c r="I511" s="4"/>
      <c r="J511" s="4"/>
      <c r="K511" s="4"/>
      <c r="L511" s="4"/>
      <c r="M511" s="4"/>
      <c r="N511" s="4"/>
      <c r="O511" s="4"/>
      <c r="P511" s="4"/>
      <c r="Q511" s="4"/>
      <c r="R511" s="4"/>
      <c r="S511" s="4"/>
      <c r="T511" s="4"/>
      <c r="U511" s="4"/>
      <c r="V511" s="4"/>
      <c r="W511" s="4"/>
      <c r="X511" s="4"/>
      <c r="Y511" s="4"/>
      <c r="Z511" s="4"/>
    </row>
    <row r="512" spans="1:26" ht="15.75" customHeight="1">
      <c r="A512" s="4"/>
      <c r="B512" s="4"/>
      <c r="C512" s="4"/>
      <c r="D512" s="4"/>
      <c r="E512" s="7"/>
      <c r="F512" s="4"/>
      <c r="G512" s="4"/>
      <c r="H512" s="7"/>
      <c r="I512" s="4"/>
      <c r="J512" s="4"/>
      <c r="K512" s="4"/>
      <c r="L512" s="4"/>
      <c r="M512" s="4"/>
      <c r="N512" s="4"/>
      <c r="O512" s="4"/>
      <c r="P512" s="4"/>
      <c r="Q512" s="4"/>
      <c r="R512" s="4"/>
      <c r="S512" s="4"/>
      <c r="T512" s="4"/>
      <c r="U512" s="4"/>
      <c r="V512" s="4"/>
      <c r="W512" s="4"/>
      <c r="X512" s="4"/>
      <c r="Y512" s="4"/>
      <c r="Z512" s="4"/>
    </row>
    <row r="513" spans="1:26" ht="15.75" customHeight="1">
      <c r="A513" s="4"/>
      <c r="B513" s="4"/>
      <c r="C513" s="4"/>
      <c r="D513" s="4"/>
      <c r="E513" s="7"/>
      <c r="F513" s="4"/>
      <c r="G513" s="4"/>
      <c r="H513" s="7"/>
      <c r="I513" s="4"/>
      <c r="J513" s="4"/>
      <c r="K513" s="4"/>
      <c r="L513" s="4"/>
      <c r="M513" s="4"/>
      <c r="N513" s="4"/>
      <c r="O513" s="4"/>
      <c r="P513" s="4"/>
      <c r="Q513" s="4"/>
      <c r="R513" s="4"/>
      <c r="S513" s="4"/>
      <c r="T513" s="4"/>
      <c r="U513" s="4"/>
      <c r="V513" s="4"/>
      <c r="W513" s="4"/>
      <c r="X513" s="4"/>
      <c r="Y513" s="4"/>
      <c r="Z513" s="4"/>
    </row>
    <row r="514" spans="1:26" ht="15.75" customHeight="1">
      <c r="A514" s="4"/>
      <c r="B514" s="4"/>
      <c r="C514" s="4"/>
      <c r="D514" s="4"/>
      <c r="E514" s="7"/>
      <c r="F514" s="4"/>
      <c r="G514" s="4"/>
      <c r="H514" s="7"/>
      <c r="I514" s="4"/>
      <c r="J514" s="4"/>
      <c r="K514" s="4"/>
      <c r="L514" s="4"/>
      <c r="M514" s="4"/>
      <c r="N514" s="4"/>
      <c r="O514" s="4"/>
      <c r="P514" s="4"/>
      <c r="Q514" s="4"/>
      <c r="R514" s="4"/>
      <c r="S514" s="4"/>
      <c r="T514" s="4"/>
      <c r="U514" s="4"/>
      <c r="V514" s="4"/>
      <c r="W514" s="4"/>
      <c r="X514" s="4"/>
      <c r="Y514" s="4"/>
      <c r="Z514" s="4"/>
    </row>
    <row r="515" spans="1:26" ht="15.75" customHeight="1">
      <c r="A515" s="4"/>
      <c r="B515" s="4"/>
      <c r="C515" s="4"/>
      <c r="D515" s="4"/>
      <c r="E515" s="7"/>
      <c r="F515" s="4"/>
      <c r="G515" s="4"/>
      <c r="H515" s="7"/>
      <c r="I515" s="4"/>
      <c r="J515" s="4"/>
      <c r="K515" s="4"/>
      <c r="L515" s="4"/>
      <c r="M515" s="4"/>
      <c r="N515" s="4"/>
      <c r="O515" s="4"/>
      <c r="P515" s="4"/>
      <c r="Q515" s="4"/>
      <c r="R515" s="4"/>
      <c r="S515" s="4"/>
      <c r="T515" s="4"/>
      <c r="U515" s="4"/>
      <c r="V515" s="4"/>
      <c r="W515" s="4"/>
      <c r="X515" s="4"/>
      <c r="Y515" s="4"/>
      <c r="Z515" s="4"/>
    </row>
    <row r="516" spans="1:26" ht="15.75" customHeight="1">
      <c r="A516" s="4"/>
      <c r="B516" s="4"/>
      <c r="C516" s="4"/>
      <c r="D516" s="4"/>
      <c r="E516" s="7"/>
      <c r="F516" s="4"/>
      <c r="G516" s="4"/>
      <c r="H516" s="7"/>
      <c r="I516" s="4"/>
      <c r="J516" s="4"/>
      <c r="K516" s="4"/>
      <c r="L516" s="4"/>
      <c r="M516" s="4"/>
      <c r="N516" s="4"/>
      <c r="O516" s="4"/>
      <c r="P516" s="4"/>
      <c r="Q516" s="4"/>
      <c r="R516" s="4"/>
      <c r="S516" s="4"/>
      <c r="T516" s="4"/>
      <c r="U516" s="4"/>
      <c r="V516" s="4"/>
      <c r="W516" s="4"/>
      <c r="X516" s="4"/>
      <c r="Y516" s="4"/>
      <c r="Z516" s="4"/>
    </row>
    <row r="517" spans="1:26" ht="15.75" customHeight="1">
      <c r="A517" s="4"/>
      <c r="B517" s="4"/>
      <c r="C517" s="4"/>
      <c r="D517" s="4"/>
      <c r="E517" s="7"/>
      <c r="F517" s="4"/>
      <c r="G517" s="4"/>
      <c r="H517" s="7"/>
      <c r="I517" s="4"/>
      <c r="J517" s="4"/>
      <c r="K517" s="4"/>
      <c r="L517" s="4"/>
      <c r="M517" s="4"/>
      <c r="N517" s="4"/>
      <c r="O517" s="4"/>
      <c r="P517" s="4"/>
      <c r="Q517" s="4"/>
      <c r="R517" s="4"/>
      <c r="S517" s="4"/>
      <c r="T517" s="4"/>
      <c r="U517" s="4"/>
      <c r="V517" s="4"/>
      <c r="W517" s="4"/>
      <c r="X517" s="4"/>
      <c r="Y517" s="4"/>
      <c r="Z517" s="4"/>
    </row>
    <row r="518" spans="1:26" ht="15.75" customHeight="1">
      <c r="A518" s="4"/>
      <c r="B518" s="4"/>
      <c r="C518" s="4"/>
      <c r="D518" s="4"/>
      <c r="E518" s="7"/>
      <c r="F518" s="4"/>
      <c r="G518" s="4"/>
      <c r="H518" s="7"/>
      <c r="I518" s="4"/>
      <c r="J518" s="4"/>
      <c r="K518" s="4"/>
      <c r="L518" s="4"/>
      <c r="M518" s="4"/>
      <c r="N518" s="4"/>
      <c r="O518" s="4"/>
      <c r="P518" s="4"/>
      <c r="Q518" s="4"/>
      <c r="R518" s="4"/>
      <c r="S518" s="4"/>
      <c r="T518" s="4"/>
      <c r="U518" s="4"/>
      <c r="V518" s="4"/>
      <c r="W518" s="4"/>
      <c r="X518" s="4"/>
      <c r="Y518" s="4"/>
      <c r="Z518" s="4"/>
    </row>
    <row r="519" spans="1:26" ht="15.75" customHeight="1">
      <c r="A519" s="4"/>
      <c r="B519" s="4"/>
      <c r="C519" s="4"/>
      <c r="D519" s="4"/>
      <c r="E519" s="7"/>
      <c r="F519" s="4"/>
      <c r="G519" s="4"/>
      <c r="H519" s="7"/>
      <c r="I519" s="4"/>
      <c r="J519" s="4"/>
      <c r="K519" s="4"/>
      <c r="L519" s="4"/>
      <c r="M519" s="4"/>
      <c r="N519" s="4"/>
      <c r="O519" s="4"/>
      <c r="P519" s="4"/>
      <c r="Q519" s="4"/>
      <c r="R519" s="4"/>
      <c r="S519" s="4"/>
      <c r="T519" s="4"/>
      <c r="U519" s="4"/>
      <c r="V519" s="4"/>
      <c r="W519" s="4"/>
      <c r="X519" s="4"/>
      <c r="Y519" s="4"/>
      <c r="Z519" s="4"/>
    </row>
    <row r="520" spans="1:26" ht="15.75" customHeight="1">
      <c r="A520" s="4"/>
      <c r="B520" s="4"/>
      <c r="C520" s="4"/>
      <c r="D520" s="4"/>
      <c r="E520" s="7"/>
      <c r="F520" s="4"/>
      <c r="G520" s="4"/>
      <c r="H520" s="7"/>
      <c r="I520" s="4"/>
      <c r="J520" s="4"/>
      <c r="K520" s="4"/>
      <c r="L520" s="4"/>
      <c r="M520" s="4"/>
      <c r="N520" s="4"/>
      <c r="O520" s="4"/>
      <c r="P520" s="4"/>
      <c r="Q520" s="4"/>
      <c r="R520" s="4"/>
      <c r="S520" s="4"/>
      <c r="T520" s="4"/>
      <c r="U520" s="4"/>
      <c r="V520" s="4"/>
      <c r="W520" s="4"/>
      <c r="X520" s="4"/>
      <c r="Y520" s="4"/>
      <c r="Z520" s="4"/>
    </row>
    <row r="521" spans="1:26" ht="15.75" customHeight="1">
      <c r="A521" s="4"/>
      <c r="B521" s="4"/>
      <c r="C521" s="4"/>
      <c r="D521" s="4"/>
      <c r="E521" s="7"/>
      <c r="F521" s="4"/>
      <c r="G521" s="4"/>
      <c r="H521" s="7"/>
      <c r="I521" s="4"/>
      <c r="J521" s="4"/>
      <c r="K521" s="4"/>
      <c r="L521" s="4"/>
      <c r="M521" s="4"/>
      <c r="N521" s="4"/>
      <c r="O521" s="4"/>
      <c r="P521" s="4"/>
      <c r="Q521" s="4"/>
      <c r="R521" s="4"/>
      <c r="S521" s="4"/>
      <c r="T521" s="4"/>
      <c r="U521" s="4"/>
      <c r="V521" s="4"/>
      <c r="W521" s="4"/>
      <c r="X521" s="4"/>
      <c r="Y521" s="4"/>
      <c r="Z521" s="4"/>
    </row>
    <row r="522" spans="1:26" ht="15.75" customHeight="1">
      <c r="A522" s="4"/>
      <c r="B522" s="4"/>
      <c r="C522" s="4"/>
      <c r="D522" s="4"/>
      <c r="E522" s="7"/>
      <c r="F522" s="4"/>
      <c r="G522" s="4"/>
      <c r="H522" s="7"/>
      <c r="I522" s="4"/>
      <c r="J522" s="4"/>
      <c r="K522" s="4"/>
      <c r="L522" s="4"/>
      <c r="M522" s="4"/>
      <c r="N522" s="4"/>
      <c r="O522" s="4"/>
      <c r="P522" s="4"/>
      <c r="Q522" s="4"/>
      <c r="R522" s="4"/>
      <c r="S522" s="4"/>
      <c r="T522" s="4"/>
      <c r="U522" s="4"/>
      <c r="V522" s="4"/>
      <c r="W522" s="4"/>
      <c r="X522" s="4"/>
      <c r="Y522" s="4"/>
      <c r="Z522" s="4"/>
    </row>
    <row r="523" spans="1:26" ht="15.75" customHeight="1">
      <c r="A523" s="4"/>
      <c r="B523" s="4"/>
      <c r="C523" s="4"/>
      <c r="D523" s="4"/>
      <c r="E523" s="7"/>
      <c r="F523" s="4"/>
      <c r="G523" s="4"/>
      <c r="H523" s="7"/>
      <c r="I523" s="4"/>
      <c r="J523" s="4"/>
      <c r="K523" s="4"/>
      <c r="L523" s="4"/>
      <c r="M523" s="4"/>
      <c r="N523" s="4"/>
      <c r="O523" s="4"/>
      <c r="P523" s="4"/>
      <c r="Q523" s="4"/>
      <c r="R523" s="4"/>
      <c r="S523" s="4"/>
      <c r="T523" s="4"/>
      <c r="U523" s="4"/>
      <c r="V523" s="4"/>
      <c r="W523" s="4"/>
      <c r="X523" s="4"/>
      <c r="Y523" s="4"/>
      <c r="Z523" s="4"/>
    </row>
    <row r="524" spans="1:26" ht="15.75" customHeight="1">
      <c r="A524" s="4"/>
      <c r="B524" s="4"/>
      <c r="C524" s="4"/>
      <c r="D524" s="4"/>
      <c r="E524" s="7"/>
      <c r="F524" s="4"/>
      <c r="G524" s="4"/>
      <c r="H524" s="7"/>
      <c r="I524" s="4"/>
      <c r="J524" s="4"/>
      <c r="K524" s="4"/>
      <c r="L524" s="4"/>
      <c r="M524" s="4"/>
      <c r="N524" s="4"/>
      <c r="O524" s="4"/>
      <c r="P524" s="4"/>
      <c r="Q524" s="4"/>
      <c r="R524" s="4"/>
      <c r="S524" s="4"/>
      <c r="T524" s="4"/>
      <c r="U524" s="4"/>
      <c r="V524" s="4"/>
      <c r="W524" s="4"/>
      <c r="X524" s="4"/>
      <c r="Y524" s="4"/>
      <c r="Z524" s="4"/>
    </row>
    <row r="525" spans="1:26" ht="15.75" customHeight="1">
      <c r="A525" s="4"/>
      <c r="B525" s="4"/>
      <c r="C525" s="4"/>
      <c r="D525" s="4"/>
      <c r="E525" s="7"/>
      <c r="F525" s="4"/>
      <c r="G525" s="4"/>
      <c r="H525" s="7"/>
      <c r="I525" s="4"/>
      <c r="J525" s="4"/>
      <c r="K525" s="4"/>
      <c r="L525" s="4"/>
      <c r="M525" s="4"/>
      <c r="N525" s="4"/>
      <c r="O525" s="4"/>
      <c r="P525" s="4"/>
      <c r="Q525" s="4"/>
      <c r="R525" s="4"/>
      <c r="S525" s="4"/>
      <c r="T525" s="4"/>
      <c r="U525" s="4"/>
      <c r="V525" s="4"/>
      <c r="W525" s="4"/>
      <c r="X525" s="4"/>
      <c r="Y525" s="4"/>
      <c r="Z525" s="4"/>
    </row>
    <row r="526" spans="1:26" ht="15.75" customHeight="1">
      <c r="A526" s="4"/>
      <c r="B526" s="4"/>
      <c r="C526" s="4"/>
      <c r="D526" s="4"/>
      <c r="E526" s="7"/>
      <c r="F526" s="4"/>
      <c r="G526" s="4"/>
      <c r="H526" s="7"/>
      <c r="I526" s="4"/>
      <c r="J526" s="4"/>
      <c r="K526" s="4"/>
      <c r="L526" s="4"/>
      <c r="M526" s="4"/>
      <c r="N526" s="4"/>
      <c r="O526" s="4"/>
      <c r="P526" s="4"/>
      <c r="Q526" s="4"/>
      <c r="R526" s="4"/>
      <c r="S526" s="4"/>
      <c r="T526" s="4"/>
      <c r="U526" s="4"/>
      <c r="V526" s="4"/>
      <c r="W526" s="4"/>
      <c r="X526" s="4"/>
      <c r="Y526" s="4"/>
      <c r="Z526" s="4"/>
    </row>
    <row r="527" spans="1:26" ht="15.75" customHeight="1">
      <c r="A527" s="4"/>
      <c r="B527" s="4"/>
      <c r="C527" s="4"/>
      <c r="D527" s="4"/>
      <c r="E527" s="7"/>
      <c r="F527" s="4"/>
      <c r="G527" s="4"/>
      <c r="H527" s="7"/>
      <c r="I527" s="4"/>
      <c r="J527" s="4"/>
      <c r="K527" s="4"/>
      <c r="L527" s="4"/>
      <c r="M527" s="4"/>
      <c r="N527" s="4"/>
      <c r="O527" s="4"/>
      <c r="P527" s="4"/>
      <c r="Q527" s="4"/>
      <c r="R527" s="4"/>
      <c r="S527" s="4"/>
      <c r="T527" s="4"/>
      <c r="U527" s="4"/>
      <c r="V527" s="4"/>
      <c r="W527" s="4"/>
      <c r="X527" s="4"/>
      <c r="Y527" s="4"/>
      <c r="Z527" s="4"/>
    </row>
    <row r="528" spans="1:26" ht="15.75" customHeight="1">
      <c r="A528" s="4"/>
      <c r="B528" s="4"/>
      <c r="C528" s="4"/>
      <c r="D528" s="4"/>
      <c r="E528" s="7"/>
      <c r="F528" s="4"/>
      <c r="G528" s="4"/>
      <c r="H528" s="7"/>
      <c r="I528" s="4"/>
      <c r="J528" s="4"/>
      <c r="K528" s="4"/>
      <c r="L528" s="4"/>
      <c r="M528" s="4"/>
      <c r="N528" s="4"/>
      <c r="O528" s="4"/>
      <c r="P528" s="4"/>
      <c r="Q528" s="4"/>
      <c r="R528" s="4"/>
      <c r="S528" s="4"/>
      <c r="T528" s="4"/>
      <c r="U528" s="4"/>
      <c r="V528" s="4"/>
      <c r="W528" s="4"/>
      <c r="X528" s="4"/>
      <c r="Y528" s="4"/>
      <c r="Z528" s="4"/>
    </row>
    <row r="529" spans="1:26" ht="15.75" customHeight="1">
      <c r="A529" s="4"/>
      <c r="B529" s="4"/>
      <c r="C529" s="4"/>
      <c r="D529" s="4"/>
      <c r="E529" s="7"/>
      <c r="F529" s="4"/>
      <c r="G529" s="4"/>
      <c r="H529" s="7"/>
      <c r="I529" s="4"/>
      <c r="J529" s="4"/>
      <c r="K529" s="4"/>
      <c r="L529" s="4"/>
      <c r="M529" s="4"/>
      <c r="N529" s="4"/>
      <c r="O529" s="4"/>
      <c r="P529" s="4"/>
      <c r="Q529" s="4"/>
      <c r="R529" s="4"/>
      <c r="S529" s="4"/>
      <c r="T529" s="4"/>
      <c r="U529" s="4"/>
      <c r="V529" s="4"/>
      <c r="W529" s="4"/>
      <c r="X529" s="4"/>
      <c r="Y529" s="4"/>
      <c r="Z529" s="4"/>
    </row>
    <row r="530" spans="1:26" ht="15.75" customHeight="1">
      <c r="A530" s="4"/>
      <c r="B530" s="4"/>
      <c r="C530" s="4"/>
      <c r="D530" s="4"/>
      <c r="E530" s="7"/>
      <c r="F530" s="4"/>
      <c r="G530" s="4"/>
      <c r="H530" s="7"/>
      <c r="I530" s="4"/>
      <c r="J530" s="4"/>
      <c r="K530" s="4"/>
      <c r="L530" s="4"/>
      <c r="M530" s="4"/>
      <c r="N530" s="4"/>
      <c r="O530" s="4"/>
      <c r="P530" s="4"/>
      <c r="Q530" s="4"/>
      <c r="R530" s="4"/>
      <c r="S530" s="4"/>
      <c r="T530" s="4"/>
      <c r="U530" s="4"/>
      <c r="V530" s="4"/>
      <c r="W530" s="4"/>
      <c r="X530" s="4"/>
      <c r="Y530" s="4"/>
      <c r="Z530" s="4"/>
    </row>
    <row r="531" spans="1:26" ht="15.75" customHeight="1">
      <c r="A531" s="4"/>
      <c r="B531" s="4"/>
      <c r="C531" s="4"/>
      <c r="D531" s="4"/>
      <c r="E531" s="7"/>
      <c r="F531" s="4"/>
      <c r="G531" s="4"/>
      <c r="H531" s="7"/>
      <c r="I531" s="4"/>
      <c r="J531" s="4"/>
      <c r="K531" s="4"/>
      <c r="L531" s="4"/>
      <c r="M531" s="4"/>
      <c r="N531" s="4"/>
      <c r="O531" s="4"/>
      <c r="P531" s="4"/>
      <c r="Q531" s="4"/>
      <c r="R531" s="4"/>
      <c r="S531" s="4"/>
      <c r="T531" s="4"/>
      <c r="U531" s="4"/>
      <c r="V531" s="4"/>
      <c r="W531" s="4"/>
      <c r="X531" s="4"/>
      <c r="Y531" s="4"/>
      <c r="Z531" s="4"/>
    </row>
    <row r="532" spans="1:26" ht="15.75" customHeight="1">
      <c r="A532" s="4"/>
      <c r="B532" s="4"/>
      <c r="C532" s="4"/>
      <c r="D532" s="4"/>
      <c r="E532" s="7"/>
      <c r="F532" s="4"/>
      <c r="G532" s="4"/>
      <c r="H532" s="7"/>
      <c r="I532" s="4"/>
      <c r="J532" s="4"/>
      <c r="K532" s="4"/>
      <c r="L532" s="4"/>
      <c r="M532" s="4"/>
      <c r="N532" s="4"/>
      <c r="O532" s="4"/>
      <c r="P532" s="4"/>
      <c r="Q532" s="4"/>
      <c r="R532" s="4"/>
      <c r="S532" s="4"/>
      <c r="T532" s="4"/>
      <c r="U532" s="4"/>
      <c r="V532" s="4"/>
      <c r="W532" s="4"/>
      <c r="X532" s="4"/>
      <c r="Y532" s="4"/>
      <c r="Z532" s="4"/>
    </row>
    <row r="533" spans="1:26" ht="15.75" customHeight="1">
      <c r="A533" s="4"/>
      <c r="B533" s="4"/>
      <c r="C533" s="4"/>
      <c r="D533" s="4"/>
      <c r="E533" s="7"/>
      <c r="F533" s="4"/>
      <c r="G533" s="4"/>
      <c r="H533" s="7"/>
      <c r="I533" s="4"/>
      <c r="J533" s="4"/>
      <c r="K533" s="4"/>
      <c r="L533" s="4"/>
      <c r="M533" s="4"/>
      <c r="N533" s="4"/>
      <c r="O533" s="4"/>
      <c r="P533" s="4"/>
      <c r="Q533" s="4"/>
      <c r="R533" s="4"/>
      <c r="S533" s="4"/>
      <c r="T533" s="4"/>
      <c r="U533" s="4"/>
      <c r="V533" s="4"/>
      <c r="W533" s="4"/>
      <c r="X533" s="4"/>
      <c r="Y533" s="4"/>
      <c r="Z533" s="4"/>
    </row>
    <row r="534" spans="1:26" ht="15.75" customHeight="1">
      <c r="A534" s="4"/>
      <c r="B534" s="4"/>
      <c r="C534" s="4"/>
      <c r="D534" s="4"/>
      <c r="E534" s="7"/>
      <c r="F534" s="4"/>
      <c r="G534" s="4"/>
      <c r="H534" s="7"/>
      <c r="I534" s="4"/>
      <c r="J534" s="4"/>
      <c r="K534" s="4"/>
      <c r="L534" s="4"/>
      <c r="M534" s="4"/>
      <c r="N534" s="4"/>
      <c r="O534" s="4"/>
      <c r="P534" s="4"/>
      <c r="Q534" s="4"/>
      <c r="R534" s="4"/>
      <c r="S534" s="4"/>
      <c r="T534" s="4"/>
      <c r="U534" s="4"/>
      <c r="V534" s="4"/>
      <c r="W534" s="4"/>
      <c r="X534" s="4"/>
      <c r="Y534" s="4"/>
      <c r="Z534" s="4"/>
    </row>
    <row r="535" spans="1:26" ht="15.75" customHeight="1">
      <c r="A535" s="4"/>
      <c r="B535" s="4"/>
      <c r="C535" s="4"/>
      <c r="D535" s="4"/>
      <c r="E535" s="7"/>
      <c r="F535" s="4"/>
      <c r="G535" s="4"/>
      <c r="H535" s="7"/>
      <c r="I535" s="4"/>
      <c r="J535" s="4"/>
      <c r="K535" s="4"/>
      <c r="L535" s="4"/>
      <c r="M535" s="4"/>
      <c r="N535" s="4"/>
      <c r="O535" s="4"/>
      <c r="P535" s="4"/>
      <c r="Q535" s="4"/>
      <c r="R535" s="4"/>
      <c r="S535" s="4"/>
      <c r="T535" s="4"/>
      <c r="U535" s="4"/>
      <c r="V535" s="4"/>
      <c r="W535" s="4"/>
      <c r="X535" s="4"/>
      <c r="Y535" s="4"/>
      <c r="Z535" s="4"/>
    </row>
    <row r="536" spans="1:26" ht="15.75" customHeight="1">
      <c r="A536" s="4"/>
      <c r="B536" s="4"/>
      <c r="C536" s="4"/>
      <c r="D536" s="4"/>
      <c r="E536" s="7"/>
      <c r="F536" s="4"/>
      <c r="G536" s="4"/>
      <c r="H536" s="7"/>
      <c r="I536" s="4"/>
      <c r="J536" s="4"/>
      <c r="K536" s="4"/>
      <c r="L536" s="4"/>
      <c r="M536" s="4"/>
      <c r="N536" s="4"/>
      <c r="O536" s="4"/>
      <c r="P536" s="4"/>
      <c r="Q536" s="4"/>
      <c r="R536" s="4"/>
      <c r="S536" s="4"/>
      <c r="T536" s="4"/>
      <c r="U536" s="4"/>
      <c r="V536" s="4"/>
      <c r="W536" s="4"/>
      <c r="X536" s="4"/>
      <c r="Y536" s="4"/>
      <c r="Z536" s="4"/>
    </row>
    <row r="537" spans="1:26" ht="15.75" customHeight="1">
      <c r="A537" s="4"/>
      <c r="B537" s="4"/>
      <c r="C537" s="4"/>
      <c r="D537" s="4"/>
      <c r="E537" s="7"/>
      <c r="F537" s="4"/>
      <c r="G537" s="4"/>
      <c r="H537" s="7"/>
      <c r="I537" s="4"/>
      <c r="J537" s="4"/>
      <c r="K537" s="4"/>
      <c r="L537" s="4"/>
      <c r="M537" s="4"/>
      <c r="N537" s="4"/>
      <c r="O537" s="4"/>
      <c r="P537" s="4"/>
      <c r="Q537" s="4"/>
      <c r="R537" s="4"/>
      <c r="S537" s="4"/>
      <c r="T537" s="4"/>
      <c r="U537" s="4"/>
      <c r="V537" s="4"/>
      <c r="W537" s="4"/>
      <c r="X537" s="4"/>
      <c r="Y537" s="4"/>
      <c r="Z537" s="4"/>
    </row>
    <row r="538" spans="1:26" ht="15.75" customHeight="1">
      <c r="A538" s="4"/>
      <c r="B538" s="4"/>
      <c r="C538" s="4"/>
      <c r="D538" s="4"/>
      <c r="E538" s="7"/>
      <c r="F538" s="4"/>
      <c r="G538" s="4"/>
      <c r="H538" s="7"/>
      <c r="I538" s="4"/>
      <c r="J538" s="4"/>
      <c r="K538" s="4"/>
      <c r="L538" s="4"/>
      <c r="M538" s="4"/>
      <c r="N538" s="4"/>
      <c r="O538" s="4"/>
      <c r="P538" s="4"/>
      <c r="Q538" s="4"/>
      <c r="R538" s="4"/>
      <c r="S538" s="4"/>
      <c r="T538" s="4"/>
      <c r="U538" s="4"/>
      <c r="V538" s="4"/>
      <c r="W538" s="4"/>
      <c r="X538" s="4"/>
      <c r="Y538" s="4"/>
      <c r="Z538" s="4"/>
    </row>
    <row r="539" spans="1:26" ht="15.75" customHeight="1">
      <c r="A539" s="4"/>
      <c r="B539" s="4"/>
      <c r="C539" s="4"/>
      <c r="D539" s="4"/>
      <c r="E539" s="7"/>
      <c r="F539" s="4"/>
      <c r="G539" s="4"/>
      <c r="H539" s="7"/>
      <c r="I539" s="4"/>
      <c r="J539" s="4"/>
      <c r="K539" s="4"/>
      <c r="L539" s="4"/>
      <c r="M539" s="4"/>
      <c r="N539" s="4"/>
      <c r="O539" s="4"/>
      <c r="P539" s="4"/>
      <c r="Q539" s="4"/>
      <c r="R539" s="4"/>
      <c r="S539" s="4"/>
      <c r="T539" s="4"/>
      <c r="U539" s="4"/>
      <c r="V539" s="4"/>
      <c r="W539" s="4"/>
      <c r="X539" s="4"/>
      <c r="Y539" s="4"/>
      <c r="Z539" s="4"/>
    </row>
    <row r="540" spans="1:26" ht="15.75" customHeight="1">
      <c r="A540" s="4"/>
      <c r="B540" s="4"/>
      <c r="C540" s="4"/>
      <c r="D540" s="4"/>
      <c r="E540" s="7"/>
      <c r="F540" s="4"/>
      <c r="G540" s="4"/>
      <c r="H540" s="7"/>
      <c r="I540" s="4"/>
      <c r="J540" s="4"/>
      <c r="K540" s="4"/>
      <c r="L540" s="4"/>
      <c r="M540" s="4"/>
      <c r="N540" s="4"/>
      <c r="O540" s="4"/>
      <c r="P540" s="4"/>
      <c r="Q540" s="4"/>
      <c r="R540" s="4"/>
      <c r="S540" s="4"/>
      <c r="T540" s="4"/>
      <c r="U540" s="4"/>
      <c r="V540" s="4"/>
      <c r="W540" s="4"/>
      <c r="X540" s="4"/>
      <c r="Y540" s="4"/>
      <c r="Z540" s="4"/>
    </row>
    <row r="541" spans="1:26" ht="15.75" customHeight="1">
      <c r="A541" s="4"/>
      <c r="B541" s="4"/>
      <c r="C541" s="4"/>
      <c r="D541" s="4"/>
      <c r="E541" s="7"/>
      <c r="F541" s="4"/>
      <c r="G541" s="4"/>
      <c r="H541" s="7"/>
      <c r="I541" s="4"/>
      <c r="J541" s="4"/>
      <c r="K541" s="4"/>
      <c r="L541" s="4"/>
      <c r="M541" s="4"/>
      <c r="N541" s="4"/>
      <c r="O541" s="4"/>
      <c r="P541" s="4"/>
      <c r="Q541" s="4"/>
      <c r="R541" s="4"/>
      <c r="S541" s="4"/>
      <c r="T541" s="4"/>
      <c r="U541" s="4"/>
      <c r="V541" s="4"/>
      <c r="W541" s="4"/>
      <c r="X541" s="4"/>
      <c r="Y541" s="4"/>
      <c r="Z541" s="4"/>
    </row>
    <row r="542" spans="1:26" ht="15.75" customHeight="1">
      <c r="A542" s="4"/>
      <c r="B542" s="4"/>
      <c r="C542" s="4"/>
      <c r="D542" s="4"/>
      <c r="E542" s="7"/>
      <c r="F542" s="4"/>
      <c r="G542" s="4"/>
      <c r="H542" s="7"/>
      <c r="I542" s="4"/>
      <c r="J542" s="4"/>
      <c r="K542" s="4"/>
      <c r="L542" s="4"/>
      <c r="M542" s="4"/>
      <c r="N542" s="4"/>
      <c r="O542" s="4"/>
      <c r="P542" s="4"/>
      <c r="Q542" s="4"/>
      <c r="R542" s="4"/>
      <c r="S542" s="4"/>
      <c r="T542" s="4"/>
      <c r="U542" s="4"/>
      <c r="V542" s="4"/>
      <c r="W542" s="4"/>
      <c r="X542" s="4"/>
      <c r="Y542" s="4"/>
      <c r="Z542" s="4"/>
    </row>
    <row r="543" spans="1:26" ht="15.75" customHeight="1">
      <c r="A543" s="4"/>
      <c r="B543" s="4"/>
      <c r="C543" s="4"/>
      <c r="D543" s="4"/>
      <c r="E543" s="7"/>
      <c r="F543" s="4"/>
      <c r="G543" s="4"/>
      <c r="H543" s="7"/>
      <c r="I543" s="4"/>
      <c r="J543" s="4"/>
      <c r="K543" s="4"/>
      <c r="L543" s="4"/>
      <c r="M543" s="4"/>
      <c r="N543" s="4"/>
      <c r="O543" s="4"/>
      <c r="P543" s="4"/>
      <c r="Q543" s="4"/>
      <c r="R543" s="4"/>
      <c r="S543" s="4"/>
      <c r="T543" s="4"/>
      <c r="U543" s="4"/>
      <c r="V543" s="4"/>
      <c r="W543" s="4"/>
      <c r="X543" s="4"/>
      <c r="Y543" s="4"/>
      <c r="Z543" s="4"/>
    </row>
    <row r="544" spans="1:26" ht="15.75" customHeight="1">
      <c r="A544" s="4"/>
      <c r="B544" s="4"/>
      <c r="C544" s="4"/>
      <c r="D544" s="4"/>
      <c r="E544" s="7"/>
      <c r="F544" s="4"/>
      <c r="G544" s="4"/>
      <c r="H544" s="7"/>
      <c r="I544" s="4"/>
      <c r="J544" s="4"/>
      <c r="K544" s="4"/>
      <c r="L544" s="4"/>
      <c r="M544" s="4"/>
      <c r="N544" s="4"/>
      <c r="O544" s="4"/>
      <c r="P544" s="4"/>
      <c r="Q544" s="4"/>
      <c r="R544" s="4"/>
      <c r="S544" s="4"/>
      <c r="T544" s="4"/>
      <c r="U544" s="4"/>
      <c r="V544" s="4"/>
      <c r="W544" s="4"/>
      <c r="X544" s="4"/>
      <c r="Y544" s="4"/>
      <c r="Z544" s="4"/>
    </row>
    <row r="545" spans="1:26" ht="15.75" customHeight="1">
      <c r="A545" s="4"/>
      <c r="B545" s="4"/>
      <c r="C545" s="4"/>
      <c r="D545" s="4"/>
      <c r="E545" s="7"/>
      <c r="F545" s="4"/>
      <c r="G545" s="4"/>
      <c r="H545" s="7"/>
      <c r="I545" s="4"/>
      <c r="J545" s="4"/>
      <c r="K545" s="4"/>
      <c r="L545" s="4"/>
      <c r="M545" s="4"/>
      <c r="N545" s="4"/>
      <c r="O545" s="4"/>
      <c r="P545" s="4"/>
      <c r="Q545" s="4"/>
      <c r="R545" s="4"/>
      <c r="S545" s="4"/>
      <c r="T545" s="4"/>
      <c r="U545" s="4"/>
      <c r="V545" s="4"/>
      <c r="W545" s="4"/>
      <c r="X545" s="4"/>
      <c r="Y545" s="4"/>
      <c r="Z545" s="4"/>
    </row>
    <row r="546" spans="1:26" ht="15.75" customHeight="1">
      <c r="A546" s="4"/>
      <c r="B546" s="4"/>
      <c r="C546" s="4"/>
      <c r="D546" s="4"/>
      <c r="E546" s="7"/>
      <c r="F546" s="4"/>
      <c r="G546" s="4"/>
      <c r="H546" s="7"/>
      <c r="I546" s="4"/>
      <c r="J546" s="4"/>
      <c r="K546" s="4"/>
      <c r="L546" s="4"/>
      <c r="M546" s="4"/>
      <c r="N546" s="4"/>
      <c r="O546" s="4"/>
      <c r="P546" s="4"/>
      <c r="Q546" s="4"/>
      <c r="R546" s="4"/>
      <c r="S546" s="4"/>
      <c r="T546" s="4"/>
      <c r="U546" s="4"/>
      <c r="V546" s="4"/>
      <c r="W546" s="4"/>
      <c r="X546" s="4"/>
      <c r="Y546" s="4"/>
      <c r="Z546" s="4"/>
    </row>
    <row r="547" spans="1:26" ht="15.75" customHeight="1">
      <c r="A547" s="4"/>
      <c r="B547" s="4"/>
      <c r="C547" s="4"/>
      <c r="D547" s="4"/>
      <c r="E547" s="7"/>
      <c r="F547" s="4"/>
      <c r="G547" s="4"/>
      <c r="H547" s="7"/>
      <c r="I547" s="4"/>
      <c r="J547" s="4"/>
      <c r="K547" s="4"/>
      <c r="L547" s="4"/>
      <c r="M547" s="4"/>
      <c r="N547" s="4"/>
      <c r="O547" s="4"/>
      <c r="P547" s="4"/>
      <c r="Q547" s="4"/>
      <c r="R547" s="4"/>
      <c r="S547" s="4"/>
      <c r="T547" s="4"/>
      <c r="U547" s="4"/>
      <c r="V547" s="4"/>
      <c r="W547" s="4"/>
      <c r="X547" s="4"/>
      <c r="Y547" s="4"/>
      <c r="Z547" s="4"/>
    </row>
    <row r="548" spans="1:26" ht="15.75" customHeight="1">
      <c r="A548" s="4"/>
      <c r="B548" s="4"/>
      <c r="C548" s="4"/>
      <c r="D548" s="4"/>
      <c r="E548" s="7"/>
      <c r="F548" s="4"/>
      <c r="G548" s="4"/>
      <c r="H548" s="7"/>
      <c r="I548" s="4"/>
      <c r="J548" s="4"/>
      <c r="K548" s="4"/>
      <c r="L548" s="4"/>
      <c r="M548" s="4"/>
      <c r="N548" s="4"/>
      <c r="O548" s="4"/>
      <c r="P548" s="4"/>
      <c r="Q548" s="4"/>
      <c r="R548" s="4"/>
      <c r="S548" s="4"/>
      <c r="T548" s="4"/>
      <c r="U548" s="4"/>
      <c r="V548" s="4"/>
      <c r="W548" s="4"/>
      <c r="X548" s="4"/>
      <c r="Y548" s="4"/>
      <c r="Z548" s="4"/>
    </row>
    <row r="549" spans="1:26" ht="15.75" customHeight="1">
      <c r="A549" s="4"/>
      <c r="B549" s="4"/>
      <c r="C549" s="4"/>
      <c r="D549" s="4"/>
      <c r="E549" s="7"/>
      <c r="F549" s="4"/>
      <c r="G549" s="4"/>
      <c r="H549" s="7"/>
      <c r="I549" s="4"/>
      <c r="J549" s="4"/>
      <c r="K549" s="4"/>
      <c r="L549" s="4"/>
      <c r="M549" s="4"/>
      <c r="N549" s="4"/>
      <c r="O549" s="4"/>
      <c r="P549" s="4"/>
      <c r="Q549" s="4"/>
      <c r="R549" s="4"/>
      <c r="S549" s="4"/>
      <c r="T549" s="4"/>
      <c r="U549" s="4"/>
      <c r="V549" s="4"/>
      <c r="W549" s="4"/>
      <c r="X549" s="4"/>
      <c r="Y549" s="4"/>
      <c r="Z549" s="4"/>
    </row>
    <row r="550" spans="1:26" ht="15.75" customHeight="1">
      <c r="A550" s="4"/>
      <c r="B550" s="4"/>
      <c r="C550" s="4"/>
      <c r="D550" s="4"/>
      <c r="E550" s="7"/>
      <c r="F550" s="4"/>
      <c r="G550" s="4"/>
      <c r="H550" s="7"/>
      <c r="I550" s="4"/>
      <c r="J550" s="4"/>
      <c r="K550" s="4"/>
      <c r="L550" s="4"/>
      <c r="M550" s="4"/>
      <c r="N550" s="4"/>
      <c r="O550" s="4"/>
      <c r="P550" s="4"/>
      <c r="Q550" s="4"/>
      <c r="R550" s="4"/>
      <c r="S550" s="4"/>
      <c r="T550" s="4"/>
      <c r="U550" s="4"/>
      <c r="V550" s="4"/>
      <c r="W550" s="4"/>
      <c r="X550" s="4"/>
      <c r="Y550" s="4"/>
      <c r="Z550" s="4"/>
    </row>
    <row r="551" spans="1:26" ht="15.75" customHeight="1">
      <c r="A551" s="4"/>
      <c r="B551" s="4"/>
      <c r="C551" s="4"/>
      <c r="D551" s="4"/>
      <c r="E551" s="7"/>
      <c r="F551" s="4"/>
      <c r="G551" s="4"/>
      <c r="H551" s="7"/>
      <c r="I551" s="4"/>
      <c r="J551" s="4"/>
      <c r="K551" s="4"/>
      <c r="L551" s="4"/>
      <c r="M551" s="4"/>
      <c r="N551" s="4"/>
      <c r="O551" s="4"/>
      <c r="P551" s="4"/>
      <c r="Q551" s="4"/>
      <c r="R551" s="4"/>
      <c r="S551" s="4"/>
      <c r="T551" s="4"/>
      <c r="U551" s="4"/>
      <c r="V551" s="4"/>
      <c r="W551" s="4"/>
      <c r="X551" s="4"/>
      <c r="Y551" s="4"/>
      <c r="Z551" s="4"/>
    </row>
    <row r="552" spans="1:26" ht="15.75" customHeight="1">
      <c r="A552" s="4"/>
      <c r="B552" s="4"/>
      <c r="C552" s="4"/>
      <c r="D552" s="4"/>
      <c r="E552" s="7"/>
      <c r="F552" s="4"/>
      <c r="G552" s="4"/>
      <c r="H552" s="7"/>
      <c r="I552" s="4"/>
      <c r="J552" s="4"/>
      <c r="K552" s="4"/>
      <c r="L552" s="4"/>
      <c r="M552" s="4"/>
      <c r="N552" s="4"/>
      <c r="O552" s="4"/>
      <c r="P552" s="4"/>
      <c r="Q552" s="4"/>
      <c r="R552" s="4"/>
      <c r="S552" s="4"/>
      <c r="T552" s="4"/>
      <c r="U552" s="4"/>
      <c r="V552" s="4"/>
      <c r="W552" s="4"/>
      <c r="X552" s="4"/>
      <c r="Y552" s="4"/>
      <c r="Z552" s="4"/>
    </row>
    <row r="553" spans="1:26" ht="15.75" customHeight="1">
      <c r="A553" s="4"/>
      <c r="B553" s="4"/>
      <c r="C553" s="4"/>
      <c r="D553" s="4"/>
      <c r="E553" s="7"/>
      <c r="F553" s="4"/>
      <c r="G553" s="4"/>
      <c r="H553" s="7"/>
      <c r="I553" s="4"/>
      <c r="J553" s="4"/>
      <c r="K553" s="4"/>
      <c r="L553" s="4"/>
      <c r="M553" s="4"/>
      <c r="N553" s="4"/>
      <c r="O553" s="4"/>
      <c r="P553" s="4"/>
      <c r="Q553" s="4"/>
      <c r="R553" s="4"/>
      <c r="S553" s="4"/>
      <c r="T553" s="4"/>
      <c r="U553" s="4"/>
      <c r="V553" s="4"/>
      <c r="W553" s="4"/>
      <c r="X553" s="4"/>
      <c r="Y553" s="4"/>
      <c r="Z553" s="4"/>
    </row>
    <row r="554" spans="1:26" ht="15.75" customHeight="1">
      <c r="A554" s="4"/>
      <c r="B554" s="4"/>
      <c r="C554" s="4"/>
      <c r="D554" s="4"/>
      <c r="E554" s="7"/>
      <c r="F554" s="4"/>
      <c r="G554" s="4"/>
      <c r="H554" s="7"/>
      <c r="I554" s="4"/>
      <c r="J554" s="4"/>
      <c r="K554" s="4"/>
      <c r="L554" s="4"/>
      <c r="M554" s="4"/>
      <c r="N554" s="4"/>
      <c r="O554" s="4"/>
      <c r="P554" s="4"/>
      <c r="Q554" s="4"/>
      <c r="R554" s="4"/>
      <c r="S554" s="4"/>
      <c r="T554" s="4"/>
      <c r="U554" s="4"/>
      <c r="V554" s="4"/>
      <c r="W554" s="4"/>
      <c r="X554" s="4"/>
      <c r="Y554" s="4"/>
      <c r="Z554" s="4"/>
    </row>
    <row r="555" spans="1:26" ht="15.75" customHeight="1">
      <c r="A555" s="4"/>
      <c r="B555" s="4"/>
      <c r="C555" s="4"/>
      <c r="D555" s="4"/>
      <c r="E555" s="7"/>
      <c r="F555" s="4"/>
      <c r="G555" s="4"/>
      <c r="H555" s="7"/>
      <c r="I555" s="4"/>
      <c r="J555" s="4"/>
      <c r="K555" s="4"/>
      <c r="L555" s="4"/>
      <c r="M555" s="4"/>
      <c r="N555" s="4"/>
      <c r="O555" s="4"/>
      <c r="P555" s="4"/>
      <c r="Q555" s="4"/>
      <c r="R555" s="4"/>
      <c r="S555" s="4"/>
      <c r="T555" s="4"/>
      <c r="U555" s="4"/>
      <c r="V555" s="4"/>
      <c r="W555" s="4"/>
      <c r="X555" s="4"/>
      <c r="Y555" s="4"/>
      <c r="Z555" s="4"/>
    </row>
    <row r="556" spans="1:26" ht="15.75" customHeight="1">
      <c r="A556" s="4"/>
      <c r="B556" s="4"/>
      <c r="C556" s="4"/>
      <c r="D556" s="4"/>
      <c r="E556" s="7"/>
      <c r="F556" s="4"/>
      <c r="G556" s="4"/>
      <c r="H556" s="7"/>
      <c r="I556" s="4"/>
      <c r="J556" s="4"/>
      <c r="K556" s="4"/>
      <c r="L556" s="4"/>
      <c r="M556" s="4"/>
      <c r="N556" s="4"/>
      <c r="O556" s="4"/>
      <c r="P556" s="4"/>
      <c r="Q556" s="4"/>
      <c r="R556" s="4"/>
      <c r="S556" s="4"/>
      <c r="T556" s="4"/>
      <c r="U556" s="4"/>
      <c r="V556" s="4"/>
      <c r="W556" s="4"/>
      <c r="X556" s="4"/>
      <c r="Y556" s="4"/>
      <c r="Z556" s="4"/>
    </row>
    <row r="557" spans="1:26" ht="15.75" customHeight="1">
      <c r="A557" s="4"/>
      <c r="B557" s="4"/>
      <c r="C557" s="4"/>
      <c r="D557" s="4"/>
      <c r="E557" s="7"/>
      <c r="F557" s="4"/>
      <c r="G557" s="4"/>
      <c r="H557" s="7"/>
      <c r="I557" s="4"/>
      <c r="J557" s="4"/>
      <c r="K557" s="4"/>
      <c r="L557" s="4"/>
      <c r="M557" s="4"/>
      <c r="N557" s="4"/>
      <c r="O557" s="4"/>
      <c r="P557" s="4"/>
      <c r="Q557" s="4"/>
      <c r="R557" s="4"/>
      <c r="S557" s="4"/>
      <c r="T557" s="4"/>
      <c r="U557" s="4"/>
      <c r="V557" s="4"/>
      <c r="W557" s="4"/>
      <c r="X557" s="4"/>
      <c r="Y557" s="4"/>
      <c r="Z557" s="4"/>
    </row>
    <row r="558" spans="1:26" ht="15.75" customHeight="1">
      <c r="A558" s="4"/>
      <c r="B558" s="4"/>
      <c r="C558" s="4"/>
      <c r="D558" s="4"/>
      <c r="E558" s="7"/>
      <c r="F558" s="4"/>
      <c r="G558" s="4"/>
      <c r="H558" s="7"/>
      <c r="I558" s="4"/>
      <c r="J558" s="4"/>
      <c r="K558" s="4"/>
      <c r="L558" s="4"/>
      <c r="M558" s="4"/>
      <c r="N558" s="4"/>
      <c r="O558" s="4"/>
      <c r="P558" s="4"/>
      <c r="Q558" s="4"/>
      <c r="R558" s="4"/>
      <c r="S558" s="4"/>
      <c r="T558" s="4"/>
      <c r="U558" s="4"/>
      <c r="V558" s="4"/>
      <c r="W558" s="4"/>
      <c r="X558" s="4"/>
      <c r="Y558" s="4"/>
      <c r="Z558" s="4"/>
    </row>
    <row r="559" spans="1:26" ht="15.75" customHeight="1">
      <c r="A559" s="4"/>
      <c r="B559" s="4"/>
      <c r="C559" s="4"/>
      <c r="D559" s="4"/>
      <c r="E559" s="7"/>
      <c r="F559" s="4"/>
      <c r="G559" s="4"/>
      <c r="H559" s="7"/>
      <c r="I559" s="4"/>
      <c r="J559" s="4"/>
      <c r="K559" s="4"/>
      <c r="L559" s="4"/>
      <c r="M559" s="4"/>
      <c r="N559" s="4"/>
      <c r="O559" s="4"/>
      <c r="P559" s="4"/>
      <c r="Q559" s="4"/>
      <c r="R559" s="4"/>
      <c r="S559" s="4"/>
      <c r="T559" s="4"/>
      <c r="U559" s="4"/>
      <c r="V559" s="4"/>
      <c r="W559" s="4"/>
      <c r="X559" s="4"/>
      <c r="Y559" s="4"/>
      <c r="Z559" s="4"/>
    </row>
    <row r="560" spans="1:26" ht="15.75" customHeight="1">
      <c r="A560" s="4"/>
      <c r="B560" s="4"/>
      <c r="C560" s="4"/>
      <c r="D560" s="4"/>
      <c r="E560" s="7"/>
      <c r="F560" s="4"/>
      <c r="G560" s="4"/>
      <c r="H560" s="7"/>
      <c r="I560" s="4"/>
      <c r="J560" s="4"/>
      <c r="K560" s="4"/>
      <c r="L560" s="4"/>
      <c r="M560" s="4"/>
      <c r="N560" s="4"/>
      <c r="O560" s="4"/>
      <c r="P560" s="4"/>
      <c r="Q560" s="4"/>
      <c r="R560" s="4"/>
      <c r="S560" s="4"/>
      <c r="T560" s="4"/>
      <c r="U560" s="4"/>
      <c r="V560" s="4"/>
      <c r="W560" s="4"/>
      <c r="X560" s="4"/>
      <c r="Y560" s="4"/>
      <c r="Z560" s="4"/>
    </row>
    <row r="561" spans="1:26" ht="15.75" customHeight="1">
      <c r="A561" s="4"/>
      <c r="B561" s="4"/>
      <c r="C561" s="4"/>
      <c r="D561" s="4"/>
      <c r="E561" s="7"/>
      <c r="F561" s="4"/>
      <c r="G561" s="4"/>
      <c r="H561" s="7"/>
      <c r="I561" s="4"/>
      <c r="J561" s="4"/>
      <c r="K561" s="4"/>
      <c r="L561" s="4"/>
      <c r="M561" s="4"/>
      <c r="N561" s="4"/>
      <c r="O561" s="4"/>
      <c r="P561" s="4"/>
      <c r="Q561" s="4"/>
      <c r="R561" s="4"/>
      <c r="S561" s="4"/>
      <c r="T561" s="4"/>
      <c r="U561" s="4"/>
      <c r="V561" s="4"/>
      <c r="W561" s="4"/>
      <c r="X561" s="4"/>
      <c r="Y561" s="4"/>
      <c r="Z561" s="4"/>
    </row>
    <row r="562" spans="1:26" ht="15.75" customHeight="1">
      <c r="A562" s="4"/>
      <c r="B562" s="4"/>
      <c r="C562" s="4"/>
      <c r="D562" s="4"/>
      <c r="E562" s="7"/>
      <c r="F562" s="4"/>
      <c r="G562" s="4"/>
      <c r="H562" s="7"/>
      <c r="I562" s="4"/>
      <c r="J562" s="4"/>
      <c r="K562" s="4"/>
      <c r="L562" s="4"/>
      <c r="M562" s="4"/>
      <c r="N562" s="4"/>
      <c r="O562" s="4"/>
      <c r="P562" s="4"/>
      <c r="Q562" s="4"/>
      <c r="R562" s="4"/>
      <c r="S562" s="4"/>
      <c r="T562" s="4"/>
      <c r="U562" s="4"/>
      <c r="V562" s="4"/>
      <c r="W562" s="4"/>
      <c r="X562" s="4"/>
      <c r="Y562" s="4"/>
      <c r="Z562" s="4"/>
    </row>
    <row r="563" spans="1:26" ht="15.75" customHeight="1">
      <c r="A563" s="4"/>
      <c r="B563" s="4"/>
      <c r="C563" s="4"/>
      <c r="D563" s="4"/>
      <c r="E563" s="7"/>
      <c r="F563" s="4"/>
      <c r="G563" s="4"/>
      <c r="H563" s="7"/>
      <c r="I563" s="4"/>
      <c r="J563" s="4"/>
      <c r="K563" s="4"/>
      <c r="L563" s="4"/>
      <c r="M563" s="4"/>
      <c r="N563" s="4"/>
      <c r="O563" s="4"/>
      <c r="P563" s="4"/>
      <c r="Q563" s="4"/>
      <c r="R563" s="4"/>
      <c r="S563" s="4"/>
      <c r="T563" s="4"/>
      <c r="U563" s="4"/>
      <c r="V563" s="4"/>
      <c r="W563" s="4"/>
      <c r="X563" s="4"/>
      <c r="Y563" s="4"/>
      <c r="Z563" s="4"/>
    </row>
    <row r="564" spans="1:26" ht="15.75" customHeight="1">
      <c r="A564" s="4"/>
      <c r="B564" s="4"/>
      <c r="C564" s="4"/>
      <c r="D564" s="4"/>
      <c r="E564" s="7"/>
      <c r="F564" s="4"/>
      <c r="G564" s="4"/>
      <c r="H564" s="7"/>
      <c r="I564" s="4"/>
      <c r="J564" s="4"/>
      <c r="K564" s="4"/>
      <c r="L564" s="4"/>
      <c r="M564" s="4"/>
      <c r="N564" s="4"/>
      <c r="O564" s="4"/>
      <c r="P564" s="4"/>
      <c r="Q564" s="4"/>
      <c r="R564" s="4"/>
      <c r="S564" s="4"/>
      <c r="T564" s="4"/>
      <c r="U564" s="4"/>
      <c r="V564" s="4"/>
      <c r="W564" s="4"/>
      <c r="X564" s="4"/>
      <c r="Y564" s="4"/>
      <c r="Z564" s="4"/>
    </row>
    <row r="565" spans="1:26" ht="15.75" customHeight="1">
      <c r="A565" s="4"/>
      <c r="B565" s="4"/>
      <c r="C565" s="4"/>
      <c r="D565" s="4"/>
      <c r="E565" s="7"/>
      <c r="F565" s="4"/>
      <c r="G565" s="4"/>
      <c r="H565" s="7"/>
      <c r="I565" s="4"/>
      <c r="J565" s="4"/>
      <c r="K565" s="4"/>
      <c r="L565" s="4"/>
      <c r="M565" s="4"/>
      <c r="N565" s="4"/>
      <c r="O565" s="4"/>
      <c r="P565" s="4"/>
      <c r="Q565" s="4"/>
      <c r="R565" s="4"/>
      <c r="S565" s="4"/>
      <c r="T565" s="4"/>
      <c r="U565" s="4"/>
      <c r="V565" s="4"/>
      <c r="W565" s="4"/>
      <c r="X565" s="4"/>
      <c r="Y565" s="4"/>
      <c r="Z565" s="4"/>
    </row>
    <row r="566" spans="1:26" ht="15.75" customHeight="1">
      <c r="A566" s="4"/>
      <c r="B566" s="4"/>
      <c r="C566" s="4"/>
      <c r="D566" s="4"/>
      <c r="E566" s="7"/>
      <c r="F566" s="4"/>
      <c r="G566" s="4"/>
      <c r="H566" s="7"/>
      <c r="I566" s="4"/>
      <c r="J566" s="4"/>
      <c r="K566" s="4"/>
      <c r="L566" s="4"/>
      <c r="M566" s="4"/>
      <c r="N566" s="4"/>
      <c r="O566" s="4"/>
      <c r="P566" s="4"/>
      <c r="Q566" s="4"/>
      <c r="R566" s="4"/>
      <c r="S566" s="4"/>
      <c r="T566" s="4"/>
      <c r="U566" s="4"/>
      <c r="V566" s="4"/>
      <c r="W566" s="4"/>
      <c r="X566" s="4"/>
      <c r="Y566" s="4"/>
      <c r="Z566" s="4"/>
    </row>
    <row r="567" spans="1:26" ht="15.75" customHeight="1">
      <c r="A567" s="4"/>
      <c r="B567" s="4"/>
      <c r="C567" s="4"/>
      <c r="D567" s="4"/>
      <c r="E567" s="7"/>
      <c r="F567" s="4"/>
      <c r="G567" s="4"/>
      <c r="H567" s="7"/>
      <c r="I567" s="4"/>
      <c r="J567" s="4"/>
      <c r="K567" s="4"/>
      <c r="L567" s="4"/>
      <c r="M567" s="4"/>
      <c r="N567" s="4"/>
      <c r="O567" s="4"/>
      <c r="P567" s="4"/>
      <c r="Q567" s="4"/>
      <c r="R567" s="4"/>
      <c r="S567" s="4"/>
      <c r="T567" s="4"/>
      <c r="U567" s="4"/>
      <c r="V567" s="4"/>
      <c r="W567" s="4"/>
      <c r="X567" s="4"/>
      <c r="Y567" s="4"/>
      <c r="Z567" s="4"/>
    </row>
    <row r="568" spans="1:26" ht="15.75" customHeight="1">
      <c r="A568" s="4"/>
      <c r="B568" s="4"/>
      <c r="C568" s="4"/>
      <c r="D568" s="4"/>
      <c r="E568" s="7"/>
      <c r="F568" s="4"/>
      <c r="G568" s="4"/>
      <c r="H568" s="7"/>
      <c r="I568" s="4"/>
      <c r="J568" s="4"/>
      <c r="K568" s="4"/>
      <c r="L568" s="4"/>
      <c r="M568" s="4"/>
      <c r="N568" s="4"/>
      <c r="O568" s="4"/>
      <c r="P568" s="4"/>
      <c r="Q568" s="4"/>
      <c r="R568" s="4"/>
      <c r="S568" s="4"/>
      <c r="T568" s="4"/>
      <c r="U568" s="4"/>
      <c r="V568" s="4"/>
      <c r="W568" s="4"/>
      <c r="X568" s="4"/>
      <c r="Y568" s="4"/>
      <c r="Z568" s="4"/>
    </row>
    <row r="569" spans="1:26" ht="15.75" customHeight="1">
      <c r="A569" s="4"/>
      <c r="B569" s="4"/>
      <c r="C569" s="4"/>
      <c r="D569" s="4"/>
      <c r="E569" s="7"/>
      <c r="F569" s="4"/>
      <c r="G569" s="4"/>
      <c r="H569" s="7"/>
      <c r="I569" s="4"/>
      <c r="J569" s="4"/>
      <c r="K569" s="4"/>
      <c r="L569" s="4"/>
      <c r="M569" s="4"/>
      <c r="N569" s="4"/>
      <c r="O569" s="4"/>
      <c r="P569" s="4"/>
      <c r="Q569" s="4"/>
      <c r="R569" s="4"/>
      <c r="S569" s="4"/>
      <c r="T569" s="4"/>
      <c r="U569" s="4"/>
      <c r="V569" s="4"/>
      <c r="W569" s="4"/>
      <c r="X569" s="4"/>
      <c r="Y569" s="4"/>
      <c r="Z569" s="4"/>
    </row>
    <row r="570" spans="1:26" ht="15.75" customHeight="1">
      <c r="A570" s="4"/>
      <c r="B570" s="4"/>
      <c r="C570" s="4"/>
      <c r="D570" s="4"/>
      <c r="E570" s="7"/>
      <c r="F570" s="4"/>
      <c r="G570" s="4"/>
      <c r="H570" s="7"/>
      <c r="I570" s="4"/>
      <c r="J570" s="4"/>
      <c r="K570" s="4"/>
      <c r="L570" s="4"/>
      <c r="M570" s="4"/>
      <c r="N570" s="4"/>
      <c r="O570" s="4"/>
      <c r="P570" s="4"/>
      <c r="Q570" s="4"/>
      <c r="R570" s="4"/>
      <c r="S570" s="4"/>
      <c r="T570" s="4"/>
      <c r="U570" s="4"/>
      <c r="V570" s="4"/>
      <c r="W570" s="4"/>
      <c r="X570" s="4"/>
      <c r="Y570" s="4"/>
      <c r="Z570" s="4"/>
    </row>
    <row r="571" spans="1:26" ht="15.75" customHeight="1">
      <c r="A571" s="4"/>
      <c r="B571" s="4"/>
      <c r="C571" s="4"/>
      <c r="D571" s="4"/>
      <c r="E571" s="7"/>
      <c r="F571" s="4"/>
      <c r="G571" s="4"/>
      <c r="H571" s="7"/>
      <c r="I571" s="4"/>
      <c r="J571" s="4"/>
      <c r="K571" s="4"/>
      <c r="L571" s="4"/>
      <c r="M571" s="4"/>
      <c r="N571" s="4"/>
      <c r="O571" s="4"/>
      <c r="P571" s="4"/>
      <c r="Q571" s="4"/>
      <c r="R571" s="4"/>
      <c r="S571" s="4"/>
      <c r="T571" s="4"/>
      <c r="U571" s="4"/>
      <c r="V571" s="4"/>
      <c r="W571" s="4"/>
      <c r="X571" s="4"/>
      <c r="Y571" s="4"/>
      <c r="Z571" s="4"/>
    </row>
    <row r="572" spans="1:26" ht="15.75" customHeight="1">
      <c r="A572" s="4"/>
      <c r="B572" s="4"/>
      <c r="C572" s="4"/>
      <c r="D572" s="4"/>
      <c r="E572" s="7"/>
      <c r="F572" s="4"/>
      <c r="G572" s="4"/>
      <c r="H572" s="7"/>
      <c r="I572" s="4"/>
      <c r="J572" s="4"/>
      <c r="K572" s="4"/>
      <c r="L572" s="4"/>
      <c r="M572" s="4"/>
      <c r="N572" s="4"/>
      <c r="O572" s="4"/>
      <c r="P572" s="4"/>
      <c r="Q572" s="4"/>
      <c r="R572" s="4"/>
      <c r="S572" s="4"/>
      <c r="T572" s="4"/>
      <c r="U572" s="4"/>
      <c r="V572" s="4"/>
      <c r="W572" s="4"/>
      <c r="X572" s="4"/>
      <c r="Y572" s="4"/>
      <c r="Z572" s="4"/>
    </row>
    <row r="573" spans="1:26" ht="15.75" customHeight="1">
      <c r="A573" s="4"/>
      <c r="B573" s="4"/>
      <c r="C573" s="4"/>
      <c r="D573" s="4"/>
      <c r="E573" s="7"/>
      <c r="F573" s="4"/>
      <c r="G573" s="4"/>
      <c r="H573" s="7"/>
      <c r="I573" s="4"/>
      <c r="J573" s="4"/>
      <c r="K573" s="4"/>
      <c r="L573" s="4"/>
      <c r="M573" s="4"/>
      <c r="N573" s="4"/>
      <c r="O573" s="4"/>
      <c r="P573" s="4"/>
      <c r="Q573" s="4"/>
      <c r="R573" s="4"/>
      <c r="S573" s="4"/>
      <c r="T573" s="4"/>
      <c r="U573" s="4"/>
      <c r="V573" s="4"/>
      <c r="W573" s="4"/>
      <c r="X573" s="4"/>
      <c r="Y573" s="4"/>
      <c r="Z573" s="4"/>
    </row>
    <row r="574" spans="1:26" ht="15.75" customHeight="1">
      <c r="A574" s="4"/>
      <c r="B574" s="4"/>
      <c r="C574" s="4"/>
      <c r="D574" s="4"/>
      <c r="E574" s="7"/>
      <c r="F574" s="4"/>
      <c r="G574" s="4"/>
      <c r="H574" s="7"/>
      <c r="I574" s="4"/>
      <c r="J574" s="4"/>
      <c r="K574" s="4"/>
      <c r="L574" s="4"/>
      <c r="M574" s="4"/>
      <c r="N574" s="4"/>
      <c r="O574" s="4"/>
      <c r="P574" s="4"/>
      <c r="Q574" s="4"/>
      <c r="R574" s="4"/>
      <c r="S574" s="4"/>
      <c r="T574" s="4"/>
      <c r="U574" s="4"/>
      <c r="V574" s="4"/>
      <c r="W574" s="4"/>
      <c r="X574" s="4"/>
      <c r="Y574" s="4"/>
      <c r="Z574" s="4"/>
    </row>
    <row r="575" spans="1:26" ht="15.75" customHeight="1">
      <c r="A575" s="4"/>
      <c r="B575" s="4"/>
      <c r="C575" s="4"/>
      <c r="D575" s="4"/>
      <c r="E575" s="7"/>
      <c r="F575" s="4"/>
      <c r="G575" s="4"/>
      <c r="H575" s="7"/>
      <c r="I575" s="4"/>
      <c r="J575" s="4"/>
      <c r="K575" s="4"/>
      <c r="L575" s="4"/>
      <c r="M575" s="4"/>
      <c r="N575" s="4"/>
      <c r="O575" s="4"/>
      <c r="P575" s="4"/>
      <c r="Q575" s="4"/>
      <c r="R575" s="4"/>
      <c r="S575" s="4"/>
      <c r="T575" s="4"/>
      <c r="U575" s="4"/>
      <c r="V575" s="4"/>
      <c r="W575" s="4"/>
      <c r="X575" s="4"/>
      <c r="Y575" s="4"/>
      <c r="Z575" s="4"/>
    </row>
    <row r="576" spans="1:26" ht="15.75" customHeight="1">
      <c r="A576" s="4"/>
      <c r="B576" s="4"/>
      <c r="C576" s="4"/>
      <c r="D576" s="4"/>
      <c r="E576" s="7"/>
      <c r="F576" s="4"/>
      <c r="G576" s="4"/>
      <c r="H576" s="7"/>
      <c r="I576" s="4"/>
      <c r="J576" s="4"/>
      <c r="K576" s="4"/>
      <c r="L576" s="4"/>
      <c r="M576" s="4"/>
      <c r="N576" s="4"/>
      <c r="O576" s="4"/>
      <c r="P576" s="4"/>
      <c r="Q576" s="4"/>
      <c r="R576" s="4"/>
      <c r="S576" s="4"/>
      <c r="T576" s="4"/>
      <c r="U576" s="4"/>
      <c r="V576" s="4"/>
      <c r="W576" s="4"/>
      <c r="X576" s="4"/>
      <c r="Y576" s="4"/>
      <c r="Z576" s="4"/>
    </row>
    <row r="577" spans="1:26" ht="15.75" customHeight="1">
      <c r="A577" s="4"/>
      <c r="B577" s="4"/>
      <c r="C577" s="4"/>
      <c r="D577" s="4"/>
      <c r="E577" s="7"/>
      <c r="F577" s="4"/>
      <c r="G577" s="4"/>
      <c r="H577" s="7"/>
      <c r="I577" s="4"/>
      <c r="J577" s="4"/>
      <c r="K577" s="4"/>
      <c r="L577" s="4"/>
      <c r="M577" s="4"/>
      <c r="N577" s="4"/>
      <c r="O577" s="4"/>
      <c r="P577" s="4"/>
      <c r="Q577" s="4"/>
      <c r="R577" s="4"/>
      <c r="S577" s="4"/>
      <c r="T577" s="4"/>
      <c r="U577" s="4"/>
      <c r="V577" s="4"/>
      <c r="W577" s="4"/>
      <c r="X577" s="4"/>
      <c r="Y577" s="4"/>
      <c r="Z577" s="4"/>
    </row>
    <row r="578" spans="1:26" ht="15.75" customHeight="1">
      <c r="A578" s="4"/>
      <c r="B578" s="4"/>
      <c r="C578" s="4"/>
      <c r="D578" s="4"/>
      <c r="E578" s="7"/>
      <c r="F578" s="4"/>
      <c r="G578" s="4"/>
      <c r="H578" s="7"/>
      <c r="I578" s="4"/>
      <c r="J578" s="4"/>
      <c r="K578" s="4"/>
      <c r="L578" s="4"/>
      <c r="M578" s="4"/>
      <c r="N578" s="4"/>
      <c r="O578" s="4"/>
      <c r="P578" s="4"/>
      <c r="Q578" s="4"/>
      <c r="R578" s="4"/>
      <c r="S578" s="4"/>
      <c r="T578" s="4"/>
      <c r="U578" s="4"/>
      <c r="V578" s="4"/>
      <c r="W578" s="4"/>
      <c r="X578" s="4"/>
      <c r="Y578" s="4"/>
      <c r="Z578" s="4"/>
    </row>
    <row r="579" spans="1:26" ht="15.75" customHeight="1">
      <c r="A579" s="4"/>
      <c r="B579" s="4"/>
      <c r="C579" s="4"/>
      <c r="D579" s="4"/>
      <c r="E579" s="7"/>
      <c r="F579" s="4"/>
      <c r="G579" s="4"/>
      <c r="H579" s="7"/>
      <c r="I579" s="4"/>
      <c r="J579" s="4"/>
      <c r="K579" s="4"/>
      <c r="L579" s="4"/>
      <c r="M579" s="4"/>
      <c r="N579" s="4"/>
      <c r="O579" s="4"/>
      <c r="P579" s="4"/>
      <c r="Q579" s="4"/>
      <c r="R579" s="4"/>
      <c r="S579" s="4"/>
      <c r="T579" s="4"/>
      <c r="U579" s="4"/>
      <c r="V579" s="4"/>
      <c r="W579" s="4"/>
      <c r="X579" s="4"/>
      <c r="Y579" s="4"/>
      <c r="Z579" s="4"/>
    </row>
    <row r="580" spans="1:26" ht="15.75" customHeight="1">
      <c r="A580" s="4"/>
      <c r="B580" s="4"/>
      <c r="C580" s="4"/>
      <c r="D580" s="4"/>
      <c r="E580" s="7"/>
      <c r="F580" s="4"/>
      <c r="G580" s="4"/>
      <c r="H580" s="7"/>
      <c r="I580" s="4"/>
      <c r="J580" s="4"/>
      <c r="K580" s="4"/>
      <c r="L580" s="4"/>
      <c r="M580" s="4"/>
      <c r="N580" s="4"/>
      <c r="O580" s="4"/>
      <c r="P580" s="4"/>
      <c r="Q580" s="4"/>
      <c r="R580" s="4"/>
      <c r="S580" s="4"/>
      <c r="T580" s="4"/>
      <c r="U580" s="4"/>
      <c r="V580" s="4"/>
      <c r="W580" s="4"/>
      <c r="X580" s="4"/>
      <c r="Y580" s="4"/>
      <c r="Z580" s="4"/>
    </row>
    <row r="581" spans="1:26" ht="15.75" customHeight="1">
      <c r="A581" s="4"/>
      <c r="B581" s="4"/>
      <c r="C581" s="4"/>
      <c r="D581" s="4"/>
      <c r="E581" s="7"/>
      <c r="F581" s="4"/>
      <c r="G581" s="4"/>
      <c r="H581" s="7"/>
      <c r="I581" s="4"/>
      <c r="J581" s="4"/>
      <c r="K581" s="4"/>
      <c r="L581" s="4"/>
      <c r="M581" s="4"/>
      <c r="N581" s="4"/>
      <c r="O581" s="4"/>
      <c r="P581" s="4"/>
      <c r="Q581" s="4"/>
      <c r="R581" s="4"/>
      <c r="S581" s="4"/>
      <c r="T581" s="4"/>
      <c r="U581" s="4"/>
      <c r="V581" s="4"/>
      <c r="W581" s="4"/>
      <c r="X581" s="4"/>
      <c r="Y581" s="4"/>
      <c r="Z581" s="4"/>
    </row>
    <row r="582" spans="1:26" ht="15.75" customHeight="1">
      <c r="A582" s="4"/>
      <c r="B582" s="4"/>
      <c r="C582" s="4"/>
      <c r="D582" s="4"/>
      <c r="E582" s="7"/>
      <c r="F582" s="4"/>
      <c r="G582" s="4"/>
      <c r="H582" s="7"/>
      <c r="I582" s="4"/>
      <c r="J582" s="4"/>
      <c r="K582" s="4"/>
      <c r="L582" s="4"/>
      <c r="M582" s="4"/>
      <c r="N582" s="4"/>
      <c r="O582" s="4"/>
      <c r="P582" s="4"/>
      <c r="Q582" s="4"/>
      <c r="R582" s="4"/>
      <c r="S582" s="4"/>
      <c r="T582" s="4"/>
      <c r="U582" s="4"/>
      <c r="V582" s="4"/>
      <c r="W582" s="4"/>
      <c r="X582" s="4"/>
      <c r="Y582" s="4"/>
      <c r="Z582" s="4"/>
    </row>
    <row r="583" spans="1:26" ht="15.75" customHeight="1">
      <c r="A583" s="4"/>
      <c r="B583" s="4"/>
      <c r="C583" s="4"/>
      <c r="D583" s="4"/>
      <c r="E583" s="7"/>
      <c r="F583" s="4"/>
      <c r="G583" s="4"/>
      <c r="H583" s="7"/>
      <c r="I583" s="4"/>
      <c r="J583" s="4"/>
      <c r="K583" s="4"/>
      <c r="L583" s="4"/>
      <c r="M583" s="4"/>
      <c r="N583" s="4"/>
      <c r="O583" s="4"/>
      <c r="P583" s="4"/>
      <c r="Q583" s="4"/>
      <c r="R583" s="4"/>
      <c r="S583" s="4"/>
      <c r="T583" s="4"/>
      <c r="U583" s="4"/>
      <c r="V583" s="4"/>
      <c r="W583" s="4"/>
      <c r="X583" s="4"/>
      <c r="Y583" s="4"/>
      <c r="Z583" s="4"/>
    </row>
    <row r="584" spans="1:26" ht="15.75" customHeight="1">
      <c r="A584" s="4"/>
      <c r="B584" s="4"/>
      <c r="C584" s="4"/>
      <c r="D584" s="4"/>
      <c r="E584" s="7"/>
      <c r="F584" s="4"/>
      <c r="G584" s="4"/>
      <c r="H584" s="7"/>
      <c r="I584" s="4"/>
      <c r="J584" s="4"/>
      <c r="K584" s="4"/>
      <c r="L584" s="4"/>
      <c r="M584" s="4"/>
      <c r="N584" s="4"/>
      <c r="O584" s="4"/>
      <c r="P584" s="4"/>
      <c r="Q584" s="4"/>
      <c r="R584" s="4"/>
      <c r="S584" s="4"/>
      <c r="T584" s="4"/>
      <c r="U584" s="4"/>
      <c r="V584" s="4"/>
      <c r="W584" s="4"/>
      <c r="X584" s="4"/>
      <c r="Y584" s="4"/>
      <c r="Z584" s="4"/>
    </row>
    <row r="585" spans="1:26" ht="15.75" customHeight="1">
      <c r="A585" s="4"/>
      <c r="B585" s="4"/>
      <c r="C585" s="4"/>
      <c r="D585" s="4"/>
      <c r="E585" s="7"/>
      <c r="F585" s="4"/>
      <c r="G585" s="4"/>
      <c r="H585" s="7"/>
      <c r="I585" s="4"/>
      <c r="J585" s="4"/>
      <c r="K585" s="4"/>
      <c r="L585" s="4"/>
      <c r="M585" s="4"/>
      <c r="N585" s="4"/>
      <c r="O585" s="4"/>
      <c r="P585" s="4"/>
      <c r="Q585" s="4"/>
      <c r="R585" s="4"/>
      <c r="S585" s="4"/>
      <c r="T585" s="4"/>
      <c r="U585" s="4"/>
      <c r="V585" s="4"/>
      <c r="W585" s="4"/>
      <c r="X585" s="4"/>
      <c r="Y585" s="4"/>
      <c r="Z585" s="4"/>
    </row>
    <row r="586" spans="1:26" ht="15.75" customHeight="1">
      <c r="A586" s="4"/>
      <c r="B586" s="4"/>
      <c r="C586" s="4"/>
      <c r="D586" s="4"/>
      <c r="E586" s="7"/>
      <c r="F586" s="4"/>
      <c r="G586" s="4"/>
      <c r="H586" s="7"/>
      <c r="I586" s="4"/>
      <c r="J586" s="4"/>
      <c r="K586" s="4"/>
      <c r="L586" s="4"/>
      <c r="M586" s="4"/>
      <c r="N586" s="4"/>
      <c r="O586" s="4"/>
      <c r="P586" s="4"/>
      <c r="Q586" s="4"/>
      <c r="R586" s="4"/>
      <c r="S586" s="4"/>
      <c r="T586" s="4"/>
      <c r="U586" s="4"/>
      <c r="V586" s="4"/>
      <c r="W586" s="4"/>
      <c r="X586" s="4"/>
      <c r="Y586" s="4"/>
      <c r="Z586" s="4"/>
    </row>
    <row r="587" spans="1:26" ht="15.75" customHeight="1">
      <c r="A587" s="4"/>
      <c r="B587" s="4"/>
      <c r="C587" s="4"/>
      <c r="D587" s="4"/>
      <c r="E587" s="7"/>
      <c r="F587" s="4"/>
      <c r="G587" s="4"/>
      <c r="H587" s="7"/>
      <c r="I587" s="4"/>
      <c r="J587" s="4"/>
      <c r="K587" s="4"/>
      <c r="L587" s="4"/>
      <c r="M587" s="4"/>
      <c r="N587" s="4"/>
      <c r="O587" s="4"/>
      <c r="P587" s="4"/>
      <c r="Q587" s="4"/>
      <c r="R587" s="4"/>
      <c r="S587" s="4"/>
      <c r="T587" s="4"/>
      <c r="U587" s="4"/>
      <c r="V587" s="4"/>
      <c r="W587" s="4"/>
      <c r="X587" s="4"/>
      <c r="Y587" s="4"/>
      <c r="Z587" s="4"/>
    </row>
    <row r="588" spans="1:26" ht="15.75" customHeight="1">
      <c r="A588" s="4"/>
      <c r="B588" s="4"/>
      <c r="C588" s="4"/>
      <c r="D588" s="4"/>
      <c r="E588" s="7"/>
      <c r="F588" s="4"/>
      <c r="G588" s="4"/>
      <c r="H588" s="7"/>
      <c r="I588" s="4"/>
      <c r="J588" s="4"/>
      <c r="K588" s="4"/>
      <c r="L588" s="4"/>
      <c r="M588" s="4"/>
      <c r="N588" s="4"/>
      <c r="O588" s="4"/>
      <c r="P588" s="4"/>
      <c r="Q588" s="4"/>
      <c r="R588" s="4"/>
      <c r="S588" s="4"/>
      <c r="T588" s="4"/>
      <c r="U588" s="4"/>
      <c r="V588" s="4"/>
      <c r="W588" s="4"/>
      <c r="X588" s="4"/>
      <c r="Y588" s="4"/>
      <c r="Z588" s="4"/>
    </row>
    <row r="589" spans="1:26" ht="15.75" customHeight="1">
      <c r="A589" s="4"/>
      <c r="B589" s="4"/>
      <c r="C589" s="4"/>
      <c r="D589" s="4"/>
      <c r="E589" s="7"/>
      <c r="F589" s="4"/>
      <c r="G589" s="4"/>
      <c r="H589" s="7"/>
      <c r="I589" s="4"/>
      <c r="J589" s="4"/>
      <c r="K589" s="4"/>
      <c r="L589" s="4"/>
      <c r="M589" s="4"/>
      <c r="N589" s="4"/>
      <c r="O589" s="4"/>
      <c r="P589" s="4"/>
      <c r="Q589" s="4"/>
      <c r="R589" s="4"/>
      <c r="S589" s="4"/>
      <c r="T589" s="4"/>
      <c r="U589" s="4"/>
      <c r="V589" s="4"/>
      <c r="W589" s="4"/>
      <c r="X589" s="4"/>
      <c r="Y589" s="4"/>
      <c r="Z589" s="4"/>
    </row>
    <row r="590" spans="1:26" ht="15.75" customHeight="1">
      <c r="A590" s="4"/>
      <c r="B590" s="4"/>
      <c r="C590" s="4"/>
      <c r="D590" s="4"/>
      <c r="E590" s="7"/>
      <c r="F590" s="4"/>
      <c r="G590" s="4"/>
      <c r="H590" s="7"/>
      <c r="I590" s="4"/>
      <c r="J590" s="4"/>
      <c r="K590" s="4"/>
      <c r="L590" s="4"/>
      <c r="M590" s="4"/>
      <c r="N590" s="4"/>
      <c r="O590" s="4"/>
      <c r="P590" s="4"/>
      <c r="Q590" s="4"/>
      <c r="R590" s="4"/>
      <c r="S590" s="4"/>
      <c r="T590" s="4"/>
      <c r="U590" s="4"/>
      <c r="V590" s="4"/>
      <c r="W590" s="4"/>
      <c r="X590" s="4"/>
      <c r="Y590" s="4"/>
      <c r="Z590" s="4"/>
    </row>
    <row r="591" spans="1:26" ht="15.75" customHeight="1">
      <c r="A591" s="4"/>
      <c r="B591" s="4"/>
      <c r="C591" s="4"/>
      <c r="D591" s="4"/>
      <c r="E591" s="7"/>
      <c r="F591" s="4"/>
      <c r="G591" s="4"/>
      <c r="H591" s="7"/>
      <c r="I591" s="4"/>
      <c r="J591" s="4"/>
      <c r="K591" s="4"/>
      <c r="L591" s="4"/>
      <c r="M591" s="4"/>
      <c r="N591" s="4"/>
      <c r="O591" s="4"/>
      <c r="P591" s="4"/>
      <c r="Q591" s="4"/>
      <c r="R591" s="4"/>
      <c r="S591" s="4"/>
      <c r="T591" s="4"/>
      <c r="U591" s="4"/>
      <c r="V591" s="4"/>
      <c r="W591" s="4"/>
      <c r="X591" s="4"/>
      <c r="Y591" s="4"/>
      <c r="Z591" s="4"/>
    </row>
    <row r="592" spans="1:26" ht="15.75" customHeight="1">
      <c r="A592" s="4"/>
      <c r="B592" s="4"/>
      <c r="C592" s="4"/>
      <c r="D592" s="4"/>
      <c r="E592" s="7"/>
      <c r="F592" s="4"/>
      <c r="G592" s="4"/>
      <c r="H592" s="7"/>
      <c r="I592" s="4"/>
      <c r="J592" s="4"/>
      <c r="K592" s="4"/>
      <c r="L592" s="4"/>
      <c r="M592" s="4"/>
      <c r="N592" s="4"/>
      <c r="O592" s="4"/>
      <c r="P592" s="4"/>
      <c r="Q592" s="4"/>
      <c r="R592" s="4"/>
      <c r="S592" s="4"/>
      <c r="T592" s="4"/>
      <c r="U592" s="4"/>
      <c r="V592" s="4"/>
      <c r="W592" s="4"/>
      <c r="X592" s="4"/>
      <c r="Y592" s="4"/>
      <c r="Z592" s="4"/>
    </row>
    <row r="593" spans="1:26" ht="15.75" customHeight="1">
      <c r="A593" s="4"/>
      <c r="B593" s="4"/>
      <c r="C593" s="4"/>
      <c r="D593" s="4"/>
      <c r="E593" s="7"/>
      <c r="F593" s="4"/>
      <c r="G593" s="4"/>
      <c r="H593" s="7"/>
      <c r="I593" s="4"/>
      <c r="J593" s="4"/>
      <c r="K593" s="4"/>
      <c r="L593" s="4"/>
      <c r="M593" s="4"/>
      <c r="N593" s="4"/>
      <c r="O593" s="4"/>
      <c r="P593" s="4"/>
      <c r="Q593" s="4"/>
      <c r="R593" s="4"/>
      <c r="S593" s="4"/>
      <c r="T593" s="4"/>
      <c r="U593" s="4"/>
      <c r="V593" s="4"/>
      <c r="W593" s="4"/>
      <c r="X593" s="4"/>
      <c r="Y593" s="4"/>
      <c r="Z593" s="4"/>
    </row>
    <row r="594" spans="1:26" ht="15.75" customHeight="1">
      <c r="A594" s="4"/>
      <c r="B594" s="4"/>
      <c r="C594" s="4"/>
      <c r="D594" s="4"/>
      <c r="E594" s="7"/>
      <c r="F594" s="4"/>
      <c r="G594" s="4"/>
      <c r="H594" s="7"/>
      <c r="I594" s="4"/>
      <c r="J594" s="4"/>
      <c r="K594" s="4"/>
      <c r="L594" s="4"/>
      <c r="M594" s="4"/>
      <c r="N594" s="4"/>
      <c r="O594" s="4"/>
      <c r="P594" s="4"/>
      <c r="Q594" s="4"/>
      <c r="R594" s="4"/>
      <c r="S594" s="4"/>
      <c r="T594" s="4"/>
      <c r="U594" s="4"/>
      <c r="V594" s="4"/>
      <c r="W594" s="4"/>
      <c r="X594" s="4"/>
      <c r="Y594" s="4"/>
      <c r="Z594" s="4"/>
    </row>
    <row r="595" spans="1:26" ht="15.75" customHeight="1">
      <c r="A595" s="4"/>
      <c r="B595" s="4"/>
      <c r="C595" s="4"/>
      <c r="D595" s="4"/>
      <c r="E595" s="7"/>
      <c r="F595" s="4"/>
      <c r="G595" s="4"/>
      <c r="H595" s="7"/>
      <c r="I595" s="4"/>
      <c r="J595" s="4"/>
      <c r="K595" s="4"/>
      <c r="L595" s="4"/>
      <c r="M595" s="4"/>
      <c r="N595" s="4"/>
      <c r="O595" s="4"/>
      <c r="P595" s="4"/>
      <c r="Q595" s="4"/>
      <c r="R595" s="4"/>
      <c r="S595" s="4"/>
      <c r="T595" s="4"/>
      <c r="U595" s="4"/>
      <c r="V595" s="4"/>
      <c r="W595" s="4"/>
      <c r="X595" s="4"/>
      <c r="Y595" s="4"/>
      <c r="Z595" s="4"/>
    </row>
    <row r="596" spans="1:26" ht="15.75" customHeight="1">
      <c r="A596" s="4"/>
      <c r="B596" s="4"/>
      <c r="C596" s="4"/>
      <c r="D596" s="4"/>
      <c r="E596" s="7"/>
      <c r="F596" s="4"/>
      <c r="G596" s="4"/>
      <c r="H596" s="7"/>
      <c r="I596" s="4"/>
      <c r="J596" s="4"/>
      <c r="K596" s="4"/>
      <c r="L596" s="4"/>
      <c r="M596" s="4"/>
      <c r="N596" s="4"/>
      <c r="O596" s="4"/>
      <c r="P596" s="4"/>
      <c r="Q596" s="4"/>
      <c r="R596" s="4"/>
      <c r="S596" s="4"/>
      <c r="T596" s="4"/>
      <c r="U596" s="4"/>
      <c r="V596" s="4"/>
      <c r="W596" s="4"/>
      <c r="X596" s="4"/>
      <c r="Y596" s="4"/>
      <c r="Z596" s="4"/>
    </row>
    <row r="597" spans="1:26" ht="15.75" customHeight="1">
      <c r="A597" s="4"/>
      <c r="B597" s="4"/>
      <c r="C597" s="4"/>
      <c r="D597" s="4"/>
      <c r="E597" s="7"/>
      <c r="F597" s="4"/>
      <c r="G597" s="4"/>
      <c r="H597" s="7"/>
      <c r="I597" s="4"/>
      <c r="J597" s="4"/>
      <c r="K597" s="4"/>
      <c r="L597" s="4"/>
      <c r="M597" s="4"/>
      <c r="N597" s="4"/>
      <c r="O597" s="4"/>
      <c r="P597" s="4"/>
      <c r="Q597" s="4"/>
      <c r="R597" s="4"/>
      <c r="S597" s="4"/>
      <c r="T597" s="4"/>
      <c r="U597" s="4"/>
      <c r="V597" s="4"/>
      <c r="W597" s="4"/>
      <c r="X597" s="4"/>
      <c r="Y597" s="4"/>
      <c r="Z597" s="4"/>
    </row>
    <row r="598" spans="1:26" ht="15.75" customHeight="1">
      <c r="A598" s="4"/>
      <c r="B598" s="4"/>
      <c r="C598" s="4"/>
      <c r="D598" s="4"/>
      <c r="E598" s="7"/>
      <c r="F598" s="4"/>
      <c r="G598" s="4"/>
      <c r="H598" s="7"/>
      <c r="I598" s="4"/>
      <c r="J598" s="4"/>
      <c r="K598" s="4"/>
      <c r="L598" s="4"/>
      <c r="M598" s="4"/>
      <c r="N598" s="4"/>
      <c r="O598" s="4"/>
      <c r="P598" s="4"/>
      <c r="Q598" s="4"/>
      <c r="R598" s="4"/>
      <c r="S598" s="4"/>
      <c r="T598" s="4"/>
      <c r="U598" s="4"/>
      <c r="V598" s="4"/>
      <c r="W598" s="4"/>
      <c r="X598" s="4"/>
      <c r="Y598" s="4"/>
      <c r="Z598" s="4"/>
    </row>
    <row r="599" spans="1:26" ht="15.75" customHeight="1">
      <c r="A599" s="4"/>
      <c r="B599" s="4"/>
      <c r="C599" s="4"/>
      <c r="D599" s="4"/>
      <c r="E599" s="7"/>
      <c r="F599" s="4"/>
      <c r="G599" s="4"/>
      <c r="H599" s="7"/>
      <c r="I599" s="4"/>
      <c r="J599" s="4"/>
      <c r="K599" s="4"/>
      <c r="L599" s="4"/>
      <c r="M599" s="4"/>
      <c r="N599" s="4"/>
      <c r="O599" s="4"/>
      <c r="P599" s="4"/>
      <c r="Q599" s="4"/>
      <c r="R599" s="4"/>
      <c r="S599" s="4"/>
      <c r="T599" s="4"/>
      <c r="U599" s="4"/>
      <c r="V599" s="4"/>
      <c r="W599" s="4"/>
      <c r="X599" s="4"/>
      <c r="Y599" s="4"/>
      <c r="Z599" s="4"/>
    </row>
    <row r="600" spans="1:26" ht="15.75" customHeight="1">
      <c r="A600" s="4"/>
      <c r="B600" s="4"/>
      <c r="C600" s="4"/>
      <c r="D600" s="4"/>
      <c r="E600" s="7"/>
      <c r="F600" s="4"/>
      <c r="G600" s="4"/>
      <c r="H600" s="7"/>
      <c r="I600" s="4"/>
      <c r="J600" s="4"/>
      <c r="K600" s="4"/>
      <c r="L600" s="4"/>
      <c r="M600" s="4"/>
      <c r="N600" s="4"/>
      <c r="O600" s="4"/>
      <c r="P600" s="4"/>
      <c r="Q600" s="4"/>
      <c r="R600" s="4"/>
      <c r="S600" s="4"/>
      <c r="T600" s="4"/>
      <c r="U600" s="4"/>
      <c r="V600" s="4"/>
      <c r="W600" s="4"/>
      <c r="X600" s="4"/>
      <c r="Y600" s="4"/>
      <c r="Z600" s="4"/>
    </row>
    <row r="601" spans="1:26" ht="15.75" customHeight="1">
      <c r="A601" s="4"/>
      <c r="B601" s="4"/>
      <c r="C601" s="4"/>
      <c r="D601" s="4"/>
      <c r="E601" s="7"/>
      <c r="F601" s="4"/>
      <c r="G601" s="4"/>
      <c r="H601" s="7"/>
      <c r="I601" s="4"/>
      <c r="J601" s="4"/>
      <c r="K601" s="4"/>
      <c r="L601" s="4"/>
      <c r="M601" s="4"/>
      <c r="N601" s="4"/>
      <c r="O601" s="4"/>
      <c r="P601" s="4"/>
      <c r="Q601" s="4"/>
      <c r="R601" s="4"/>
      <c r="S601" s="4"/>
      <c r="T601" s="4"/>
      <c r="U601" s="4"/>
      <c r="V601" s="4"/>
      <c r="W601" s="4"/>
      <c r="X601" s="4"/>
      <c r="Y601" s="4"/>
      <c r="Z601" s="4"/>
    </row>
    <row r="602" spans="1:26" ht="15.75" customHeight="1">
      <c r="A602" s="4"/>
      <c r="B602" s="4"/>
      <c r="C602" s="4"/>
      <c r="D602" s="4"/>
      <c r="E602" s="7"/>
      <c r="F602" s="4"/>
      <c r="G602" s="4"/>
      <c r="H602" s="7"/>
      <c r="I602" s="4"/>
      <c r="J602" s="4"/>
      <c r="K602" s="4"/>
      <c r="L602" s="4"/>
      <c r="M602" s="4"/>
      <c r="N602" s="4"/>
      <c r="O602" s="4"/>
      <c r="P602" s="4"/>
      <c r="Q602" s="4"/>
      <c r="R602" s="4"/>
      <c r="S602" s="4"/>
      <c r="T602" s="4"/>
      <c r="U602" s="4"/>
      <c r="V602" s="4"/>
      <c r="W602" s="4"/>
      <c r="X602" s="4"/>
      <c r="Y602" s="4"/>
      <c r="Z602" s="4"/>
    </row>
    <row r="603" spans="1:26" ht="15.75" customHeight="1">
      <c r="A603" s="4"/>
      <c r="B603" s="4"/>
      <c r="C603" s="4"/>
      <c r="D603" s="4"/>
      <c r="E603" s="7"/>
      <c r="F603" s="4"/>
      <c r="G603" s="4"/>
      <c r="H603" s="7"/>
      <c r="I603" s="4"/>
      <c r="J603" s="4"/>
      <c r="K603" s="4"/>
      <c r="L603" s="4"/>
      <c r="M603" s="4"/>
      <c r="N603" s="4"/>
      <c r="O603" s="4"/>
      <c r="P603" s="4"/>
      <c r="Q603" s="4"/>
      <c r="R603" s="4"/>
      <c r="S603" s="4"/>
      <c r="T603" s="4"/>
      <c r="U603" s="4"/>
      <c r="V603" s="4"/>
      <c r="W603" s="4"/>
      <c r="X603" s="4"/>
      <c r="Y603" s="4"/>
      <c r="Z603" s="4"/>
    </row>
    <row r="604" spans="1:26" ht="15.75" customHeight="1">
      <c r="A604" s="4"/>
      <c r="B604" s="4"/>
      <c r="C604" s="4"/>
      <c r="D604" s="4"/>
      <c r="E604" s="7"/>
      <c r="F604" s="4"/>
      <c r="G604" s="4"/>
      <c r="H604" s="7"/>
      <c r="I604" s="4"/>
      <c r="J604" s="4"/>
      <c r="K604" s="4"/>
      <c r="L604" s="4"/>
      <c r="M604" s="4"/>
      <c r="N604" s="4"/>
      <c r="O604" s="4"/>
      <c r="P604" s="4"/>
      <c r="Q604" s="4"/>
      <c r="R604" s="4"/>
      <c r="S604" s="4"/>
      <c r="T604" s="4"/>
      <c r="U604" s="4"/>
      <c r="V604" s="4"/>
      <c r="W604" s="4"/>
      <c r="X604" s="4"/>
      <c r="Y604" s="4"/>
      <c r="Z604" s="4"/>
    </row>
    <row r="605" spans="1:26" ht="15.75" customHeight="1">
      <c r="A605" s="4"/>
      <c r="B605" s="4"/>
      <c r="C605" s="4"/>
      <c r="D605" s="4"/>
      <c r="E605" s="7"/>
      <c r="F605" s="4"/>
      <c r="G605" s="4"/>
      <c r="H605" s="7"/>
      <c r="I605" s="4"/>
      <c r="J605" s="4"/>
      <c r="K605" s="4"/>
      <c r="L605" s="4"/>
      <c r="M605" s="4"/>
      <c r="N605" s="4"/>
      <c r="O605" s="4"/>
      <c r="P605" s="4"/>
      <c r="Q605" s="4"/>
      <c r="R605" s="4"/>
      <c r="S605" s="4"/>
      <c r="T605" s="4"/>
      <c r="U605" s="4"/>
      <c r="V605" s="4"/>
      <c r="W605" s="4"/>
      <c r="X605" s="4"/>
      <c r="Y605" s="4"/>
      <c r="Z605" s="4"/>
    </row>
    <row r="606" spans="1:26" ht="15.75" customHeight="1">
      <c r="A606" s="4"/>
      <c r="B606" s="4"/>
      <c r="C606" s="4"/>
      <c r="D606" s="4"/>
      <c r="E606" s="7"/>
      <c r="F606" s="4"/>
      <c r="G606" s="4"/>
      <c r="H606" s="7"/>
      <c r="I606" s="4"/>
      <c r="J606" s="4"/>
      <c r="K606" s="4"/>
      <c r="L606" s="4"/>
      <c r="M606" s="4"/>
      <c r="N606" s="4"/>
      <c r="O606" s="4"/>
      <c r="P606" s="4"/>
      <c r="Q606" s="4"/>
      <c r="R606" s="4"/>
      <c r="S606" s="4"/>
      <c r="T606" s="4"/>
      <c r="U606" s="4"/>
      <c r="V606" s="4"/>
      <c r="W606" s="4"/>
      <c r="X606" s="4"/>
      <c r="Y606" s="4"/>
      <c r="Z606" s="4"/>
    </row>
    <row r="607" spans="1:26" ht="15.75" customHeight="1">
      <c r="A607" s="4"/>
      <c r="B607" s="4"/>
      <c r="C607" s="4"/>
      <c r="D607" s="4"/>
      <c r="E607" s="7"/>
      <c r="F607" s="4"/>
      <c r="G607" s="4"/>
      <c r="H607" s="7"/>
      <c r="I607" s="4"/>
      <c r="J607" s="4"/>
      <c r="K607" s="4"/>
      <c r="L607" s="4"/>
      <c r="M607" s="4"/>
      <c r="N607" s="4"/>
      <c r="O607" s="4"/>
      <c r="P607" s="4"/>
      <c r="Q607" s="4"/>
      <c r="R607" s="4"/>
      <c r="S607" s="4"/>
      <c r="T607" s="4"/>
      <c r="U607" s="4"/>
      <c r="V607" s="4"/>
      <c r="W607" s="4"/>
      <c r="X607" s="4"/>
      <c r="Y607" s="4"/>
      <c r="Z607" s="4"/>
    </row>
    <row r="608" spans="1:26" ht="15.75" customHeight="1">
      <c r="A608" s="4"/>
      <c r="B608" s="4"/>
      <c r="C608" s="4"/>
      <c r="D608" s="4"/>
      <c r="E608" s="7"/>
      <c r="F608" s="4"/>
      <c r="G608" s="4"/>
      <c r="H608" s="7"/>
      <c r="I608" s="4"/>
      <c r="J608" s="4"/>
      <c r="K608" s="4"/>
      <c r="L608" s="4"/>
      <c r="M608" s="4"/>
      <c r="N608" s="4"/>
      <c r="O608" s="4"/>
      <c r="P608" s="4"/>
      <c r="Q608" s="4"/>
      <c r="R608" s="4"/>
      <c r="S608" s="4"/>
      <c r="T608" s="4"/>
      <c r="U608" s="4"/>
      <c r="V608" s="4"/>
      <c r="W608" s="4"/>
      <c r="X608" s="4"/>
      <c r="Y608" s="4"/>
      <c r="Z608" s="4"/>
    </row>
    <row r="609" spans="1:26" ht="15.75" customHeight="1">
      <c r="A609" s="4"/>
      <c r="B609" s="4"/>
      <c r="C609" s="4"/>
      <c r="D609" s="4"/>
      <c r="E609" s="7"/>
      <c r="F609" s="4"/>
      <c r="G609" s="4"/>
      <c r="H609" s="7"/>
      <c r="I609" s="4"/>
      <c r="J609" s="4"/>
      <c r="K609" s="4"/>
      <c r="L609" s="4"/>
      <c r="M609" s="4"/>
      <c r="N609" s="4"/>
      <c r="O609" s="4"/>
      <c r="P609" s="4"/>
      <c r="Q609" s="4"/>
      <c r="R609" s="4"/>
      <c r="S609" s="4"/>
      <c r="T609" s="4"/>
      <c r="U609" s="4"/>
      <c r="V609" s="4"/>
      <c r="W609" s="4"/>
      <c r="X609" s="4"/>
      <c r="Y609" s="4"/>
      <c r="Z609" s="4"/>
    </row>
    <row r="610" spans="1:26" ht="15.75" customHeight="1">
      <c r="A610" s="4"/>
      <c r="B610" s="4"/>
      <c r="C610" s="4"/>
      <c r="D610" s="4"/>
      <c r="E610" s="7"/>
      <c r="F610" s="4"/>
      <c r="G610" s="4"/>
      <c r="H610" s="7"/>
      <c r="I610" s="4"/>
      <c r="J610" s="4"/>
      <c r="K610" s="4"/>
      <c r="L610" s="4"/>
      <c r="M610" s="4"/>
      <c r="N610" s="4"/>
      <c r="O610" s="4"/>
      <c r="P610" s="4"/>
      <c r="Q610" s="4"/>
      <c r="R610" s="4"/>
      <c r="S610" s="4"/>
      <c r="T610" s="4"/>
      <c r="U610" s="4"/>
      <c r="V610" s="4"/>
      <c r="W610" s="4"/>
      <c r="X610" s="4"/>
      <c r="Y610" s="4"/>
      <c r="Z610" s="4"/>
    </row>
    <row r="611" spans="1:26" ht="15.75" customHeight="1">
      <c r="A611" s="4"/>
      <c r="B611" s="4"/>
      <c r="C611" s="4"/>
      <c r="D611" s="4"/>
      <c r="E611" s="7"/>
      <c r="F611" s="4"/>
      <c r="G611" s="4"/>
      <c r="H611" s="7"/>
      <c r="I611" s="4"/>
      <c r="J611" s="4"/>
      <c r="K611" s="4"/>
      <c r="L611" s="4"/>
      <c r="M611" s="4"/>
      <c r="N611" s="4"/>
      <c r="O611" s="4"/>
      <c r="P611" s="4"/>
      <c r="Q611" s="4"/>
      <c r="R611" s="4"/>
      <c r="S611" s="4"/>
      <c r="T611" s="4"/>
      <c r="U611" s="4"/>
      <c r="V611" s="4"/>
      <c r="W611" s="4"/>
      <c r="X611" s="4"/>
      <c r="Y611" s="4"/>
      <c r="Z611" s="4"/>
    </row>
    <row r="612" spans="1:26" ht="15.75" customHeight="1">
      <c r="A612" s="4"/>
      <c r="B612" s="4"/>
      <c r="C612" s="4"/>
      <c r="D612" s="4"/>
      <c r="E612" s="7"/>
      <c r="F612" s="4"/>
      <c r="G612" s="4"/>
      <c r="H612" s="7"/>
      <c r="I612" s="4"/>
      <c r="J612" s="4"/>
      <c r="K612" s="4"/>
      <c r="L612" s="4"/>
      <c r="M612" s="4"/>
      <c r="N612" s="4"/>
      <c r="O612" s="4"/>
      <c r="P612" s="4"/>
      <c r="Q612" s="4"/>
      <c r="R612" s="4"/>
      <c r="S612" s="4"/>
      <c r="T612" s="4"/>
      <c r="U612" s="4"/>
      <c r="V612" s="4"/>
      <c r="W612" s="4"/>
      <c r="X612" s="4"/>
      <c r="Y612" s="4"/>
      <c r="Z612" s="4"/>
    </row>
    <row r="613" spans="1:26" ht="15.75" customHeight="1">
      <c r="A613" s="4"/>
      <c r="B613" s="4"/>
      <c r="C613" s="4"/>
      <c r="D613" s="4"/>
      <c r="E613" s="7"/>
      <c r="F613" s="4"/>
      <c r="G613" s="4"/>
      <c r="H613" s="7"/>
      <c r="I613" s="4"/>
      <c r="J613" s="4"/>
      <c r="K613" s="4"/>
      <c r="L613" s="4"/>
      <c r="M613" s="4"/>
      <c r="N613" s="4"/>
      <c r="O613" s="4"/>
      <c r="P613" s="4"/>
      <c r="Q613" s="4"/>
      <c r="R613" s="4"/>
      <c r="S613" s="4"/>
      <c r="T613" s="4"/>
      <c r="U613" s="4"/>
      <c r="V613" s="4"/>
      <c r="W613" s="4"/>
      <c r="X613" s="4"/>
      <c r="Y613" s="4"/>
      <c r="Z613" s="4"/>
    </row>
    <row r="614" spans="1:26" ht="15.75" customHeight="1">
      <c r="A614" s="4"/>
      <c r="B614" s="4"/>
      <c r="C614" s="4"/>
      <c r="D614" s="4"/>
      <c r="E614" s="7"/>
      <c r="F614" s="4"/>
      <c r="G614" s="4"/>
      <c r="H614" s="7"/>
      <c r="I614" s="4"/>
      <c r="J614" s="4"/>
      <c r="K614" s="4"/>
      <c r="L614" s="4"/>
      <c r="M614" s="4"/>
      <c r="N614" s="4"/>
      <c r="O614" s="4"/>
      <c r="P614" s="4"/>
      <c r="Q614" s="4"/>
      <c r="R614" s="4"/>
      <c r="S614" s="4"/>
      <c r="T614" s="4"/>
      <c r="U614" s="4"/>
      <c r="V614" s="4"/>
      <c r="W614" s="4"/>
      <c r="X614" s="4"/>
      <c r="Y614" s="4"/>
      <c r="Z614" s="4"/>
    </row>
    <row r="615" spans="1:26" ht="15.75" customHeight="1">
      <c r="A615" s="4"/>
      <c r="B615" s="4"/>
      <c r="C615" s="4"/>
      <c r="D615" s="4"/>
      <c r="E615" s="7"/>
      <c r="F615" s="4"/>
      <c r="G615" s="4"/>
      <c r="H615" s="7"/>
      <c r="I615" s="4"/>
      <c r="J615" s="4"/>
      <c r="K615" s="4"/>
      <c r="L615" s="4"/>
      <c r="M615" s="4"/>
      <c r="N615" s="4"/>
      <c r="O615" s="4"/>
      <c r="P615" s="4"/>
      <c r="Q615" s="4"/>
      <c r="R615" s="4"/>
      <c r="S615" s="4"/>
      <c r="T615" s="4"/>
      <c r="U615" s="4"/>
      <c r="V615" s="4"/>
      <c r="W615" s="4"/>
      <c r="X615" s="4"/>
      <c r="Y615" s="4"/>
      <c r="Z615" s="4"/>
    </row>
    <row r="616" spans="1:26" ht="15.75" customHeight="1">
      <c r="A616" s="4"/>
      <c r="B616" s="4"/>
      <c r="C616" s="4"/>
      <c r="D616" s="4"/>
      <c r="E616" s="7"/>
      <c r="F616" s="4"/>
      <c r="G616" s="4"/>
      <c r="H616" s="7"/>
      <c r="I616" s="4"/>
      <c r="J616" s="4"/>
      <c r="K616" s="4"/>
      <c r="L616" s="4"/>
      <c r="M616" s="4"/>
      <c r="N616" s="4"/>
      <c r="O616" s="4"/>
      <c r="P616" s="4"/>
      <c r="Q616" s="4"/>
      <c r="R616" s="4"/>
      <c r="S616" s="4"/>
      <c r="T616" s="4"/>
      <c r="U616" s="4"/>
      <c r="V616" s="4"/>
      <c r="W616" s="4"/>
      <c r="X616" s="4"/>
      <c r="Y616" s="4"/>
      <c r="Z616" s="4"/>
    </row>
    <row r="617" spans="1:26" ht="15.75" customHeight="1">
      <c r="A617" s="4"/>
      <c r="B617" s="4"/>
      <c r="C617" s="4"/>
      <c r="D617" s="4"/>
      <c r="E617" s="7"/>
      <c r="F617" s="4"/>
      <c r="G617" s="4"/>
      <c r="H617" s="7"/>
      <c r="I617" s="4"/>
      <c r="J617" s="4"/>
      <c r="K617" s="4"/>
      <c r="L617" s="4"/>
      <c r="M617" s="4"/>
      <c r="N617" s="4"/>
      <c r="O617" s="4"/>
      <c r="P617" s="4"/>
      <c r="Q617" s="4"/>
      <c r="R617" s="4"/>
      <c r="S617" s="4"/>
      <c r="T617" s="4"/>
      <c r="U617" s="4"/>
      <c r="V617" s="4"/>
      <c r="W617" s="4"/>
      <c r="X617" s="4"/>
      <c r="Y617" s="4"/>
      <c r="Z617" s="4"/>
    </row>
    <row r="618" spans="1:26" ht="15.75" customHeight="1">
      <c r="A618" s="4"/>
      <c r="B618" s="4"/>
      <c r="C618" s="4"/>
      <c r="D618" s="4"/>
      <c r="E618" s="7"/>
      <c r="F618" s="4"/>
      <c r="G618" s="4"/>
      <c r="H618" s="7"/>
      <c r="I618" s="4"/>
      <c r="J618" s="4"/>
      <c r="K618" s="4"/>
      <c r="L618" s="4"/>
      <c r="M618" s="4"/>
      <c r="N618" s="4"/>
      <c r="O618" s="4"/>
      <c r="P618" s="4"/>
      <c r="Q618" s="4"/>
      <c r="R618" s="4"/>
      <c r="S618" s="4"/>
      <c r="T618" s="4"/>
      <c r="U618" s="4"/>
      <c r="V618" s="4"/>
      <c r="W618" s="4"/>
      <c r="X618" s="4"/>
      <c r="Y618" s="4"/>
      <c r="Z618" s="4"/>
    </row>
    <row r="619" spans="1:26" ht="15.75" customHeight="1">
      <c r="A619" s="4"/>
      <c r="B619" s="4"/>
      <c r="C619" s="4"/>
      <c r="D619" s="4"/>
      <c r="E619" s="7"/>
      <c r="F619" s="4"/>
      <c r="G619" s="4"/>
      <c r="H619" s="7"/>
      <c r="I619" s="4"/>
      <c r="J619" s="4"/>
      <c r="K619" s="4"/>
      <c r="L619" s="4"/>
      <c r="M619" s="4"/>
      <c r="N619" s="4"/>
      <c r="O619" s="4"/>
      <c r="P619" s="4"/>
      <c r="Q619" s="4"/>
      <c r="R619" s="4"/>
      <c r="S619" s="4"/>
      <c r="T619" s="4"/>
      <c r="U619" s="4"/>
      <c r="V619" s="4"/>
      <c r="W619" s="4"/>
      <c r="X619" s="4"/>
      <c r="Y619" s="4"/>
      <c r="Z619" s="4"/>
    </row>
    <row r="620" spans="1:26" ht="15.75" customHeight="1">
      <c r="A620" s="4"/>
      <c r="B620" s="4"/>
      <c r="C620" s="4"/>
      <c r="D620" s="4"/>
      <c r="E620" s="7"/>
      <c r="F620" s="4"/>
      <c r="G620" s="4"/>
      <c r="H620" s="7"/>
      <c r="I620" s="4"/>
      <c r="J620" s="4"/>
      <c r="K620" s="4"/>
      <c r="L620" s="4"/>
      <c r="M620" s="4"/>
      <c r="N620" s="4"/>
      <c r="O620" s="4"/>
      <c r="P620" s="4"/>
      <c r="Q620" s="4"/>
      <c r="R620" s="4"/>
      <c r="S620" s="4"/>
      <c r="T620" s="4"/>
      <c r="U620" s="4"/>
      <c r="V620" s="4"/>
      <c r="W620" s="4"/>
      <c r="X620" s="4"/>
      <c r="Y620" s="4"/>
      <c r="Z620" s="4"/>
    </row>
    <row r="621" spans="1:26" ht="15.75" customHeight="1">
      <c r="A621" s="4"/>
      <c r="B621" s="4"/>
      <c r="C621" s="4"/>
      <c r="D621" s="4"/>
      <c r="E621" s="7"/>
      <c r="F621" s="4"/>
      <c r="G621" s="4"/>
      <c r="H621" s="7"/>
      <c r="I621" s="4"/>
      <c r="J621" s="4"/>
      <c r="K621" s="4"/>
      <c r="L621" s="4"/>
      <c r="M621" s="4"/>
      <c r="N621" s="4"/>
      <c r="O621" s="4"/>
      <c r="P621" s="4"/>
      <c r="Q621" s="4"/>
      <c r="R621" s="4"/>
      <c r="S621" s="4"/>
      <c r="T621" s="4"/>
      <c r="U621" s="4"/>
      <c r="V621" s="4"/>
      <c r="W621" s="4"/>
      <c r="X621" s="4"/>
      <c r="Y621" s="4"/>
      <c r="Z621" s="4"/>
    </row>
    <row r="622" spans="1:26" ht="15.75" customHeight="1">
      <c r="A622" s="4"/>
      <c r="B622" s="4"/>
      <c r="C622" s="4"/>
      <c r="D622" s="4"/>
      <c r="E622" s="7"/>
      <c r="F622" s="4"/>
      <c r="G622" s="4"/>
      <c r="H622" s="7"/>
      <c r="I622" s="4"/>
      <c r="J622" s="4"/>
      <c r="K622" s="4"/>
      <c r="L622" s="4"/>
      <c r="M622" s="4"/>
      <c r="N622" s="4"/>
      <c r="O622" s="4"/>
      <c r="P622" s="4"/>
      <c r="Q622" s="4"/>
      <c r="R622" s="4"/>
      <c r="S622" s="4"/>
      <c r="T622" s="4"/>
      <c r="U622" s="4"/>
      <c r="V622" s="4"/>
      <c r="W622" s="4"/>
      <c r="X622" s="4"/>
      <c r="Y622" s="4"/>
      <c r="Z622" s="4"/>
    </row>
    <row r="623" spans="1:26" ht="15.75" customHeight="1">
      <c r="A623" s="4"/>
      <c r="B623" s="4"/>
      <c r="C623" s="4"/>
      <c r="D623" s="4"/>
      <c r="E623" s="7"/>
      <c r="F623" s="4"/>
      <c r="G623" s="4"/>
      <c r="H623" s="7"/>
      <c r="I623" s="4"/>
      <c r="J623" s="4"/>
      <c r="K623" s="4"/>
      <c r="L623" s="4"/>
      <c r="M623" s="4"/>
      <c r="N623" s="4"/>
      <c r="O623" s="4"/>
      <c r="P623" s="4"/>
      <c r="Q623" s="4"/>
      <c r="R623" s="4"/>
      <c r="S623" s="4"/>
      <c r="T623" s="4"/>
      <c r="U623" s="4"/>
      <c r="V623" s="4"/>
      <c r="W623" s="4"/>
      <c r="X623" s="4"/>
      <c r="Y623" s="4"/>
      <c r="Z623" s="4"/>
    </row>
    <row r="624" spans="1:26" ht="15.75" customHeight="1">
      <c r="A624" s="4"/>
      <c r="B624" s="4"/>
      <c r="C624" s="4"/>
      <c r="D624" s="4"/>
      <c r="E624" s="7"/>
      <c r="F624" s="4"/>
      <c r="G624" s="4"/>
      <c r="H624" s="7"/>
      <c r="I624" s="4"/>
      <c r="J624" s="4"/>
      <c r="K624" s="4"/>
      <c r="L624" s="4"/>
      <c r="M624" s="4"/>
      <c r="N624" s="4"/>
      <c r="O624" s="4"/>
      <c r="P624" s="4"/>
      <c r="Q624" s="4"/>
      <c r="R624" s="4"/>
      <c r="S624" s="4"/>
      <c r="T624" s="4"/>
      <c r="U624" s="4"/>
      <c r="V624" s="4"/>
      <c r="W624" s="4"/>
      <c r="X624" s="4"/>
      <c r="Y624" s="4"/>
      <c r="Z624" s="4"/>
    </row>
    <row r="625" spans="1:26" ht="15.75" customHeight="1">
      <c r="A625" s="4"/>
      <c r="B625" s="4"/>
      <c r="C625" s="4"/>
      <c r="D625" s="4"/>
      <c r="E625" s="7"/>
      <c r="F625" s="4"/>
      <c r="G625" s="4"/>
      <c r="H625" s="7"/>
      <c r="I625" s="4"/>
      <c r="J625" s="4"/>
      <c r="K625" s="4"/>
      <c r="L625" s="4"/>
      <c r="M625" s="4"/>
      <c r="N625" s="4"/>
      <c r="O625" s="4"/>
      <c r="P625" s="4"/>
      <c r="Q625" s="4"/>
      <c r="R625" s="4"/>
      <c r="S625" s="4"/>
      <c r="T625" s="4"/>
      <c r="U625" s="4"/>
      <c r="V625" s="4"/>
      <c r="W625" s="4"/>
      <c r="X625" s="4"/>
      <c r="Y625" s="4"/>
      <c r="Z625" s="4"/>
    </row>
    <row r="626" spans="1:26" ht="15.75" customHeight="1">
      <c r="A626" s="4"/>
      <c r="B626" s="4"/>
      <c r="C626" s="4"/>
      <c r="D626" s="4"/>
      <c r="E626" s="7"/>
      <c r="F626" s="4"/>
      <c r="G626" s="4"/>
      <c r="H626" s="7"/>
      <c r="I626" s="4"/>
      <c r="J626" s="4"/>
      <c r="K626" s="4"/>
      <c r="L626" s="4"/>
      <c r="M626" s="4"/>
      <c r="N626" s="4"/>
      <c r="O626" s="4"/>
      <c r="P626" s="4"/>
      <c r="Q626" s="4"/>
      <c r="R626" s="4"/>
      <c r="S626" s="4"/>
      <c r="T626" s="4"/>
      <c r="U626" s="4"/>
      <c r="V626" s="4"/>
      <c r="W626" s="4"/>
      <c r="X626" s="4"/>
      <c r="Y626" s="4"/>
      <c r="Z626" s="4"/>
    </row>
    <row r="627" spans="1:26" ht="15.75" customHeight="1">
      <c r="A627" s="4"/>
      <c r="B627" s="4"/>
      <c r="C627" s="4"/>
      <c r="D627" s="4"/>
      <c r="E627" s="7"/>
      <c r="F627" s="4"/>
      <c r="G627" s="4"/>
      <c r="H627" s="7"/>
      <c r="I627" s="4"/>
      <c r="J627" s="4"/>
      <c r="K627" s="4"/>
      <c r="L627" s="4"/>
      <c r="M627" s="4"/>
      <c r="N627" s="4"/>
      <c r="O627" s="4"/>
      <c r="P627" s="4"/>
      <c r="Q627" s="4"/>
      <c r="R627" s="4"/>
      <c r="S627" s="4"/>
      <c r="T627" s="4"/>
      <c r="U627" s="4"/>
      <c r="V627" s="4"/>
      <c r="W627" s="4"/>
      <c r="X627" s="4"/>
      <c r="Y627" s="4"/>
      <c r="Z627" s="4"/>
    </row>
    <row r="628" spans="1:26" ht="15.75" customHeight="1">
      <c r="A628" s="4"/>
      <c r="B628" s="4"/>
      <c r="C628" s="4"/>
      <c r="D628" s="4"/>
      <c r="E628" s="7"/>
      <c r="F628" s="4"/>
      <c r="G628" s="4"/>
      <c r="H628" s="7"/>
      <c r="I628" s="4"/>
      <c r="J628" s="4"/>
      <c r="K628" s="4"/>
      <c r="L628" s="4"/>
      <c r="M628" s="4"/>
      <c r="N628" s="4"/>
      <c r="O628" s="4"/>
      <c r="P628" s="4"/>
      <c r="Q628" s="4"/>
      <c r="R628" s="4"/>
      <c r="S628" s="4"/>
      <c r="T628" s="4"/>
      <c r="U628" s="4"/>
      <c r="V628" s="4"/>
      <c r="W628" s="4"/>
      <c r="X628" s="4"/>
      <c r="Y628" s="4"/>
      <c r="Z628" s="4"/>
    </row>
    <row r="629" spans="1:26" ht="15.75" customHeight="1">
      <c r="A629" s="4"/>
      <c r="B629" s="4"/>
      <c r="C629" s="4"/>
      <c r="D629" s="4"/>
      <c r="E629" s="7"/>
      <c r="F629" s="4"/>
      <c r="G629" s="4"/>
      <c r="H629" s="7"/>
      <c r="I629" s="4"/>
      <c r="J629" s="4"/>
      <c r="K629" s="4"/>
      <c r="L629" s="4"/>
      <c r="M629" s="4"/>
      <c r="N629" s="4"/>
      <c r="O629" s="4"/>
      <c r="P629" s="4"/>
      <c r="Q629" s="4"/>
      <c r="R629" s="4"/>
      <c r="S629" s="4"/>
      <c r="T629" s="4"/>
      <c r="U629" s="4"/>
      <c r="V629" s="4"/>
      <c r="W629" s="4"/>
      <c r="X629" s="4"/>
      <c r="Y629" s="4"/>
      <c r="Z629" s="4"/>
    </row>
    <row r="630" spans="1:26" ht="15.75" customHeight="1">
      <c r="A630" s="4"/>
      <c r="B630" s="4"/>
      <c r="C630" s="4"/>
      <c r="D630" s="4"/>
      <c r="E630" s="7"/>
      <c r="F630" s="4"/>
      <c r="G630" s="4"/>
      <c r="H630" s="7"/>
      <c r="I630" s="4"/>
      <c r="J630" s="4"/>
      <c r="K630" s="4"/>
      <c r="L630" s="4"/>
      <c r="M630" s="4"/>
      <c r="N630" s="4"/>
      <c r="O630" s="4"/>
      <c r="P630" s="4"/>
      <c r="Q630" s="4"/>
      <c r="R630" s="4"/>
      <c r="S630" s="4"/>
      <c r="T630" s="4"/>
      <c r="U630" s="4"/>
      <c r="V630" s="4"/>
      <c r="W630" s="4"/>
      <c r="X630" s="4"/>
      <c r="Y630" s="4"/>
      <c r="Z630" s="4"/>
    </row>
    <row r="631" spans="1:26" ht="15.75" customHeight="1">
      <c r="A631" s="4"/>
      <c r="B631" s="4"/>
      <c r="C631" s="4"/>
      <c r="D631" s="4"/>
      <c r="E631" s="7"/>
      <c r="F631" s="4"/>
      <c r="G631" s="4"/>
      <c r="H631" s="7"/>
      <c r="I631" s="4"/>
      <c r="J631" s="4"/>
      <c r="K631" s="4"/>
      <c r="L631" s="4"/>
      <c r="M631" s="4"/>
      <c r="N631" s="4"/>
      <c r="O631" s="4"/>
      <c r="P631" s="4"/>
      <c r="Q631" s="4"/>
      <c r="R631" s="4"/>
      <c r="S631" s="4"/>
      <c r="T631" s="4"/>
      <c r="U631" s="4"/>
      <c r="V631" s="4"/>
      <c r="W631" s="4"/>
      <c r="X631" s="4"/>
      <c r="Y631" s="4"/>
      <c r="Z631" s="4"/>
    </row>
    <row r="632" spans="1:26" ht="15.75" customHeight="1">
      <c r="A632" s="4"/>
      <c r="B632" s="4"/>
      <c r="C632" s="4"/>
      <c r="D632" s="4"/>
      <c r="E632" s="7"/>
      <c r="F632" s="4"/>
      <c r="G632" s="4"/>
      <c r="H632" s="7"/>
      <c r="I632" s="4"/>
      <c r="J632" s="4"/>
      <c r="K632" s="4"/>
      <c r="L632" s="4"/>
      <c r="M632" s="4"/>
      <c r="N632" s="4"/>
      <c r="O632" s="4"/>
      <c r="P632" s="4"/>
      <c r="Q632" s="4"/>
      <c r="R632" s="4"/>
      <c r="S632" s="4"/>
      <c r="T632" s="4"/>
      <c r="U632" s="4"/>
      <c r="V632" s="4"/>
      <c r="W632" s="4"/>
      <c r="X632" s="4"/>
      <c r="Y632" s="4"/>
      <c r="Z632" s="4"/>
    </row>
    <row r="633" spans="1:26" ht="15.75" customHeight="1">
      <c r="A633" s="4"/>
      <c r="B633" s="4"/>
      <c r="C633" s="4"/>
      <c r="D633" s="4"/>
      <c r="E633" s="7"/>
      <c r="F633" s="4"/>
      <c r="G633" s="4"/>
      <c r="H633" s="7"/>
      <c r="I633" s="4"/>
      <c r="J633" s="4"/>
      <c r="K633" s="4"/>
      <c r="L633" s="4"/>
      <c r="M633" s="4"/>
      <c r="N633" s="4"/>
      <c r="O633" s="4"/>
      <c r="P633" s="4"/>
      <c r="Q633" s="4"/>
      <c r="R633" s="4"/>
      <c r="S633" s="4"/>
      <c r="T633" s="4"/>
      <c r="U633" s="4"/>
      <c r="V633" s="4"/>
      <c r="W633" s="4"/>
      <c r="X633" s="4"/>
      <c r="Y633" s="4"/>
      <c r="Z633" s="4"/>
    </row>
    <row r="634" spans="1:26" ht="15.75" customHeight="1">
      <c r="A634" s="4"/>
      <c r="B634" s="4"/>
      <c r="C634" s="4"/>
      <c r="D634" s="4"/>
      <c r="E634" s="7"/>
      <c r="F634" s="4"/>
      <c r="G634" s="4"/>
      <c r="H634" s="7"/>
      <c r="I634" s="4"/>
      <c r="J634" s="4"/>
      <c r="K634" s="4"/>
      <c r="L634" s="4"/>
      <c r="M634" s="4"/>
      <c r="N634" s="4"/>
      <c r="O634" s="4"/>
      <c r="P634" s="4"/>
      <c r="Q634" s="4"/>
      <c r="R634" s="4"/>
      <c r="S634" s="4"/>
      <c r="T634" s="4"/>
      <c r="U634" s="4"/>
      <c r="V634" s="4"/>
      <c r="W634" s="4"/>
      <c r="X634" s="4"/>
      <c r="Y634" s="4"/>
      <c r="Z634" s="4"/>
    </row>
    <row r="635" spans="1:26" ht="15.75" customHeight="1">
      <c r="A635" s="4"/>
      <c r="B635" s="4"/>
      <c r="C635" s="4"/>
      <c r="D635" s="4"/>
      <c r="E635" s="7"/>
      <c r="F635" s="4"/>
      <c r="G635" s="4"/>
      <c r="H635" s="7"/>
      <c r="I635" s="4"/>
      <c r="J635" s="4"/>
      <c r="K635" s="4"/>
      <c r="L635" s="4"/>
      <c r="M635" s="4"/>
      <c r="N635" s="4"/>
      <c r="O635" s="4"/>
      <c r="P635" s="4"/>
      <c r="Q635" s="4"/>
      <c r="R635" s="4"/>
      <c r="S635" s="4"/>
      <c r="T635" s="4"/>
      <c r="U635" s="4"/>
      <c r="V635" s="4"/>
      <c r="W635" s="4"/>
      <c r="X635" s="4"/>
      <c r="Y635" s="4"/>
      <c r="Z635" s="4"/>
    </row>
    <row r="636" spans="1:26" ht="15.75" customHeight="1">
      <c r="A636" s="4"/>
      <c r="B636" s="4"/>
      <c r="C636" s="4"/>
      <c r="D636" s="4"/>
      <c r="E636" s="7"/>
      <c r="F636" s="4"/>
      <c r="G636" s="4"/>
      <c r="H636" s="7"/>
      <c r="I636" s="4"/>
      <c r="J636" s="4"/>
      <c r="K636" s="4"/>
      <c r="L636" s="4"/>
      <c r="M636" s="4"/>
      <c r="N636" s="4"/>
      <c r="O636" s="4"/>
      <c r="P636" s="4"/>
      <c r="Q636" s="4"/>
      <c r="R636" s="4"/>
      <c r="S636" s="4"/>
      <c r="T636" s="4"/>
      <c r="U636" s="4"/>
      <c r="V636" s="4"/>
      <c r="W636" s="4"/>
      <c r="X636" s="4"/>
      <c r="Y636" s="4"/>
      <c r="Z636" s="4"/>
    </row>
    <row r="637" spans="1:26" ht="15.75" customHeight="1">
      <c r="A637" s="4"/>
      <c r="B637" s="4"/>
      <c r="C637" s="4"/>
      <c r="D637" s="4"/>
      <c r="E637" s="7"/>
      <c r="F637" s="4"/>
      <c r="G637" s="4"/>
      <c r="H637" s="7"/>
      <c r="I637" s="4"/>
      <c r="J637" s="4"/>
      <c r="K637" s="4"/>
      <c r="L637" s="4"/>
      <c r="M637" s="4"/>
      <c r="N637" s="4"/>
      <c r="O637" s="4"/>
      <c r="P637" s="4"/>
      <c r="Q637" s="4"/>
      <c r="R637" s="4"/>
      <c r="S637" s="4"/>
      <c r="T637" s="4"/>
      <c r="U637" s="4"/>
      <c r="V637" s="4"/>
      <c r="W637" s="4"/>
      <c r="X637" s="4"/>
      <c r="Y637" s="4"/>
      <c r="Z637" s="4"/>
    </row>
    <row r="638" spans="1:26" ht="15.75" customHeight="1">
      <c r="A638" s="4"/>
      <c r="B638" s="4"/>
      <c r="C638" s="4"/>
      <c r="D638" s="4"/>
      <c r="E638" s="7"/>
      <c r="F638" s="4"/>
      <c r="G638" s="4"/>
      <c r="H638" s="7"/>
      <c r="I638" s="4"/>
      <c r="J638" s="4"/>
      <c r="K638" s="4"/>
      <c r="L638" s="4"/>
      <c r="M638" s="4"/>
      <c r="N638" s="4"/>
      <c r="O638" s="4"/>
      <c r="P638" s="4"/>
      <c r="Q638" s="4"/>
      <c r="R638" s="4"/>
      <c r="S638" s="4"/>
      <c r="T638" s="4"/>
      <c r="U638" s="4"/>
      <c r="V638" s="4"/>
      <c r="W638" s="4"/>
      <c r="X638" s="4"/>
      <c r="Y638" s="4"/>
      <c r="Z638" s="4"/>
    </row>
    <row r="639" spans="1:26" ht="15.75" customHeight="1">
      <c r="A639" s="4"/>
      <c r="B639" s="4"/>
      <c r="C639" s="4"/>
      <c r="D639" s="4"/>
      <c r="E639" s="7"/>
      <c r="F639" s="4"/>
      <c r="G639" s="4"/>
      <c r="H639" s="7"/>
      <c r="I639" s="4"/>
      <c r="J639" s="4"/>
      <c r="K639" s="4"/>
      <c r="L639" s="4"/>
      <c r="M639" s="4"/>
      <c r="N639" s="4"/>
      <c r="O639" s="4"/>
      <c r="P639" s="4"/>
      <c r="Q639" s="4"/>
      <c r="R639" s="4"/>
      <c r="S639" s="4"/>
      <c r="T639" s="4"/>
      <c r="U639" s="4"/>
      <c r="V639" s="4"/>
      <c r="W639" s="4"/>
      <c r="X639" s="4"/>
      <c r="Y639" s="4"/>
      <c r="Z639" s="4"/>
    </row>
    <row r="640" spans="1:26" ht="15.75" customHeight="1">
      <c r="A640" s="4"/>
      <c r="B640" s="4"/>
      <c r="C640" s="4"/>
      <c r="D640" s="4"/>
      <c r="E640" s="7"/>
      <c r="F640" s="4"/>
      <c r="G640" s="4"/>
      <c r="H640" s="7"/>
      <c r="I640" s="4"/>
      <c r="J640" s="4"/>
      <c r="K640" s="4"/>
      <c r="L640" s="4"/>
      <c r="M640" s="4"/>
      <c r="N640" s="4"/>
      <c r="O640" s="4"/>
      <c r="P640" s="4"/>
      <c r="Q640" s="4"/>
      <c r="R640" s="4"/>
      <c r="S640" s="4"/>
      <c r="T640" s="4"/>
      <c r="U640" s="4"/>
      <c r="V640" s="4"/>
      <c r="W640" s="4"/>
      <c r="X640" s="4"/>
      <c r="Y640" s="4"/>
      <c r="Z640" s="4"/>
    </row>
    <row r="641" spans="1:26" ht="15.75" customHeight="1">
      <c r="A641" s="4"/>
      <c r="B641" s="4"/>
      <c r="C641" s="4"/>
      <c r="D641" s="4"/>
      <c r="E641" s="7"/>
      <c r="F641" s="4"/>
      <c r="G641" s="4"/>
      <c r="H641" s="7"/>
      <c r="I641" s="4"/>
      <c r="J641" s="4"/>
      <c r="K641" s="4"/>
      <c r="L641" s="4"/>
      <c r="M641" s="4"/>
      <c r="N641" s="4"/>
      <c r="O641" s="4"/>
      <c r="P641" s="4"/>
      <c r="Q641" s="4"/>
      <c r="R641" s="4"/>
      <c r="S641" s="4"/>
      <c r="T641" s="4"/>
      <c r="U641" s="4"/>
      <c r="V641" s="4"/>
      <c r="W641" s="4"/>
      <c r="X641" s="4"/>
      <c r="Y641" s="4"/>
      <c r="Z641" s="4"/>
    </row>
    <row r="642" spans="1:26" ht="15.75" customHeight="1">
      <c r="A642" s="4"/>
      <c r="B642" s="4"/>
      <c r="C642" s="4"/>
      <c r="D642" s="4"/>
      <c r="E642" s="7"/>
      <c r="F642" s="4"/>
      <c r="G642" s="4"/>
      <c r="H642" s="7"/>
      <c r="I642" s="4"/>
      <c r="J642" s="4"/>
      <c r="K642" s="4"/>
      <c r="L642" s="4"/>
      <c r="M642" s="4"/>
      <c r="N642" s="4"/>
      <c r="O642" s="4"/>
      <c r="P642" s="4"/>
      <c r="Q642" s="4"/>
      <c r="R642" s="4"/>
      <c r="S642" s="4"/>
      <c r="T642" s="4"/>
      <c r="U642" s="4"/>
      <c r="V642" s="4"/>
      <c r="W642" s="4"/>
      <c r="X642" s="4"/>
      <c r="Y642" s="4"/>
      <c r="Z642" s="4"/>
    </row>
    <row r="643" spans="1:26" ht="15.75" customHeight="1">
      <c r="A643" s="4"/>
      <c r="B643" s="4"/>
      <c r="C643" s="4"/>
      <c r="D643" s="4"/>
      <c r="E643" s="7"/>
      <c r="F643" s="4"/>
      <c r="G643" s="4"/>
      <c r="H643" s="7"/>
      <c r="I643" s="4"/>
      <c r="J643" s="4"/>
      <c r="K643" s="4"/>
      <c r="L643" s="4"/>
      <c r="M643" s="4"/>
      <c r="N643" s="4"/>
      <c r="O643" s="4"/>
      <c r="P643" s="4"/>
      <c r="Q643" s="4"/>
      <c r="R643" s="4"/>
      <c r="S643" s="4"/>
      <c r="T643" s="4"/>
      <c r="U643" s="4"/>
      <c r="V643" s="4"/>
      <c r="W643" s="4"/>
      <c r="X643" s="4"/>
      <c r="Y643" s="4"/>
      <c r="Z643" s="4"/>
    </row>
    <row r="644" spans="1:26" ht="15.75" customHeight="1">
      <c r="A644" s="4"/>
      <c r="B644" s="4"/>
      <c r="C644" s="4"/>
      <c r="D644" s="4"/>
      <c r="E644" s="7"/>
      <c r="F644" s="4"/>
      <c r="G644" s="4"/>
      <c r="H644" s="7"/>
      <c r="I644" s="4"/>
      <c r="J644" s="4"/>
      <c r="K644" s="4"/>
      <c r="L644" s="4"/>
      <c r="M644" s="4"/>
      <c r="N644" s="4"/>
      <c r="O644" s="4"/>
      <c r="P644" s="4"/>
      <c r="Q644" s="4"/>
      <c r="R644" s="4"/>
      <c r="S644" s="4"/>
      <c r="T644" s="4"/>
      <c r="U644" s="4"/>
      <c r="V644" s="4"/>
      <c r="W644" s="4"/>
      <c r="X644" s="4"/>
      <c r="Y644" s="4"/>
      <c r="Z644" s="4"/>
    </row>
    <row r="645" spans="1:26" ht="15.75" customHeight="1">
      <c r="A645" s="4"/>
      <c r="B645" s="4"/>
      <c r="C645" s="4"/>
      <c r="D645" s="4"/>
      <c r="E645" s="7"/>
      <c r="F645" s="4"/>
      <c r="G645" s="4"/>
      <c r="H645" s="7"/>
      <c r="I645" s="4"/>
      <c r="J645" s="4"/>
      <c r="K645" s="4"/>
      <c r="L645" s="4"/>
      <c r="M645" s="4"/>
      <c r="N645" s="4"/>
      <c r="O645" s="4"/>
      <c r="P645" s="4"/>
      <c r="Q645" s="4"/>
      <c r="R645" s="4"/>
      <c r="S645" s="4"/>
      <c r="T645" s="4"/>
      <c r="U645" s="4"/>
      <c r="V645" s="4"/>
      <c r="W645" s="4"/>
      <c r="X645" s="4"/>
      <c r="Y645" s="4"/>
      <c r="Z645" s="4"/>
    </row>
    <row r="646" spans="1:26" ht="15.75" customHeight="1">
      <c r="A646" s="4"/>
      <c r="B646" s="4"/>
      <c r="C646" s="4"/>
      <c r="D646" s="4"/>
      <c r="E646" s="7"/>
      <c r="F646" s="4"/>
      <c r="G646" s="4"/>
      <c r="H646" s="7"/>
      <c r="I646" s="4"/>
      <c r="J646" s="4"/>
      <c r="K646" s="4"/>
      <c r="L646" s="4"/>
      <c r="M646" s="4"/>
      <c r="N646" s="4"/>
      <c r="O646" s="4"/>
      <c r="P646" s="4"/>
      <c r="Q646" s="4"/>
      <c r="R646" s="4"/>
      <c r="S646" s="4"/>
      <c r="T646" s="4"/>
      <c r="U646" s="4"/>
      <c r="V646" s="4"/>
      <c r="W646" s="4"/>
      <c r="X646" s="4"/>
      <c r="Y646" s="4"/>
      <c r="Z646" s="4"/>
    </row>
    <row r="647" spans="1:26" ht="15.75" customHeight="1">
      <c r="A647" s="4"/>
      <c r="B647" s="4"/>
      <c r="C647" s="4"/>
      <c r="D647" s="4"/>
      <c r="E647" s="7"/>
      <c r="F647" s="4"/>
      <c r="G647" s="4"/>
      <c r="H647" s="7"/>
      <c r="I647" s="4"/>
      <c r="J647" s="4"/>
      <c r="K647" s="4"/>
      <c r="L647" s="4"/>
      <c r="M647" s="4"/>
      <c r="N647" s="4"/>
      <c r="O647" s="4"/>
      <c r="P647" s="4"/>
      <c r="Q647" s="4"/>
      <c r="R647" s="4"/>
      <c r="S647" s="4"/>
      <c r="T647" s="4"/>
      <c r="U647" s="4"/>
      <c r="V647" s="4"/>
      <c r="W647" s="4"/>
      <c r="X647" s="4"/>
      <c r="Y647" s="4"/>
      <c r="Z647" s="4"/>
    </row>
    <row r="648" spans="1:26" ht="15.75" customHeight="1">
      <c r="A648" s="4"/>
      <c r="B648" s="4"/>
      <c r="C648" s="4"/>
      <c r="D648" s="4"/>
      <c r="E648" s="7"/>
      <c r="F648" s="4"/>
      <c r="G648" s="4"/>
      <c r="H648" s="7"/>
      <c r="I648" s="4"/>
      <c r="J648" s="4"/>
      <c r="K648" s="4"/>
      <c r="L648" s="4"/>
      <c r="M648" s="4"/>
      <c r="N648" s="4"/>
      <c r="O648" s="4"/>
      <c r="P648" s="4"/>
      <c r="Q648" s="4"/>
      <c r="R648" s="4"/>
      <c r="S648" s="4"/>
      <c r="T648" s="4"/>
      <c r="U648" s="4"/>
      <c r="V648" s="4"/>
      <c r="W648" s="4"/>
      <c r="X648" s="4"/>
      <c r="Y648" s="4"/>
      <c r="Z648" s="4"/>
    </row>
    <row r="649" spans="1:26" ht="15.75" customHeight="1">
      <c r="A649" s="4"/>
      <c r="B649" s="4"/>
      <c r="C649" s="4"/>
      <c r="D649" s="4"/>
      <c r="E649" s="7"/>
      <c r="F649" s="4"/>
      <c r="G649" s="4"/>
      <c r="H649" s="7"/>
      <c r="I649" s="4"/>
      <c r="J649" s="4"/>
      <c r="K649" s="4"/>
      <c r="L649" s="4"/>
      <c r="M649" s="4"/>
      <c r="N649" s="4"/>
      <c r="O649" s="4"/>
      <c r="P649" s="4"/>
      <c r="Q649" s="4"/>
      <c r="R649" s="4"/>
      <c r="S649" s="4"/>
      <c r="T649" s="4"/>
      <c r="U649" s="4"/>
      <c r="V649" s="4"/>
      <c r="W649" s="4"/>
      <c r="X649" s="4"/>
      <c r="Y649" s="4"/>
      <c r="Z649" s="4"/>
    </row>
    <row r="650" spans="1:26" ht="15.75" customHeight="1">
      <c r="A650" s="4"/>
      <c r="B650" s="4"/>
      <c r="C650" s="4"/>
      <c r="D650" s="4"/>
      <c r="E650" s="7"/>
      <c r="F650" s="4"/>
      <c r="G650" s="4"/>
      <c r="H650" s="7"/>
      <c r="I650" s="4"/>
      <c r="J650" s="4"/>
      <c r="K650" s="4"/>
      <c r="L650" s="4"/>
      <c r="M650" s="4"/>
      <c r="N650" s="4"/>
      <c r="O650" s="4"/>
      <c r="P650" s="4"/>
      <c r="Q650" s="4"/>
      <c r="R650" s="4"/>
      <c r="S650" s="4"/>
      <c r="T650" s="4"/>
      <c r="U650" s="4"/>
      <c r="V650" s="4"/>
      <c r="W650" s="4"/>
      <c r="X650" s="4"/>
      <c r="Y650" s="4"/>
      <c r="Z650" s="4"/>
    </row>
    <row r="651" spans="1:26" ht="15.75" customHeight="1">
      <c r="A651" s="4"/>
      <c r="B651" s="4"/>
      <c r="C651" s="4"/>
      <c r="D651" s="4"/>
      <c r="E651" s="7"/>
      <c r="F651" s="4"/>
      <c r="G651" s="4"/>
      <c r="H651" s="7"/>
      <c r="I651" s="4"/>
      <c r="J651" s="4"/>
      <c r="K651" s="4"/>
      <c r="L651" s="4"/>
      <c r="M651" s="4"/>
      <c r="N651" s="4"/>
      <c r="O651" s="4"/>
      <c r="P651" s="4"/>
      <c r="Q651" s="4"/>
      <c r="R651" s="4"/>
      <c r="S651" s="4"/>
      <c r="T651" s="4"/>
      <c r="U651" s="4"/>
      <c r="V651" s="4"/>
      <c r="W651" s="4"/>
      <c r="X651" s="4"/>
      <c r="Y651" s="4"/>
      <c r="Z651" s="4"/>
    </row>
    <row r="652" spans="1:26" ht="15.75" customHeight="1">
      <c r="A652" s="4"/>
      <c r="B652" s="4"/>
      <c r="C652" s="4"/>
      <c r="D652" s="4"/>
      <c r="E652" s="7"/>
      <c r="F652" s="4"/>
      <c r="G652" s="4"/>
      <c r="H652" s="7"/>
      <c r="I652" s="4"/>
      <c r="J652" s="4"/>
      <c r="K652" s="4"/>
      <c r="L652" s="4"/>
      <c r="M652" s="4"/>
      <c r="N652" s="4"/>
      <c r="O652" s="4"/>
      <c r="P652" s="4"/>
      <c r="Q652" s="4"/>
      <c r="R652" s="4"/>
      <c r="S652" s="4"/>
      <c r="T652" s="4"/>
      <c r="U652" s="4"/>
      <c r="V652" s="4"/>
      <c r="W652" s="4"/>
      <c r="X652" s="4"/>
      <c r="Y652" s="4"/>
      <c r="Z652" s="4"/>
    </row>
    <row r="653" spans="1:26" ht="15.75" customHeight="1">
      <c r="A653" s="4"/>
      <c r="B653" s="4"/>
      <c r="C653" s="4"/>
      <c r="D653" s="4"/>
      <c r="E653" s="7"/>
      <c r="F653" s="4"/>
      <c r="G653" s="4"/>
      <c r="H653" s="7"/>
      <c r="I653" s="4"/>
      <c r="J653" s="4"/>
      <c r="K653" s="4"/>
      <c r="L653" s="4"/>
      <c r="M653" s="4"/>
      <c r="N653" s="4"/>
      <c r="O653" s="4"/>
      <c r="P653" s="4"/>
      <c r="Q653" s="4"/>
      <c r="R653" s="4"/>
      <c r="S653" s="4"/>
      <c r="T653" s="4"/>
      <c r="U653" s="4"/>
      <c r="V653" s="4"/>
      <c r="W653" s="4"/>
      <c r="X653" s="4"/>
      <c r="Y653" s="4"/>
      <c r="Z653" s="4"/>
    </row>
    <row r="654" spans="1:26" ht="15.75" customHeight="1">
      <c r="A654" s="4"/>
      <c r="B654" s="4"/>
      <c r="C654" s="4"/>
      <c r="D654" s="4"/>
      <c r="E654" s="7"/>
      <c r="F654" s="4"/>
      <c r="G654" s="4"/>
      <c r="H654" s="7"/>
      <c r="I654" s="4"/>
      <c r="J654" s="4"/>
      <c r="K654" s="4"/>
      <c r="L654" s="4"/>
      <c r="M654" s="4"/>
      <c r="N654" s="4"/>
      <c r="O654" s="4"/>
      <c r="P654" s="4"/>
      <c r="Q654" s="4"/>
      <c r="R654" s="4"/>
      <c r="S654" s="4"/>
      <c r="T654" s="4"/>
      <c r="U654" s="4"/>
      <c r="V654" s="4"/>
      <c r="W654" s="4"/>
      <c r="X654" s="4"/>
      <c r="Y654" s="4"/>
      <c r="Z654" s="4"/>
    </row>
    <row r="655" spans="1:26" ht="15.75" customHeight="1">
      <c r="A655" s="4"/>
      <c r="B655" s="4"/>
      <c r="C655" s="4"/>
      <c r="D655" s="4"/>
      <c r="E655" s="7"/>
      <c r="F655" s="4"/>
      <c r="G655" s="4"/>
      <c r="H655" s="7"/>
      <c r="I655" s="4"/>
      <c r="J655" s="4"/>
      <c r="K655" s="4"/>
      <c r="L655" s="4"/>
      <c r="M655" s="4"/>
      <c r="N655" s="4"/>
      <c r="O655" s="4"/>
      <c r="P655" s="4"/>
      <c r="Q655" s="4"/>
      <c r="R655" s="4"/>
      <c r="S655" s="4"/>
      <c r="T655" s="4"/>
      <c r="U655" s="4"/>
      <c r="V655" s="4"/>
      <c r="W655" s="4"/>
      <c r="X655" s="4"/>
      <c r="Y655" s="4"/>
      <c r="Z655" s="4"/>
    </row>
    <row r="656" spans="1:26" ht="15.75" customHeight="1">
      <c r="A656" s="4"/>
      <c r="B656" s="4"/>
      <c r="C656" s="4"/>
      <c r="D656" s="4"/>
      <c r="E656" s="7"/>
      <c r="F656" s="4"/>
      <c r="G656" s="4"/>
      <c r="H656" s="7"/>
      <c r="I656" s="4"/>
      <c r="J656" s="4"/>
      <c r="K656" s="4"/>
      <c r="L656" s="4"/>
      <c r="M656" s="4"/>
      <c r="N656" s="4"/>
      <c r="O656" s="4"/>
      <c r="P656" s="4"/>
      <c r="Q656" s="4"/>
      <c r="R656" s="4"/>
      <c r="S656" s="4"/>
      <c r="T656" s="4"/>
      <c r="U656" s="4"/>
      <c r="V656" s="4"/>
      <c r="W656" s="4"/>
      <c r="X656" s="4"/>
      <c r="Y656" s="4"/>
      <c r="Z656" s="4"/>
    </row>
    <row r="657" spans="1:26" ht="15.75" customHeight="1">
      <c r="A657" s="4"/>
      <c r="B657" s="4"/>
      <c r="C657" s="4"/>
      <c r="D657" s="4"/>
      <c r="E657" s="7"/>
      <c r="F657" s="4"/>
      <c r="G657" s="4"/>
      <c r="H657" s="7"/>
      <c r="I657" s="4"/>
      <c r="J657" s="4"/>
      <c r="K657" s="4"/>
      <c r="L657" s="4"/>
      <c r="M657" s="4"/>
      <c r="N657" s="4"/>
      <c r="O657" s="4"/>
      <c r="P657" s="4"/>
      <c r="Q657" s="4"/>
      <c r="R657" s="4"/>
      <c r="S657" s="4"/>
      <c r="T657" s="4"/>
      <c r="U657" s="4"/>
      <c r="V657" s="4"/>
      <c r="W657" s="4"/>
      <c r="X657" s="4"/>
      <c r="Y657" s="4"/>
      <c r="Z657" s="4"/>
    </row>
    <row r="658" spans="1:26" ht="15.75" customHeight="1">
      <c r="A658" s="4"/>
      <c r="B658" s="4"/>
      <c r="C658" s="4"/>
      <c r="D658" s="4"/>
      <c r="E658" s="7"/>
      <c r="F658" s="4"/>
      <c r="G658" s="4"/>
      <c r="H658" s="7"/>
      <c r="I658" s="4"/>
      <c r="J658" s="4"/>
      <c r="K658" s="4"/>
      <c r="L658" s="4"/>
      <c r="M658" s="4"/>
      <c r="N658" s="4"/>
      <c r="O658" s="4"/>
      <c r="P658" s="4"/>
      <c r="Q658" s="4"/>
      <c r="R658" s="4"/>
      <c r="S658" s="4"/>
      <c r="T658" s="4"/>
      <c r="U658" s="4"/>
      <c r="V658" s="4"/>
      <c r="W658" s="4"/>
      <c r="X658" s="4"/>
      <c r="Y658" s="4"/>
      <c r="Z658" s="4"/>
    </row>
    <row r="659" spans="1:26" ht="15.75" customHeight="1">
      <c r="A659" s="4"/>
      <c r="B659" s="4"/>
      <c r="C659" s="4"/>
      <c r="D659" s="4"/>
      <c r="E659" s="7"/>
      <c r="F659" s="4"/>
      <c r="G659" s="4"/>
      <c r="H659" s="7"/>
      <c r="I659" s="4"/>
      <c r="J659" s="4"/>
      <c r="K659" s="4"/>
      <c r="L659" s="4"/>
      <c r="M659" s="4"/>
      <c r="N659" s="4"/>
      <c r="O659" s="4"/>
      <c r="P659" s="4"/>
      <c r="Q659" s="4"/>
      <c r="R659" s="4"/>
      <c r="S659" s="4"/>
      <c r="T659" s="4"/>
      <c r="U659" s="4"/>
      <c r="V659" s="4"/>
      <c r="W659" s="4"/>
      <c r="X659" s="4"/>
      <c r="Y659" s="4"/>
      <c r="Z659" s="4"/>
    </row>
    <row r="660" spans="1:26" ht="15.75" customHeight="1">
      <c r="A660" s="4"/>
      <c r="B660" s="4"/>
      <c r="C660" s="4"/>
      <c r="D660" s="4"/>
      <c r="E660" s="7"/>
      <c r="F660" s="4"/>
      <c r="G660" s="4"/>
      <c r="H660" s="7"/>
      <c r="I660" s="4"/>
      <c r="J660" s="4"/>
      <c r="K660" s="4"/>
      <c r="L660" s="4"/>
      <c r="M660" s="4"/>
      <c r="N660" s="4"/>
      <c r="O660" s="4"/>
      <c r="P660" s="4"/>
      <c r="Q660" s="4"/>
      <c r="R660" s="4"/>
      <c r="S660" s="4"/>
      <c r="T660" s="4"/>
      <c r="U660" s="4"/>
      <c r="V660" s="4"/>
      <c r="W660" s="4"/>
      <c r="X660" s="4"/>
      <c r="Y660" s="4"/>
      <c r="Z660" s="4"/>
    </row>
    <row r="661" spans="1:26" ht="15.75" customHeight="1">
      <c r="A661" s="4"/>
      <c r="B661" s="4"/>
      <c r="C661" s="4"/>
      <c r="D661" s="4"/>
      <c r="E661" s="7"/>
      <c r="F661" s="4"/>
      <c r="G661" s="4"/>
      <c r="H661" s="7"/>
      <c r="I661" s="4"/>
      <c r="J661" s="4"/>
      <c r="K661" s="4"/>
      <c r="L661" s="4"/>
      <c r="M661" s="4"/>
      <c r="N661" s="4"/>
      <c r="O661" s="4"/>
      <c r="P661" s="4"/>
      <c r="Q661" s="4"/>
      <c r="R661" s="4"/>
      <c r="S661" s="4"/>
      <c r="T661" s="4"/>
      <c r="U661" s="4"/>
      <c r="V661" s="4"/>
      <c r="W661" s="4"/>
      <c r="X661" s="4"/>
      <c r="Y661" s="4"/>
      <c r="Z661" s="4"/>
    </row>
    <row r="662" spans="1:26" ht="15.75" customHeight="1">
      <c r="A662" s="4"/>
      <c r="B662" s="4"/>
      <c r="C662" s="4"/>
      <c r="D662" s="4"/>
      <c r="E662" s="7"/>
      <c r="F662" s="4"/>
      <c r="G662" s="4"/>
      <c r="H662" s="7"/>
      <c r="I662" s="4"/>
      <c r="J662" s="4"/>
      <c r="K662" s="4"/>
      <c r="L662" s="4"/>
      <c r="M662" s="4"/>
      <c r="N662" s="4"/>
      <c r="O662" s="4"/>
      <c r="P662" s="4"/>
      <c r="Q662" s="4"/>
      <c r="R662" s="4"/>
      <c r="S662" s="4"/>
      <c r="T662" s="4"/>
      <c r="U662" s="4"/>
      <c r="V662" s="4"/>
      <c r="W662" s="4"/>
      <c r="X662" s="4"/>
      <c r="Y662" s="4"/>
      <c r="Z662" s="4"/>
    </row>
    <row r="663" spans="1:26" ht="15.75" customHeight="1">
      <c r="A663" s="4"/>
      <c r="B663" s="4"/>
      <c r="C663" s="4"/>
      <c r="D663" s="4"/>
      <c r="E663" s="7"/>
      <c r="F663" s="4"/>
      <c r="G663" s="4"/>
      <c r="H663" s="7"/>
      <c r="I663" s="4"/>
      <c r="J663" s="4"/>
      <c r="K663" s="4"/>
      <c r="L663" s="4"/>
      <c r="M663" s="4"/>
      <c r="N663" s="4"/>
      <c r="O663" s="4"/>
      <c r="P663" s="4"/>
      <c r="Q663" s="4"/>
      <c r="R663" s="4"/>
      <c r="S663" s="4"/>
      <c r="T663" s="4"/>
      <c r="U663" s="4"/>
      <c r="V663" s="4"/>
      <c r="W663" s="4"/>
      <c r="X663" s="4"/>
      <c r="Y663" s="4"/>
      <c r="Z663" s="4"/>
    </row>
    <row r="664" spans="1:26" ht="15.75" customHeight="1">
      <c r="A664" s="4"/>
      <c r="B664" s="4"/>
      <c r="C664" s="4"/>
      <c r="D664" s="4"/>
      <c r="E664" s="7"/>
      <c r="F664" s="4"/>
      <c r="G664" s="4"/>
      <c r="H664" s="7"/>
      <c r="I664" s="4"/>
      <c r="J664" s="4"/>
      <c r="K664" s="4"/>
      <c r="L664" s="4"/>
      <c r="M664" s="4"/>
      <c r="N664" s="4"/>
      <c r="O664" s="4"/>
      <c r="P664" s="4"/>
      <c r="Q664" s="4"/>
      <c r="R664" s="4"/>
      <c r="S664" s="4"/>
      <c r="T664" s="4"/>
      <c r="U664" s="4"/>
      <c r="V664" s="4"/>
      <c r="W664" s="4"/>
      <c r="X664" s="4"/>
      <c r="Y664" s="4"/>
      <c r="Z664" s="4"/>
    </row>
    <row r="665" spans="1:26" ht="15.75" customHeight="1">
      <c r="A665" s="4"/>
      <c r="B665" s="4"/>
      <c r="C665" s="4"/>
      <c r="D665" s="4"/>
      <c r="E665" s="7"/>
      <c r="F665" s="4"/>
      <c r="G665" s="4"/>
      <c r="H665" s="7"/>
      <c r="I665" s="4"/>
      <c r="J665" s="4"/>
      <c r="K665" s="4"/>
      <c r="L665" s="4"/>
      <c r="M665" s="4"/>
      <c r="N665" s="4"/>
      <c r="O665" s="4"/>
      <c r="P665" s="4"/>
      <c r="Q665" s="4"/>
      <c r="R665" s="4"/>
      <c r="S665" s="4"/>
      <c r="T665" s="4"/>
      <c r="U665" s="4"/>
      <c r="V665" s="4"/>
      <c r="W665" s="4"/>
      <c r="X665" s="4"/>
      <c r="Y665" s="4"/>
      <c r="Z665" s="4"/>
    </row>
    <row r="666" spans="1:26" ht="15.75" customHeight="1">
      <c r="A666" s="4"/>
      <c r="B666" s="4"/>
      <c r="C666" s="4"/>
      <c r="D666" s="4"/>
      <c r="E666" s="7"/>
      <c r="F666" s="4"/>
      <c r="G666" s="4"/>
      <c r="H666" s="7"/>
      <c r="I666" s="4"/>
      <c r="J666" s="4"/>
      <c r="K666" s="4"/>
      <c r="L666" s="4"/>
      <c r="M666" s="4"/>
      <c r="N666" s="4"/>
      <c r="O666" s="4"/>
      <c r="P666" s="4"/>
      <c r="Q666" s="4"/>
      <c r="R666" s="4"/>
      <c r="S666" s="4"/>
      <c r="T666" s="4"/>
      <c r="U666" s="4"/>
      <c r="V666" s="4"/>
      <c r="W666" s="4"/>
      <c r="X666" s="4"/>
      <c r="Y666" s="4"/>
      <c r="Z666" s="4"/>
    </row>
    <row r="667" spans="1:26" ht="15.75" customHeight="1">
      <c r="A667" s="4"/>
      <c r="B667" s="4"/>
      <c r="C667" s="4"/>
      <c r="D667" s="4"/>
      <c r="E667" s="7"/>
      <c r="F667" s="4"/>
      <c r="G667" s="4"/>
      <c r="H667" s="7"/>
      <c r="I667" s="4"/>
      <c r="J667" s="4"/>
      <c r="K667" s="4"/>
      <c r="L667" s="4"/>
      <c r="M667" s="4"/>
      <c r="N667" s="4"/>
      <c r="O667" s="4"/>
      <c r="P667" s="4"/>
      <c r="Q667" s="4"/>
      <c r="R667" s="4"/>
      <c r="S667" s="4"/>
      <c r="T667" s="4"/>
      <c r="U667" s="4"/>
      <c r="V667" s="4"/>
      <c r="W667" s="4"/>
      <c r="X667" s="4"/>
      <c r="Y667" s="4"/>
      <c r="Z667" s="4"/>
    </row>
    <row r="668" spans="1:26" ht="15.75" customHeight="1">
      <c r="A668" s="4"/>
      <c r="B668" s="4"/>
      <c r="C668" s="4"/>
      <c r="D668" s="4"/>
      <c r="E668" s="7"/>
      <c r="F668" s="4"/>
      <c r="G668" s="4"/>
      <c r="H668" s="7"/>
      <c r="I668" s="4"/>
      <c r="J668" s="4"/>
      <c r="K668" s="4"/>
      <c r="L668" s="4"/>
      <c r="M668" s="4"/>
      <c r="N668" s="4"/>
      <c r="O668" s="4"/>
      <c r="P668" s="4"/>
      <c r="Q668" s="4"/>
      <c r="R668" s="4"/>
      <c r="S668" s="4"/>
      <c r="T668" s="4"/>
      <c r="U668" s="4"/>
      <c r="V668" s="4"/>
      <c r="W668" s="4"/>
      <c r="X668" s="4"/>
      <c r="Y668" s="4"/>
      <c r="Z668" s="4"/>
    </row>
    <row r="669" spans="1:26" ht="15.75" customHeight="1">
      <c r="A669" s="4"/>
      <c r="B669" s="4"/>
      <c r="C669" s="4"/>
      <c r="D669" s="4"/>
      <c r="E669" s="7"/>
      <c r="F669" s="4"/>
      <c r="G669" s="4"/>
      <c r="H669" s="7"/>
      <c r="I669" s="4"/>
      <c r="J669" s="4"/>
      <c r="K669" s="4"/>
      <c r="L669" s="4"/>
      <c r="M669" s="4"/>
      <c r="N669" s="4"/>
      <c r="O669" s="4"/>
      <c r="P669" s="4"/>
      <c r="Q669" s="4"/>
      <c r="R669" s="4"/>
      <c r="S669" s="4"/>
      <c r="T669" s="4"/>
      <c r="U669" s="4"/>
      <c r="V669" s="4"/>
      <c r="W669" s="4"/>
      <c r="X669" s="4"/>
      <c r="Y669" s="4"/>
      <c r="Z669" s="4"/>
    </row>
    <row r="670" spans="1:26" ht="15.75" customHeight="1">
      <c r="A670" s="4"/>
      <c r="B670" s="4"/>
      <c r="C670" s="4"/>
      <c r="D670" s="4"/>
      <c r="E670" s="7"/>
      <c r="F670" s="4"/>
      <c r="G670" s="4"/>
      <c r="H670" s="7"/>
      <c r="I670" s="4"/>
      <c r="J670" s="4"/>
      <c r="K670" s="4"/>
      <c r="L670" s="4"/>
      <c r="M670" s="4"/>
      <c r="N670" s="4"/>
      <c r="O670" s="4"/>
      <c r="P670" s="4"/>
      <c r="Q670" s="4"/>
      <c r="R670" s="4"/>
      <c r="S670" s="4"/>
      <c r="T670" s="4"/>
      <c r="U670" s="4"/>
      <c r="V670" s="4"/>
      <c r="W670" s="4"/>
      <c r="X670" s="4"/>
      <c r="Y670" s="4"/>
      <c r="Z670" s="4"/>
    </row>
    <row r="671" spans="1:26" ht="15.75" customHeight="1">
      <c r="A671" s="4"/>
      <c r="B671" s="4"/>
      <c r="C671" s="4"/>
      <c r="D671" s="4"/>
      <c r="E671" s="7"/>
      <c r="F671" s="4"/>
      <c r="G671" s="4"/>
      <c r="H671" s="7"/>
      <c r="I671" s="4"/>
      <c r="J671" s="4"/>
      <c r="K671" s="4"/>
      <c r="L671" s="4"/>
      <c r="M671" s="4"/>
      <c r="N671" s="4"/>
      <c r="O671" s="4"/>
      <c r="P671" s="4"/>
      <c r="Q671" s="4"/>
      <c r="R671" s="4"/>
      <c r="S671" s="4"/>
      <c r="T671" s="4"/>
      <c r="U671" s="4"/>
      <c r="V671" s="4"/>
      <c r="W671" s="4"/>
      <c r="X671" s="4"/>
      <c r="Y671" s="4"/>
      <c r="Z671" s="4"/>
    </row>
    <row r="672" spans="1:26" ht="15.75" customHeight="1">
      <c r="A672" s="4"/>
      <c r="B672" s="4"/>
      <c r="C672" s="4"/>
      <c r="D672" s="4"/>
      <c r="E672" s="7"/>
      <c r="F672" s="4"/>
      <c r="G672" s="4"/>
      <c r="H672" s="7"/>
      <c r="I672" s="4"/>
      <c r="J672" s="4"/>
      <c r="K672" s="4"/>
      <c r="L672" s="4"/>
      <c r="M672" s="4"/>
      <c r="N672" s="4"/>
      <c r="O672" s="4"/>
      <c r="P672" s="4"/>
      <c r="Q672" s="4"/>
      <c r="R672" s="4"/>
      <c r="S672" s="4"/>
      <c r="T672" s="4"/>
      <c r="U672" s="4"/>
      <c r="V672" s="4"/>
      <c r="W672" s="4"/>
      <c r="X672" s="4"/>
      <c r="Y672" s="4"/>
      <c r="Z672" s="4"/>
    </row>
    <row r="673" spans="1:26" ht="15.75" customHeight="1">
      <c r="A673" s="4"/>
      <c r="B673" s="4"/>
      <c r="C673" s="4"/>
      <c r="D673" s="4"/>
      <c r="E673" s="7"/>
      <c r="F673" s="4"/>
      <c r="G673" s="4"/>
      <c r="H673" s="7"/>
      <c r="I673" s="4"/>
      <c r="J673" s="4"/>
      <c r="K673" s="4"/>
      <c r="L673" s="4"/>
      <c r="M673" s="4"/>
      <c r="N673" s="4"/>
      <c r="O673" s="4"/>
      <c r="P673" s="4"/>
      <c r="Q673" s="4"/>
      <c r="R673" s="4"/>
      <c r="S673" s="4"/>
      <c r="T673" s="4"/>
      <c r="U673" s="4"/>
      <c r="V673" s="4"/>
      <c r="W673" s="4"/>
      <c r="X673" s="4"/>
      <c r="Y673" s="4"/>
      <c r="Z673" s="4"/>
    </row>
    <row r="674" spans="1:26" ht="15.75" customHeight="1">
      <c r="A674" s="4"/>
      <c r="B674" s="4"/>
      <c r="C674" s="4"/>
      <c r="D674" s="4"/>
      <c r="E674" s="7"/>
      <c r="F674" s="4"/>
      <c r="G674" s="4"/>
      <c r="H674" s="7"/>
      <c r="I674" s="4"/>
      <c r="J674" s="4"/>
      <c r="K674" s="4"/>
      <c r="L674" s="4"/>
      <c r="M674" s="4"/>
      <c r="N674" s="4"/>
      <c r="O674" s="4"/>
      <c r="P674" s="4"/>
      <c r="Q674" s="4"/>
      <c r="R674" s="4"/>
      <c r="S674" s="4"/>
      <c r="T674" s="4"/>
      <c r="U674" s="4"/>
      <c r="V674" s="4"/>
      <c r="W674" s="4"/>
      <c r="X674" s="4"/>
      <c r="Y674" s="4"/>
      <c r="Z674" s="4"/>
    </row>
    <row r="675" spans="1:26" ht="15.75" customHeight="1">
      <c r="A675" s="4"/>
      <c r="B675" s="4"/>
      <c r="C675" s="4"/>
      <c r="D675" s="4"/>
      <c r="E675" s="7"/>
      <c r="F675" s="4"/>
      <c r="G675" s="4"/>
      <c r="H675" s="7"/>
      <c r="I675" s="4"/>
      <c r="J675" s="4"/>
      <c r="K675" s="4"/>
      <c r="L675" s="4"/>
      <c r="M675" s="4"/>
      <c r="N675" s="4"/>
      <c r="O675" s="4"/>
      <c r="P675" s="4"/>
      <c r="Q675" s="4"/>
      <c r="R675" s="4"/>
      <c r="S675" s="4"/>
      <c r="T675" s="4"/>
      <c r="U675" s="4"/>
      <c r="V675" s="4"/>
      <c r="W675" s="4"/>
      <c r="X675" s="4"/>
      <c r="Y675" s="4"/>
      <c r="Z675" s="4"/>
    </row>
    <row r="676" spans="1:26" ht="15.75" customHeight="1">
      <c r="A676" s="4"/>
      <c r="B676" s="4"/>
      <c r="C676" s="4"/>
      <c r="D676" s="4"/>
      <c r="E676" s="7"/>
      <c r="F676" s="4"/>
      <c r="G676" s="4"/>
      <c r="H676" s="7"/>
      <c r="I676" s="4"/>
      <c r="J676" s="4"/>
      <c r="K676" s="4"/>
      <c r="L676" s="4"/>
      <c r="M676" s="4"/>
      <c r="N676" s="4"/>
      <c r="O676" s="4"/>
      <c r="P676" s="4"/>
      <c r="Q676" s="4"/>
      <c r="R676" s="4"/>
      <c r="S676" s="4"/>
      <c r="T676" s="4"/>
      <c r="U676" s="4"/>
      <c r="V676" s="4"/>
      <c r="W676" s="4"/>
      <c r="X676" s="4"/>
      <c r="Y676" s="4"/>
      <c r="Z676" s="4"/>
    </row>
    <row r="677" spans="1:26" ht="15.75" customHeight="1">
      <c r="A677" s="4"/>
      <c r="B677" s="4"/>
      <c r="C677" s="4"/>
      <c r="D677" s="4"/>
      <c r="E677" s="7"/>
      <c r="F677" s="4"/>
      <c r="G677" s="4"/>
      <c r="H677" s="7"/>
      <c r="I677" s="4"/>
      <c r="J677" s="4"/>
      <c r="K677" s="4"/>
      <c r="L677" s="4"/>
      <c r="M677" s="4"/>
      <c r="N677" s="4"/>
      <c r="O677" s="4"/>
      <c r="P677" s="4"/>
      <c r="Q677" s="4"/>
      <c r="R677" s="4"/>
      <c r="S677" s="4"/>
      <c r="T677" s="4"/>
      <c r="U677" s="4"/>
      <c r="V677" s="4"/>
      <c r="W677" s="4"/>
      <c r="X677" s="4"/>
      <c r="Y677" s="4"/>
      <c r="Z677" s="4"/>
    </row>
    <row r="678" spans="1:26" ht="15.75" customHeight="1">
      <c r="A678" s="4"/>
      <c r="B678" s="4"/>
      <c r="C678" s="4"/>
      <c r="D678" s="4"/>
      <c r="E678" s="7"/>
      <c r="F678" s="4"/>
      <c r="G678" s="4"/>
      <c r="H678" s="7"/>
      <c r="I678" s="4"/>
      <c r="J678" s="4"/>
      <c r="K678" s="4"/>
      <c r="L678" s="4"/>
      <c r="M678" s="4"/>
      <c r="N678" s="4"/>
      <c r="O678" s="4"/>
      <c r="P678" s="4"/>
      <c r="Q678" s="4"/>
      <c r="R678" s="4"/>
      <c r="S678" s="4"/>
      <c r="T678" s="4"/>
      <c r="U678" s="4"/>
      <c r="V678" s="4"/>
      <c r="W678" s="4"/>
      <c r="X678" s="4"/>
      <c r="Y678" s="4"/>
      <c r="Z678" s="4"/>
    </row>
    <row r="679" spans="1:26" ht="15.75" customHeight="1">
      <c r="A679" s="4"/>
      <c r="B679" s="4"/>
      <c r="C679" s="4"/>
      <c r="D679" s="4"/>
      <c r="E679" s="7"/>
      <c r="F679" s="4"/>
      <c r="G679" s="4"/>
      <c r="H679" s="7"/>
      <c r="I679" s="4"/>
      <c r="J679" s="4"/>
      <c r="K679" s="4"/>
      <c r="L679" s="4"/>
      <c r="M679" s="4"/>
      <c r="N679" s="4"/>
      <c r="O679" s="4"/>
      <c r="P679" s="4"/>
      <c r="Q679" s="4"/>
      <c r="R679" s="4"/>
      <c r="S679" s="4"/>
      <c r="T679" s="4"/>
      <c r="U679" s="4"/>
      <c r="V679" s="4"/>
      <c r="W679" s="4"/>
      <c r="X679" s="4"/>
      <c r="Y679" s="4"/>
      <c r="Z679" s="4"/>
    </row>
    <row r="680" spans="1:26" ht="15.75" customHeight="1">
      <c r="A680" s="4"/>
      <c r="B680" s="4"/>
      <c r="C680" s="4"/>
      <c r="D680" s="4"/>
      <c r="E680" s="7"/>
      <c r="F680" s="4"/>
      <c r="G680" s="4"/>
      <c r="H680" s="7"/>
      <c r="I680" s="4"/>
      <c r="J680" s="4"/>
      <c r="K680" s="4"/>
      <c r="L680" s="4"/>
      <c r="M680" s="4"/>
      <c r="N680" s="4"/>
      <c r="O680" s="4"/>
      <c r="P680" s="4"/>
      <c r="Q680" s="4"/>
      <c r="R680" s="4"/>
      <c r="S680" s="4"/>
      <c r="T680" s="4"/>
      <c r="U680" s="4"/>
      <c r="V680" s="4"/>
      <c r="W680" s="4"/>
      <c r="X680" s="4"/>
      <c r="Y680" s="4"/>
      <c r="Z680" s="4"/>
    </row>
    <row r="681" spans="1:26" ht="15.75" customHeight="1">
      <c r="A681" s="4"/>
      <c r="B681" s="4"/>
      <c r="C681" s="4"/>
      <c r="D681" s="4"/>
      <c r="E681" s="7"/>
      <c r="F681" s="4"/>
      <c r="G681" s="4"/>
      <c r="H681" s="7"/>
      <c r="I681" s="4"/>
      <c r="J681" s="4"/>
      <c r="K681" s="4"/>
      <c r="L681" s="4"/>
      <c r="M681" s="4"/>
      <c r="N681" s="4"/>
      <c r="O681" s="4"/>
      <c r="P681" s="4"/>
      <c r="Q681" s="4"/>
      <c r="R681" s="4"/>
      <c r="S681" s="4"/>
      <c r="T681" s="4"/>
      <c r="U681" s="4"/>
      <c r="V681" s="4"/>
      <c r="W681" s="4"/>
      <c r="X681" s="4"/>
      <c r="Y681" s="4"/>
      <c r="Z681" s="4"/>
    </row>
    <row r="682" spans="1:26" ht="15.75" customHeight="1">
      <c r="A682" s="4"/>
      <c r="B682" s="4"/>
      <c r="C682" s="4"/>
      <c r="D682" s="4"/>
      <c r="E682" s="7"/>
      <c r="F682" s="4"/>
      <c r="G682" s="4"/>
      <c r="H682" s="7"/>
      <c r="I682" s="4"/>
      <c r="J682" s="4"/>
      <c r="K682" s="4"/>
      <c r="L682" s="4"/>
      <c r="M682" s="4"/>
      <c r="N682" s="4"/>
      <c r="O682" s="4"/>
      <c r="P682" s="4"/>
      <c r="Q682" s="4"/>
      <c r="R682" s="4"/>
      <c r="S682" s="4"/>
      <c r="T682" s="4"/>
      <c r="U682" s="4"/>
      <c r="V682" s="4"/>
      <c r="W682" s="4"/>
      <c r="X682" s="4"/>
      <c r="Y682" s="4"/>
      <c r="Z682" s="4"/>
    </row>
    <row r="683" spans="1:26" ht="15.75" customHeight="1">
      <c r="A683" s="4"/>
      <c r="B683" s="4"/>
      <c r="C683" s="4"/>
      <c r="D683" s="4"/>
      <c r="E683" s="7"/>
      <c r="F683" s="4"/>
      <c r="G683" s="4"/>
      <c r="H683" s="7"/>
      <c r="I683" s="4"/>
      <c r="J683" s="4"/>
      <c r="K683" s="4"/>
      <c r="L683" s="4"/>
      <c r="M683" s="4"/>
      <c r="N683" s="4"/>
      <c r="O683" s="4"/>
      <c r="P683" s="4"/>
      <c r="Q683" s="4"/>
      <c r="R683" s="4"/>
      <c r="S683" s="4"/>
      <c r="T683" s="4"/>
      <c r="U683" s="4"/>
      <c r="V683" s="4"/>
      <c r="W683" s="4"/>
      <c r="X683" s="4"/>
      <c r="Y683" s="4"/>
      <c r="Z683" s="4"/>
    </row>
    <row r="684" spans="1:26" ht="15.75" customHeight="1">
      <c r="A684" s="4"/>
      <c r="B684" s="4"/>
      <c r="C684" s="4"/>
      <c r="D684" s="4"/>
      <c r="E684" s="7"/>
      <c r="F684" s="4"/>
      <c r="G684" s="4"/>
      <c r="H684" s="7"/>
      <c r="I684" s="4"/>
      <c r="J684" s="4"/>
      <c r="K684" s="4"/>
      <c r="L684" s="4"/>
      <c r="M684" s="4"/>
      <c r="N684" s="4"/>
      <c r="O684" s="4"/>
      <c r="P684" s="4"/>
      <c r="Q684" s="4"/>
      <c r="R684" s="4"/>
      <c r="S684" s="4"/>
      <c r="T684" s="4"/>
      <c r="U684" s="4"/>
      <c r="V684" s="4"/>
      <c r="W684" s="4"/>
      <c r="X684" s="4"/>
      <c r="Y684" s="4"/>
      <c r="Z684" s="4"/>
    </row>
    <row r="685" spans="1:26" ht="15.75" customHeight="1">
      <c r="A685" s="4"/>
      <c r="B685" s="4"/>
      <c r="C685" s="4"/>
      <c r="D685" s="4"/>
      <c r="E685" s="7"/>
      <c r="F685" s="4"/>
      <c r="G685" s="4"/>
      <c r="H685" s="7"/>
      <c r="I685" s="4"/>
      <c r="J685" s="4"/>
      <c r="K685" s="4"/>
      <c r="L685" s="4"/>
      <c r="M685" s="4"/>
      <c r="N685" s="4"/>
      <c r="O685" s="4"/>
      <c r="P685" s="4"/>
      <c r="Q685" s="4"/>
      <c r="R685" s="4"/>
      <c r="S685" s="4"/>
      <c r="T685" s="4"/>
      <c r="U685" s="4"/>
      <c r="V685" s="4"/>
      <c r="W685" s="4"/>
      <c r="X685" s="4"/>
      <c r="Y685" s="4"/>
      <c r="Z685" s="4"/>
    </row>
    <row r="686" spans="1:26" ht="15.75" customHeight="1">
      <c r="A686" s="4"/>
      <c r="B686" s="4"/>
      <c r="C686" s="4"/>
      <c r="D686" s="4"/>
      <c r="E686" s="7"/>
      <c r="F686" s="4"/>
      <c r="G686" s="4"/>
      <c r="H686" s="7"/>
      <c r="I686" s="4"/>
      <c r="J686" s="4"/>
      <c r="K686" s="4"/>
      <c r="L686" s="4"/>
      <c r="M686" s="4"/>
      <c r="N686" s="4"/>
      <c r="O686" s="4"/>
      <c r="P686" s="4"/>
      <c r="Q686" s="4"/>
      <c r="R686" s="4"/>
      <c r="S686" s="4"/>
      <c r="T686" s="4"/>
      <c r="U686" s="4"/>
      <c r="V686" s="4"/>
      <c r="W686" s="4"/>
      <c r="X686" s="4"/>
      <c r="Y686" s="4"/>
      <c r="Z686" s="4"/>
    </row>
    <row r="687" spans="1:26" ht="15.75" customHeight="1">
      <c r="A687" s="4"/>
      <c r="B687" s="4"/>
      <c r="C687" s="4"/>
      <c r="D687" s="4"/>
      <c r="E687" s="7"/>
      <c r="F687" s="4"/>
      <c r="G687" s="4"/>
      <c r="H687" s="7"/>
      <c r="I687" s="4"/>
      <c r="J687" s="4"/>
      <c r="K687" s="4"/>
      <c r="L687" s="4"/>
      <c r="M687" s="4"/>
      <c r="N687" s="4"/>
      <c r="O687" s="4"/>
      <c r="P687" s="4"/>
      <c r="Q687" s="4"/>
      <c r="R687" s="4"/>
      <c r="S687" s="4"/>
      <c r="T687" s="4"/>
      <c r="U687" s="4"/>
      <c r="V687" s="4"/>
      <c r="W687" s="4"/>
      <c r="X687" s="4"/>
      <c r="Y687" s="4"/>
      <c r="Z687" s="4"/>
    </row>
    <row r="688" spans="1:26" ht="15.75" customHeight="1">
      <c r="A688" s="4"/>
      <c r="B688" s="4"/>
      <c r="C688" s="4"/>
      <c r="D688" s="4"/>
      <c r="E688" s="7"/>
      <c r="F688" s="4"/>
      <c r="G688" s="4"/>
      <c r="H688" s="7"/>
      <c r="I688" s="4"/>
      <c r="J688" s="4"/>
      <c r="K688" s="4"/>
      <c r="L688" s="4"/>
      <c r="M688" s="4"/>
      <c r="N688" s="4"/>
      <c r="O688" s="4"/>
      <c r="P688" s="4"/>
      <c r="Q688" s="4"/>
      <c r="R688" s="4"/>
      <c r="S688" s="4"/>
      <c r="T688" s="4"/>
      <c r="U688" s="4"/>
      <c r="V688" s="4"/>
      <c r="W688" s="4"/>
      <c r="X688" s="4"/>
      <c r="Y688" s="4"/>
      <c r="Z688" s="4"/>
    </row>
    <row r="689" spans="1:26" ht="15.75" customHeight="1">
      <c r="A689" s="4"/>
      <c r="B689" s="4"/>
      <c r="C689" s="4"/>
      <c r="D689" s="4"/>
      <c r="E689" s="7"/>
      <c r="F689" s="4"/>
      <c r="G689" s="4"/>
      <c r="H689" s="7"/>
      <c r="I689" s="4"/>
      <c r="J689" s="4"/>
      <c r="K689" s="4"/>
      <c r="L689" s="4"/>
      <c r="M689" s="4"/>
      <c r="N689" s="4"/>
      <c r="O689" s="4"/>
      <c r="P689" s="4"/>
      <c r="Q689" s="4"/>
      <c r="R689" s="4"/>
      <c r="S689" s="4"/>
      <c r="T689" s="4"/>
      <c r="U689" s="4"/>
      <c r="V689" s="4"/>
      <c r="W689" s="4"/>
      <c r="X689" s="4"/>
      <c r="Y689" s="4"/>
      <c r="Z689" s="4"/>
    </row>
    <row r="690" spans="1:26" ht="15.75" customHeight="1">
      <c r="A690" s="4"/>
      <c r="B690" s="4"/>
      <c r="C690" s="4"/>
      <c r="D690" s="4"/>
      <c r="E690" s="7"/>
      <c r="F690" s="4"/>
      <c r="G690" s="4"/>
      <c r="H690" s="7"/>
      <c r="I690" s="4"/>
      <c r="J690" s="4"/>
      <c r="K690" s="4"/>
      <c r="L690" s="4"/>
      <c r="M690" s="4"/>
      <c r="N690" s="4"/>
      <c r="O690" s="4"/>
      <c r="P690" s="4"/>
      <c r="Q690" s="4"/>
      <c r="R690" s="4"/>
      <c r="S690" s="4"/>
      <c r="T690" s="4"/>
      <c r="U690" s="4"/>
      <c r="V690" s="4"/>
      <c r="W690" s="4"/>
      <c r="X690" s="4"/>
      <c r="Y690" s="4"/>
      <c r="Z690" s="4"/>
    </row>
    <row r="691" spans="1:26" ht="15.75" customHeight="1">
      <c r="A691" s="4"/>
      <c r="B691" s="4"/>
      <c r="C691" s="4"/>
      <c r="D691" s="4"/>
      <c r="E691" s="7"/>
      <c r="F691" s="4"/>
      <c r="G691" s="4"/>
      <c r="H691" s="7"/>
      <c r="I691" s="4"/>
      <c r="J691" s="4"/>
      <c r="K691" s="4"/>
      <c r="L691" s="4"/>
      <c r="M691" s="4"/>
      <c r="N691" s="4"/>
      <c r="O691" s="4"/>
      <c r="P691" s="4"/>
      <c r="Q691" s="4"/>
      <c r="R691" s="4"/>
      <c r="S691" s="4"/>
      <c r="T691" s="4"/>
      <c r="U691" s="4"/>
      <c r="V691" s="4"/>
      <c r="W691" s="4"/>
      <c r="X691" s="4"/>
      <c r="Y691" s="4"/>
      <c r="Z691" s="4"/>
    </row>
    <row r="692" spans="1:26" ht="15.75" customHeight="1">
      <c r="A692" s="4"/>
      <c r="B692" s="4"/>
      <c r="C692" s="4"/>
      <c r="D692" s="4"/>
      <c r="E692" s="7"/>
      <c r="F692" s="4"/>
      <c r="G692" s="4"/>
      <c r="H692" s="7"/>
      <c r="I692" s="4"/>
      <c r="J692" s="4"/>
      <c r="K692" s="4"/>
      <c r="L692" s="4"/>
      <c r="M692" s="4"/>
      <c r="N692" s="4"/>
      <c r="O692" s="4"/>
      <c r="P692" s="4"/>
      <c r="Q692" s="4"/>
      <c r="R692" s="4"/>
      <c r="S692" s="4"/>
      <c r="T692" s="4"/>
      <c r="U692" s="4"/>
      <c r="V692" s="4"/>
      <c r="W692" s="4"/>
      <c r="X692" s="4"/>
      <c r="Y692" s="4"/>
      <c r="Z692" s="4"/>
    </row>
    <row r="693" spans="1:26" ht="15.75" customHeight="1">
      <c r="A693" s="4"/>
      <c r="B693" s="4"/>
      <c r="C693" s="4"/>
      <c r="D693" s="4"/>
      <c r="E693" s="7"/>
      <c r="F693" s="4"/>
      <c r="G693" s="4"/>
      <c r="H693" s="7"/>
      <c r="I693" s="4"/>
      <c r="J693" s="4"/>
      <c r="K693" s="4"/>
      <c r="L693" s="4"/>
      <c r="M693" s="4"/>
      <c r="N693" s="4"/>
      <c r="O693" s="4"/>
      <c r="P693" s="4"/>
      <c r="Q693" s="4"/>
      <c r="R693" s="4"/>
      <c r="S693" s="4"/>
      <c r="T693" s="4"/>
      <c r="U693" s="4"/>
      <c r="V693" s="4"/>
      <c r="W693" s="4"/>
      <c r="X693" s="4"/>
      <c r="Y693" s="4"/>
      <c r="Z693" s="4"/>
    </row>
    <row r="694" spans="1:26" ht="15.75" customHeight="1">
      <c r="A694" s="4"/>
      <c r="B694" s="4"/>
      <c r="C694" s="4"/>
      <c r="D694" s="4"/>
      <c r="E694" s="7"/>
      <c r="F694" s="4"/>
      <c r="G694" s="4"/>
      <c r="H694" s="7"/>
      <c r="I694" s="4"/>
      <c r="J694" s="4"/>
      <c r="K694" s="4"/>
      <c r="L694" s="4"/>
      <c r="M694" s="4"/>
      <c r="N694" s="4"/>
      <c r="O694" s="4"/>
      <c r="P694" s="4"/>
      <c r="Q694" s="4"/>
      <c r="R694" s="4"/>
      <c r="S694" s="4"/>
      <c r="T694" s="4"/>
      <c r="U694" s="4"/>
      <c r="V694" s="4"/>
      <c r="W694" s="4"/>
      <c r="X694" s="4"/>
      <c r="Y694" s="4"/>
      <c r="Z694" s="4"/>
    </row>
    <row r="695" spans="1:26" ht="15.75" customHeight="1">
      <c r="A695" s="4"/>
      <c r="B695" s="4"/>
      <c r="C695" s="4"/>
      <c r="D695" s="4"/>
      <c r="E695" s="7"/>
      <c r="F695" s="4"/>
      <c r="G695" s="4"/>
      <c r="H695" s="7"/>
      <c r="I695" s="4"/>
      <c r="J695" s="4"/>
      <c r="K695" s="4"/>
      <c r="L695" s="4"/>
      <c r="M695" s="4"/>
      <c r="N695" s="4"/>
      <c r="O695" s="4"/>
      <c r="P695" s="4"/>
      <c r="Q695" s="4"/>
      <c r="R695" s="4"/>
      <c r="S695" s="4"/>
      <c r="T695" s="4"/>
      <c r="U695" s="4"/>
      <c r="V695" s="4"/>
      <c r="W695" s="4"/>
      <c r="X695" s="4"/>
      <c r="Y695" s="4"/>
      <c r="Z695" s="4"/>
    </row>
    <row r="696" spans="1:26" ht="15.75" customHeight="1">
      <c r="A696" s="4"/>
      <c r="B696" s="4"/>
      <c r="C696" s="4"/>
      <c r="D696" s="4"/>
      <c r="E696" s="7"/>
      <c r="F696" s="4"/>
      <c r="G696" s="4"/>
      <c r="H696" s="7"/>
      <c r="I696" s="4"/>
      <c r="J696" s="4"/>
      <c r="K696" s="4"/>
      <c r="L696" s="4"/>
      <c r="M696" s="4"/>
      <c r="N696" s="4"/>
      <c r="O696" s="4"/>
      <c r="P696" s="4"/>
      <c r="Q696" s="4"/>
      <c r="R696" s="4"/>
      <c r="S696" s="4"/>
      <c r="T696" s="4"/>
      <c r="U696" s="4"/>
      <c r="V696" s="4"/>
      <c r="W696" s="4"/>
      <c r="X696" s="4"/>
      <c r="Y696" s="4"/>
      <c r="Z696" s="4"/>
    </row>
    <row r="697" spans="1:26" ht="15.75" customHeight="1">
      <c r="A697" s="4"/>
      <c r="B697" s="4"/>
      <c r="C697" s="4"/>
      <c r="D697" s="4"/>
      <c r="E697" s="7"/>
      <c r="F697" s="4"/>
      <c r="G697" s="4"/>
      <c r="H697" s="7"/>
      <c r="I697" s="4"/>
      <c r="J697" s="4"/>
      <c r="K697" s="4"/>
      <c r="L697" s="4"/>
      <c r="M697" s="4"/>
      <c r="N697" s="4"/>
      <c r="O697" s="4"/>
      <c r="P697" s="4"/>
      <c r="Q697" s="4"/>
      <c r="R697" s="4"/>
      <c r="S697" s="4"/>
      <c r="T697" s="4"/>
      <c r="U697" s="4"/>
      <c r="V697" s="4"/>
      <c r="W697" s="4"/>
      <c r="X697" s="4"/>
      <c r="Y697" s="4"/>
      <c r="Z697" s="4"/>
    </row>
    <row r="698" spans="1:26" ht="15.75" customHeight="1">
      <c r="A698" s="4"/>
      <c r="B698" s="4"/>
      <c r="C698" s="4"/>
      <c r="D698" s="4"/>
      <c r="E698" s="7"/>
      <c r="F698" s="4"/>
      <c r="G698" s="4"/>
      <c r="H698" s="7"/>
      <c r="I698" s="4"/>
      <c r="J698" s="4"/>
      <c r="K698" s="4"/>
      <c r="L698" s="4"/>
      <c r="M698" s="4"/>
      <c r="N698" s="4"/>
      <c r="O698" s="4"/>
      <c r="P698" s="4"/>
      <c r="Q698" s="4"/>
      <c r="R698" s="4"/>
      <c r="S698" s="4"/>
      <c r="T698" s="4"/>
      <c r="U698" s="4"/>
      <c r="V698" s="4"/>
      <c r="W698" s="4"/>
      <c r="X698" s="4"/>
      <c r="Y698" s="4"/>
      <c r="Z698" s="4"/>
    </row>
    <row r="699" spans="1:26" ht="15.75" customHeight="1">
      <c r="A699" s="4"/>
      <c r="B699" s="4"/>
      <c r="C699" s="4"/>
      <c r="D699" s="4"/>
      <c r="E699" s="7"/>
      <c r="F699" s="4"/>
      <c r="G699" s="4"/>
      <c r="H699" s="7"/>
      <c r="I699" s="4"/>
      <c r="J699" s="4"/>
      <c r="K699" s="4"/>
      <c r="L699" s="4"/>
      <c r="M699" s="4"/>
      <c r="N699" s="4"/>
      <c r="O699" s="4"/>
      <c r="P699" s="4"/>
      <c r="Q699" s="4"/>
      <c r="R699" s="4"/>
      <c r="S699" s="4"/>
      <c r="T699" s="4"/>
      <c r="U699" s="4"/>
      <c r="V699" s="4"/>
      <c r="W699" s="4"/>
      <c r="X699" s="4"/>
      <c r="Y699" s="4"/>
      <c r="Z699" s="4"/>
    </row>
    <row r="700" spans="1:26" ht="15.75" customHeight="1">
      <c r="A700" s="4"/>
      <c r="B700" s="4"/>
      <c r="C700" s="4"/>
      <c r="D700" s="4"/>
      <c r="E700" s="7"/>
      <c r="F700" s="4"/>
      <c r="G700" s="4"/>
      <c r="H700" s="7"/>
      <c r="I700" s="4"/>
      <c r="J700" s="4"/>
      <c r="K700" s="4"/>
      <c r="L700" s="4"/>
      <c r="M700" s="4"/>
      <c r="N700" s="4"/>
      <c r="O700" s="4"/>
      <c r="P700" s="4"/>
      <c r="Q700" s="4"/>
      <c r="R700" s="4"/>
      <c r="S700" s="4"/>
      <c r="T700" s="4"/>
      <c r="U700" s="4"/>
      <c r="V700" s="4"/>
      <c r="W700" s="4"/>
      <c r="X700" s="4"/>
      <c r="Y700" s="4"/>
      <c r="Z700" s="4"/>
    </row>
    <row r="701" spans="1:26" ht="15.75" customHeight="1">
      <c r="A701" s="4"/>
      <c r="B701" s="4"/>
      <c r="C701" s="4"/>
      <c r="D701" s="4"/>
      <c r="E701" s="7"/>
      <c r="F701" s="4"/>
      <c r="G701" s="4"/>
      <c r="H701" s="7"/>
      <c r="I701" s="4"/>
      <c r="J701" s="4"/>
      <c r="K701" s="4"/>
      <c r="L701" s="4"/>
      <c r="M701" s="4"/>
      <c r="N701" s="4"/>
      <c r="O701" s="4"/>
      <c r="P701" s="4"/>
      <c r="Q701" s="4"/>
      <c r="R701" s="4"/>
      <c r="S701" s="4"/>
      <c r="T701" s="4"/>
      <c r="U701" s="4"/>
      <c r="V701" s="4"/>
      <c r="W701" s="4"/>
      <c r="X701" s="4"/>
      <c r="Y701" s="4"/>
      <c r="Z701" s="4"/>
    </row>
    <row r="702" spans="1:26" ht="15.75" customHeight="1">
      <c r="A702" s="4"/>
      <c r="B702" s="4"/>
      <c r="C702" s="4"/>
      <c r="D702" s="4"/>
      <c r="E702" s="7"/>
      <c r="F702" s="4"/>
      <c r="G702" s="4"/>
      <c r="H702" s="7"/>
      <c r="I702" s="4"/>
      <c r="J702" s="4"/>
      <c r="K702" s="4"/>
      <c r="L702" s="4"/>
      <c r="M702" s="4"/>
      <c r="N702" s="4"/>
      <c r="O702" s="4"/>
      <c r="P702" s="4"/>
      <c r="Q702" s="4"/>
      <c r="R702" s="4"/>
      <c r="S702" s="4"/>
      <c r="T702" s="4"/>
      <c r="U702" s="4"/>
      <c r="V702" s="4"/>
      <c r="W702" s="4"/>
      <c r="X702" s="4"/>
      <c r="Y702" s="4"/>
      <c r="Z702" s="4"/>
    </row>
    <row r="703" spans="1:26" ht="15.75" customHeight="1">
      <c r="A703" s="4"/>
      <c r="B703" s="4"/>
      <c r="C703" s="4"/>
      <c r="D703" s="4"/>
      <c r="E703" s="7"/>
      <c r="F703" s="4"/>
      <c r="G703" s="4"/>
      <c r="H703" s="7"/>
      <c r="I703" s="4"/>
      <c r="J703" s="4"/>
      <c r="K703" s="4"/>
      <c r="L703" s="4"/>
      <c r="M703" s="4"/>
      <c r="N703" s="4"/>
      <c r="O703" s="4"/>
      <c r="P703" s="4"/>
      <c r="Q703" s="4"/>
      <c r="R703" s="4"/>
      <c r="S703" s="4"/>
      <c r="T703" s="4"/>
      <c r="U703" s="4"/>
      <c r="V703" s="4"/>
      <c r="W703" s="4"/>
      <c r="X703" s="4"/>
      <c r="Y703" s="4"/>
      <c r="Z703" s="4"/>
    </row>
    <row r="704" spans="1:26" ht="15.75" customHeight="1">
      <c r="A704" s="4"/>
      <c r="B704" s="4"/>
      <c r="C704" s="4"/>
      <c r="D704" s="4"/>
      <c r="E704" s="7"/>
      <c r="F704" s="4"/>
      <c r="G704" s="4"/>
      <c r="H704" s="7"/>
      <c r="I704" s="4"/>
      <c r="J704" s="4"/>
      <c r="K704" s="4"/>
      <c r="L704" s="4"/>
      <c r="M704" s="4"/>
      <c r="N704" s="4"/>
      <c r="O704" s="4"/>
      <c r="P704" s="4"/>
      <c r="Q704" s="4"/>
      <c r="R704" s="4"/>
      <c r="S704" s="4"/>
      <c r="T704" s="4"/>
      <c r="U704" s="4"/>
      <c r="V704" s="4"/>
      <c r="W704" s="4"/>
      <c r="X704" s="4"/>
      <c r="Y704" s="4"/>
      <c r="Z704" s="4"/>
    </row>
    <row r="705" spans="1:26" ht="15.75" customHeight="1">
      <c r="A705" s="4"/>
      <c r="B705" s="4"/>
      <c r="C705" s="4"/>
      <c r="D705" s="4"/>
      <c r="E705" s="7"/>
      <c r="F705" s="4"/>
      <c r="G705" s="4"/>
      <c r="H705" s="7"/>
      <c r="I705" s="4"/>
      <c r="J705" s="4"/>
      <c r="K705" s="4"/>
      <c r="L705" s="4"/>
      <c r="M705" s="4"/>
      <c r="N705" s="4"/>
      <c r="O705" s="4"/>
      <c r="P705" s="4"/>
      <c r="Q705" s="4"/>
      <c r="R705" s="4"/>
      <c r="S705" s="4"/>
      <c r="T705" s="4"/>
      <c r="U705" s="4"/>
      <c r="V705" s="4"/>
      <c r="W705" s="4"/>
      <c r="X705" s="4"/>
      <c r="Y705" s="4"/>
      <c r="Z705" s="4"/>
    </row>
    <row r="706" spans="1:26" ht="15.75" customHeight="1">
      <c r="A706" s="4"/>
      <c r="B706" s="4"/>
      <c r="C706" s="4"/>
      <c r="D706" s="4"/>
      <c r="E706" s="7"/>
      <c r="F706" s="4"/>
      <c r="G706" s="4"/>
      <c r="H706" s="7"/>
      <c r="I706" s="4"/>
      <c r="J706" s="4"/>
      <c r="K706" s="4"/>
      <c r="L706" s="4"/>
      <c r="M706" s="4"/>
      <c r="N706" s="4"/>
      <c r="O706" s="4"/>
      <c r="P706" s="4"/>
      <c r="Q706" s="4"/>
      <c r="R706" s="4"/>
      <c r="S706" s="4"/>
      <c r="T706" s="4"/>
      <c r="U706" s="4"/>
      <c r="V706" s="4"/>
      <c r="W706" s="4"/>
      <c r="X706" s="4"/>
      <c r="Y706" s="4"/>
      <c r="Z706" s="4"/>
    </row>
    <row r="707" spans="1:26" ht="15.75" customHeight="1">
      <c r="A707" s="4"/>
      <c r="B707" s="4"/>
      <c r="C707" s="4"/>
      <c r="D707" s="4"/>
      <c r="E707" s="7"/>
      <c r="F707" s="4"/>
      <c r="G707" s="4"/>
      <c r="H707" s="7"/>
      <c r="I707" s="4"/>
      <c r="J707" s="4"/>
      <c r="K707" s="4"/>
      <c r="L707" s="4"/>
      <c r="M707" s="4"/>
      <c r="N707" s="4"/>
      <c r="O707" s="4"/>
      <c r="P707" s="4"/>
      <c r="Q707" s="4"/>
      <c r="R707" s="4"/>
      <c r="S707" s="4"/>
      <c r="T707" s="4"/>
      <c r="U707" s="4"/>
      <c r="V707" s="4"/>
      <c r="W707" s="4"/>
      <c r="X707" s="4"/>
      <c r="Y707" s="4"/>
      <c r="Z707" s="4"/>
    </row>
    <row r="708" spans="1:26" ht="15.75" customHeight="1">
      <c r="A708" s="4"/>
      <c r="B708" s="4"/>
      <c r="C708" s="4"/>
      <c r="D708" s="4"/>
      <c r="E708" s="7"/>
      <c r="F708" s="4"/>
      <c r="G708" s="4"/>
      <c r="H708" s="7"/>
      <c r="I708" s="4"/>
      <c r="J708" s="4"/>
      <c r="K708" s="4"/>
      <c r="L708" s="4"/>
      <c r="M708" s="4"/>
      <c r="N708" s="4"/>
      <c r="O708" s="4"/>
      <c r="P708" s="4"/>
      <c r="Q708" s="4"/>
      <c r="R708" s="4"/>
      <c r="S708" s="4"/>
      <c r="T708" s="4"/>
      <c r="U708" s="4"/>
      <c r="V708" s="4"/>
      <c r="W708" s="4"/>
      <c r="X708" s="4"/>
      <c r="Y708" s="4"/>
      <c r="Z708" s="4"/>
    </row>
    <row r="709" spans="1:26" ht="15.75" customHeight="1">
      <c r="A709" s="4"/>
      <c r="B709" s="4"/>
      <c r="C709" s="4"/>
      <c r="D709" s="4"/>
      <c r="E709" s="7"/>
      <c r="F709" s="4"/>
      <c r="G709" s="4"/>
      <c r="H709" s="7"/>
      <c r="I709" s="4"/>
      <c r="J709" s="4"/>
      <c r="K709" s="4"/>
      <c r="L709" s="4"/>
      <c r="M709" s="4"/>
      <c r="N709" s="4"/>
      <c r="O709" s="4"/>
      <c r="P709" s="4"/>
      <c r="Q709" s="4"/>
      <c r="R709" s="4"/>
      <c r="S709" s="4"/>
      <c r="T709" s="4"/>
      <c r="U709" s="4"/>
      <c r="V709" s="4"/>
      <c r="W709" s="4"/>
      <c r="X709" s="4"/>
      <c r="Y709" s="4"/>
      <c r="Z709" s="4"/>
    </row>
    <row r="710" spans="1:26" ht="15.75" customHeight="1">
      <c r="A710" s="4"/>
      <c r="B710" s="4"/>
      <c r="C710" s="4"/>
      <c r="D710" s="4"/>
      <c r="E710" s="7"/>
      <c r="F710" s="4"/>
      <c r="G710" s="4"/>
      <c r="H710" s="7"/>
      <c r="I710" s="4"/>
      <c r="J710" s="4"/>
      <c r="K710" s="4"/>
      <c r="L710" s="4"/>
      <c r="M710" s="4"/>
      <c r="N710" s="4"/>
      <c r="O710" s="4"/>
      <c r="P710" s="4"/>
      <c r="Q710" s="4"/>
      <c r="R710" s="4"/>
      <c r="S710" s="4"/>
      <c r="T710" s="4"/>
      <c r="U710" s="4"/>
      <c r="V710" s="4"/>
      <c r="W710" s="4"/>
      <c r="X710" s="4"/>
      <c r="Y710" s="4"/>
      <c r="Z710" s="4"/>
    </row>
    <row r="711" spans="1:26" ht="15.75" customHeight="1">
      <c r="A711" s="4"/>
      <c r="B711" s="4"/>
      <c r="C711" s="4"/>
      <c r="D711" s="4"/>
      <c r="E711" s="7"/>
      <c r="F711" s="4"/>
      <c r="G711" s="4"/>
      <c r="H711" s="7"/>
      <c r="I711" s="4"/>
      <c r="J711" s="4"/>
      <c r="K711" s="4"/>
      <c r="L711" s="4"/>
      <c r="M711" s="4"/>
      <c r="N711" s="4"/>
      <c r="O711" s="4"/>
      <c r="P711" s="4"/>
      <c r="Q711" s="4"/>
      <c r="R711" s="4"/>
      <c r="S711" s="4"/>
      <c r="T711" s="4"/>
      <c r="U711" s="4"/>
      <c r="V711" s="4"/>
      <c r="W711" s="4"/>
      <c r="X711" s="4"/>
      <c r="Y711" s="4"/>
      <c r="Z711" s="4"/>
    </row>
    <row r="712" spans="1:26" ht="15.75" customHeight="1">
      <c r="A712" s="4"/>
      <c r="B712" s="4"/>
      <c r="C712" s="4"/>
      <c r="D712" s="4"/>
      <c r="E712" s="7"/>
      <c r="F712" s="4"/>
      <c r="G712" s="4"/>
      <c r="H712" s="7"/>
      <c r="I712" s="4"/>
      <c r="J712" s="4"/>
      <c r="K712" s="4"/>
      <c r="L712" s="4"/>
      <c r="M712" s="4"/>
      <c r="N712" s="4"/>
      <c r="O712" s="4"/>
      <c r="P712" s="4"/>
      <c r="Q712" s="4"/>
      <c r="R712" s="4"/>
      <c r="S712" s="4"/>
      <c r="T712" s="4"/>
      <c r="U712" s="4"/>
      <c r="V712" s="4"/>
      <c r="W712" s="4"/>
      <c r="X712" s="4"/>
      <c r="Y712" s="4"/>
      <c r="Z712" s="4"/>
    </row>
    <row r="713" spans="1:26" ht="15.75" customHeight="1">
      <c r="A713" s="4"/>
      <c r="B713" s="4"/>
      <c r="C713" s="4"/>
      <c r="D713" s="4"/>
      <c r="E713" s="7"/>
      <c r="F713" s="4"/>
      <c r="G713" s="4"/>
      <c r="H713" s="7"/>
      <c r="I713" s="4"/>
      <c r="J713" s="4"/>
      <c r="K713" s="4"/>
      <c r="L713" s="4"/>
      <c r="M713" s="4"/>
      <c r="N713" s="4"/>
      <c r="O713" s="4"/>
      <c r="P713" s="4"/>
      <c r="Q713" s="4"/>
      <c r="R713" s="4"/>
      <c r="S713" s="4"/>
      <c r="T713" s="4"/>
      <c r="U713" s="4"/>
      <c r="V713" s="4"/>
      <c r="W713" s="4"/>
      <c r="X713" s="4"/>
      <c r="Y713" s="4"/>
      <c r="Z713" s="4"/>
    </row>
    <row r="714" spans="1:26" ht="15.75" customHeight="1">
      <c r="A714" s="4"/>
      <c r="B714" s="4"/>
      <c r="C714" s="4"/>
      <c r="D714" s="4"/>
      <c r="E714" s="7"/>
      <c r="F714" s="4"/>
      <c r="G714" s="4"/>
      <c r="H714" s="7"/>
      <c r="I714" s="4"/>
      <c r="J714" s="4"/>
      <c r="K714" s="4"/>
      <c r="L714" s="4"/>
      <c r="M714" s="4"/>
      <c r="N714" s="4"/>
      <c r="O714" s="4"/>
      <c r="P714" s="4"/>
      <c r="Q714" s="4"/>
      <c r="R714" s="4"/>
      <c r="S714" s="4"/>
      <c r="T714" s="4"/>
      <c r="U714" s="4"/>
      <c r="V714" s="4"/>
      <c r="W714" s="4"/>
      <c r="X714" s="4"/>
      <c r="Y714" s="4"/>
      <c r="Z714" s="4"/>
    </row>
    <row r="715" spans="1:26" ht="15.75" customHeight="1">
      <c r="A715" s="4"/>
      <c r="B715" s="4"/>
      <c r="C715" s="4"/>
      <c r="D715" s="4"/>
      <c r="E715" s="7"/>
      <c r="F715" s="4"/>
      <c r="G715" s="4"/>
      <c r="H715" s="7"/>
      <c r="I715" s="4"/>
      <c r="J715" s="4"/>
      <c r="K715" s="4"/>
      <c r="L715" s="4"/>
      <c r="M715" s="4"/>
      <c r="N715" s="4"/>
      <c r="O715" s="4"/>
      <c r="P715" s="4"/>
      <c r="Q715" s="4"/>
      <c r="R715" s="4"/>
      <c r="S715" s="4"/>
      <c r="T715" s="4"/>
      <c r="U715" s="4"/>
      <c r="V715" s="4"/>
      <c r="W715" s="4"/>
      <c r="X715" s="4"/>
      <c r="Y715" s="4"/>
      <c r="Z715" s="4"/>
    </row>
    <row r="716" spans="1:26" ht="15.75" customHeight="1">
      <c r="A716" s="4"/>
      <c r="B716" s="4"/>
      <c r="C716" s="4"/>
      <c r="D716" s="4"/>
      <c r="E716" s="7"/>
      <c r="F716" s="4"/>
      <c r="G716" s="4"/>
      <c r="H716" s="7"/>
      <c r="I716" s="4"/>
      <c r="J716" s="4"/>
      <c r="K716" s="4"/>
      <c r="L716" s="4"/>
      <c r="M716" s="4"/>
      <c r="N716" s="4"/>
      <c r="O716" s="4"/>
      <c r="P716" s="4"/>
      <c r="Q716" s="4"/>
      <c r="R716" s="4"/>
      <c r="S716" s="4"/>
      <c r="T716" s="4"/>
      <c r="U716" s="4"/>
      <c r="V716" s="4"/>
      <c r="W716" s="4"/>
      <c r="X716" s="4"/>
      <c r="Y716" s="4"/>
      <c r="Z716" s="4"/>
    </row>
    <row r="717" spans="1:26" ht="15.75" customHeight="1">
      <c r="A717" s="4"/>
      <c r="B717" s="4"/>
      <c r="C717" s="4"/>
      <c r="D717" s="4"/>
      <c r="E717" s="7"/>
      <c r="F717" s="4"/>
      <c r="G717" s="4"/>
      <c r="H717" s="7"/>
      <c r="I717" s="4"/>
      <c r="J717" s="4"/>
      <c r="K717" s="4"/>
      <c r="L717" s="4"/>
      <c r="M717" s="4"/>
      <c r="N717" s="4"/>
      <c r="O717" s="4"/>
      <c r="P717" s="4"/>
      <c r="Q717" s="4"/>
      <c r="R717" s="4"/>
      <c r="S717" s="4"/>
      <c r="T717" s="4"/>
      <c r="U717" s="4"/>
      <c r="V717" s="4"/>
      <c r="W717" s="4"/>
      <c r="X717" s="4"/>
      <c r="Y717" s="4"/>
      <c r="Z717" s="4"/>
    </row>
    <row r="718" spans="1:26" ht="15.75" customHeight="1">
      <c r="A718" s="4"/>
      <c r="B718" s="4"/>
      <c r="C718" s="4"/>
      <c r="D718" s="4"/>
      <c r="E718" s="7"/>
      <c r="F718" s="4"/>
      <c r="G718" s="4"/>
      <c r="H718" s="7"/>
      <c r="I718" s="4"/>
      <c r="J718" s="4"/>
      <c r="K718" s="4"/>
      <c r="L718" s="4"/>
      <c r="M718" s="4"/>
      <c r="N718" s="4"/>
      <c r="O718" s="4"/>
      <c r="P718" s="4"/>
      <c r="Q718" s="4"/>
      <c r="R718" s="4"/>
      <c r="S718" s="4"/>
      <c r="T718" s="4"/>
      <c r="U718" s="4"/>
      <c r="V718" s="4"/>
      <c r="W718" s="4"/>
      <c r="X718" s="4"/>
      <c r="Y718" s="4"/>
      <c r="Z718" s="4"/>
    </row>
    <row r="719" spans="1:26" ht="15.75" customHeight="1">
      <c r="A719" s="4"/>
      <c r="B719" s="4"/>
      <c r="C719" s="4"/>
      <c r="D719" s="4"/>
      <c r="E719" s="7"/>
      <c r="F719" s="4"/>
      <c r="G719" s="4"/>
      <c r="H719" s="7"/>
      <c r="I719" s="4"/>
      <c r="J719" s="4"/>
      <c r="K719" s="4"/>
      <c r="L719" s="4"/>
      <c r="M719" s="4"/>
      <c r="N719" s="4"/>
      <c r="O719" s="4"/>
      <c r="P719" s="4"/>
      <c r="Q719" s="4"/>
      <c r="R719" s="4"/>
      <c r="S719" s="4"/>
      <c r="T719" s="4"/>
      <c r="U719" s="4"/>
      <c r="V719" s="4"/>
      <c r="W719" s="4"/>
      <c r="X719" s="4"/>
      <c r="Y719" s="4"/>
      <c r="Z719" s="4"/>
    </row>
    <row r="720" spans="1:26" ht="15.75" customHeight="1">
      <c r="A720" s="4"/>
      <c r="B720" s="4"/>
      <c r="C720" s="4"/>
      <c r="D720" s="4"/>
      <c r="E720" s="7"/>
      <c r="F720" s="4"/>
      <c r="G720" s="4"/>
      <c r="H720" s="7"/>
      <c r="I720" s="4"/>
      <c r="J720" s="4"/>
      <c r="K720" s="4"/>
      <c r="L720" s="4"/>
      <c r="M720" s="4"/>
      <c r="N720" s="4"/>
      <c r="O720" s="4"/>
      <c r="P720" s="4"/>
      <c r="Q720" s="4"/>
      <c r="R720" s="4"/>
      <c r="S720" s="4"/>
      <c r="T720" s="4"/>
      <c r="U720" s="4"/>
      <c r="V720" s="4"/>
      <c r="W720" s="4"/>
      <c r="X720" s="4"/>
      <c r="Y720" s="4"/>
      <c r="Z720" s="4"/>
    </row>
    <row r="721" spans="1:26" ht="15.75" customHeight="1">
      <c r="A721" s="4"/>
      <c r="B721" s="4"/>
      <c r="C721" s="4"/>
      <c r="D721" s="4"/>
      <c r="E721" s="7"/>
      <c r="F721" s="4"/>
      <c r="G721" s="4"/>
      <c r="H721" s="7"/>
      <c r="I721" s="4"/>
      <c r="J721" s="4"/>
      <c r="K721" s="4"/>
      <c r="L721" s="4"/>
      <c r="M721" s="4"/>
      <c r="N721" s="4"/>
      <c r="O721" s="4"/>
      <c r="P721" s="4"/>
      <c r="Q721" s="4"/>
      <c r="R721" s="4"/>
      <c r="S721" s="4"/>
      <c r="T721" s="4"/>
      <c r="U721" s="4"/>
      <c r="V721" s="4"/>
      <c r="W721" s="4"/>
      <c r="X721" s="4"/>
      <c r="Y721" s="4"/>
      <c r="Z721" s="4"/>
    </row>
    <row r="722" spans="1:26" ht="15.75" customHeight="1">
      <c r="A722" s="4"/>
      <c r="B722" s="4"/>
      <c r="C722" s="4"/>
      <c r="D722" s="4"/>
      <c r="E722" s="7"/>
      <c r="F722" s="4"/>
      <c r="G722" s="4"/>
      <c r="H722" s="7"/>
      <c r="I722" s="4"/>
      <c r="J722" s="4"/>
      <c r="K722" s="4"/>
      <c r="L722" s="4"/>
      <c r="M722" s="4"/>
      <c r="N722" s="4"/>
      <c r="O722" s="4"/>
      <c r="P722" s="4"/>
      <c r="Q722" s="4"/>
      <c r="R722" s="4"/>
      <c r="S722" s="4"/>
      <c r="T722" s="4"/>
      <c r="U722" s="4"/>
      <c r="V722" s="4"/>
      <c r="W722" s="4"/>
      <c r="X722" s="4"/>
      <c r="Y722" s="4"/>
      <c r="Z722" s="4"/>
    </row>
    <row r="723" spans="1:26" ht="15.75" customHeight="1">
      <c r="A723" s="4"/>
      <c r="B723" s="4"/>
      <c r="C723" s="4"/>
      <c r="D723" s="4"/>
      <c r="E723" s="7"/>
      <c r="F723" s="4"/>
      <c r="G723" s="4"/>
      <c r="H723" s="7"/>
      <c r="I723" s="4"/>
      <c r="J723" s="4"/>
      <c r="K723" s="4"/>
      <c r="L723" s="4"/>
      <c r="M723" s="4"/>
      <c r="N723" s="4"/>
      <c r="O723" s="4"/>
      <c r="P723" s="4"/>
      <c r="Q723" s="4"/>
      <c r="R723" s="4"/>
      <c r="S723" s="4"/>
      <c r="T723" s="4"/>
      <c r="U723" s="4"/>
      <c r="V723" s="4"/>
      <c r="W723" s="4"/>
      <c r="X723" s="4"/>
      <c r="Y723" s="4"/>
      <c r="Z723" s="4"/>
    </row>
    <row r="724" spans="1:26" ht="15.75" customHeight="1">
      <c r="A724" s="4"/>
      <c r="B724" s="4"/>
      <c r="C724" s="4"/>
      <c r="D724" s="4"/>
      <c r="E724" s="7"/>
      <c r="F724" s="4"/>
      <c r="G724" s="4"/>
      <c r="H724" s="7"/>
      <c r="I724" s="4"/>
      <c r="J724" s="4"/>
      <c r="K724" s="4"/>
      <c r="L724" s="4"/>
      <c r="M724" s="4"/>
      <c r="N724" s="4"/>
      <c r="O724" s="4"/>
      <c r="P724" s="4"/>
      <c r="Q724" s="4"/>
      <c r="R724" s="4"/>
      <c r="S724" s="4"/>
      <c r="T724" s="4"/>
      <c r="U724" s="4"/>
      <c r="V724" s="4"/>
      <c r="W724" s="4"/>
      <c r="X724" s="4"/>
      <c r="Y724" s="4"/>
      <c r="Z724" s="4"/>
    </row>
    <row r="725" spans="1:26" ht="15.75" customHeight="1">
      <c r="A725" s="4"/>
      <c r="B725" s="4"/>
      <c r="C725" s="4"/>
      <c r="D725" s="4"/>
      <c r="E725" s="7"/>
      <c r="F725" s="4"/>
      <c r="G725" s="4"/>
      <c r="H725" s="7"/>
      <c r="I725" s="4"/>
      <c r="J725" s="4"/>
      <c r="K725" s="4"/>
      <c r="L725" s="4"/>
      <c r="M725" s="4"/>
      <c r="N725" s="4"/>
      <c r="O725" s="4"/>
      <c r="P725" s="4"/>
      <c r="Q725" s="4"/>
      <c r="R725" s="4"/>
      <c r="S725" s="4"/>
      <c r="T725" s="4"/>
      <c r="U725" s="4"/>
      <c r="V725" s="4"/>
      <c r="W725" s="4"/>
      <c r="X725" s="4"/>
      <c r="Y725" s="4"/>
      <c r="Z725" s="4"/>
    </row>
    <row r="726" spans="1:26" ht="15.75" customHeight="1">
      <c r="A726" s="4"/>
      <c r="B726" s="4"/>
      <c r="C726" s="4"/>
      <c r="D726" s="4"/>
      <c r="E726" s="7"/>
      <c r="F726" s="4"/>
      <c r="G726" s="4"/>
      <c r="H726" s="7"/>
      <c r="I726" s="4"/>
      <c r="J726" s="4"/>
      <c r="K726" s="4"/>
      <c r="L726" s="4"/>
      <c r="M726" s="4"/>
      <c r="N726" s="4"/>
      <c r="O726" s="4"/>
      <c r="P726" s="4"/>
      <c r="Q726" s="4"/>
      <c r="R726" s="4"/>
      <c r="S726" s="4"/>
      <c r="T726" s="4"/>
      <c r="U726" s="4"/>
      <c r="V726" s="4"/>
      <c r="W726" s="4"/>
      <c r="X726" s="4"/>
      <c r="Y726" s="4"/>
      <c r="Z726" s="4"/>
    </row>
    <row r="727" spans="1:26" ht="15.75" customHeight="1">
      <c r="A727" s="4"/>
      <c r="B727" s="4"/>
      <c r="C727" s="4"/>
      <c r="D727" s="4"/>
      <c r="E727" s="7"/>
      <c r="F727" s="4"/>
      <c r="G727" s="4"/>
      <c r="H727" s="7"/>
      <c r="I727" s="4"/>
      <c r="J727" s="4"/>
      <c r="K727" s="4"/>
      <c r="L727" s="4"/>
      <c r="M727" s="4"/>
      <c r="N727" s="4"/>
      <c r="O727" s="4"/>
      <c r="P727" s="4"/>
      <c r="Q727" s="4"/>
      <c r="R727" s="4"/>
      <c r="S727" s="4"/>
      <c r="T727" s="4"/>
      <c r="U727" s="4"/>
      <c r="V727" s="4"/>
      <c r="W727" s="4"/>
      <c r="X727" s="4"/>
      <c r="Y727" s="4"/>
      <c r="Z727" s="4"/>
    </row>
    <row r="728" spans="1:26" ht="15.75" customHeight="1">
      <c r="A728" s="4"/>
      <c r="B728" s="4"/>
      <c r="C728" s="4"/>
      <c r="D728" s="4"/>
      <c r="E728" s="7"/>
      <c r="F728" s="4"/>
      <c r="G728" s="4"/>
      <c r="H728" s="7"/>
      <c r="I728" s="4"/>
      <c r="J728" s="4"/>
      <c r="K728" s="4"/>
      <c r="L728" s="4"/>
      <c r="M728" s="4"/>
      <c r="N728" s="4"/>
      <c r="O728" s="4"/>
      <c r="P728" s="4"/>
      <c r="Q728" s="4"/>
      <c r="R728" s="4"/>
      <c r="S728" s="4"/>
      <c r="T728" s="4"/>
      <c r="U728" s="4"/>
      <c r="V728" s="4"/>
      <c r="W728" s="4"/>
      <c r="X728" s="4"/>
      <c r="Y728" s="4"/>
      <c r="Z728" s="4"/>
    </row>
    <row r="729" spans="1:26" ht="15.75" customHeight="1">
      <c r="A729" s="4"/>
      <c r="B729" s="4"/>
      <c r="C729" s="4"/>
      <c r="D729" s="4"/>
      <c r="E729" s="7"/>
      <c r="F729" s="4"/>
      <c r="G729" s="4"/>
      <c r="H729" s="7"/>
      <c r="I729" s="4"/>
      <c r="J729" s="4"/>
      <c r="K729" s="4"/>
      <c r="L729" s="4"/>
      <c r="M729" s="4"/>
      <c r="N729" s="4"/>
      <c r="O729" s="4"/>
      <c r="P729" s="4"/>
      <c r="Q729" s="4"/>
      <c r="R729" s="4"/>
      <c r="S729" s="4"/>
      <c r="T729" s="4"/>
      <c r="U729" s="4"/>
      <c r="V729" s="4"/>
      <c r="W729" s="4"/>
      <c r="X729" s="4"/>
      <c r="Y729" s="4"/>
      <c r="Z729" s="4"/>
    </row>
    <row r="730" spans="1:26" ht="15.75" customHeight="1">
      <c r="A730" s="4"/>
      <c r="B730" s="4"/>
      <c r="C730" s="4"/>
      <c r="D730" s="4"/>
      <c r="E730" s="7"/>
      <c r="F730" s="4"/>
      <c r="G730" s="4"/>
      <c r="H730" s="7"/>
      <c r="I730" s="4"/>
      <c r="J730" s="4"/>
      <c r="K730" s="4"/>
      <c r="L730" s="4"/>
      <c r="M730" s="4"/>
      <c r="N730" s="4"/>
      <c r="O730" s="4"/>
      <c r="P730" s="4"/>
      <c r="Q730" s="4"/>
      <c r="R730" s="4"/>
      <c r="S730" s="4"/>
      <c r="T730" s="4"/>
      <c r="U730" s="4"/>
      <c r="V730" s="4"/>
      <c r="W730" s="4"/>
      <c r="X730" s="4"/>
      <c r="Y730" s="4"/>
      <c r="Z730" s="4"/>
    </row>
    <row r="731" spans="1:26" ht="15.75" customHeight="1">
      <c r="A731" s="4"/>
      <c r="B731" s="4"/>
      <c r="C731" s="4"/>
      <c r="D731" s="4"/>
      <c r="E731" s="7"/>
      <c r="F731" s="4"/>
      <c r="G731" s="4"/>
      <c r="H731" s="7"/>
      <c r="I731" s="4"/>
      <c r="J731" s="4"/>
      <c r="K731" s="4"/>
      <c r="L731" s="4"/>
      <c r="M731" s="4"/>
      <c r="N731" s="4"/>
      <c r="O731" s="4"/>
      <c r="P731" s="4"/>
      <c r="Q731" s="4"/>
      <c r="R731" s="4"/>
      <c r="S731" s="4"/>
      <c r="T731" s="4"/>
      <c r="U731" s="4"/>
      <c r="V731" s="4"/>
      <c r="W731" s="4"/>
      <c r="X731" s="4"/>
      <c r="Y731" s="4"/>
      <c r="Z731" s="4"/>
    </row>
    <row r="732" spans="1:26" ht="15.75" customHeight="1">
      <c r="A732" s="4"/>
      <c r="B732" s="4"/>
      <c r="C732" s="4"/>
      <c r="D732" s="4"/>
      <c r="E732" s="7"/>
      <c r="F732" s="4"/>
      <c r="G732" s="4"/>
      <c r="H732" s="7"/>
      <c r="I732" s="4"/>
      <c r="J732" s="4"/>
      <c r="K732" s="4"/>
      <c r="L732" s="4"/>
      <c r="M732" s="4"/>
      <c r="N732" s="4"/>
      <c r="O732" s="4"/>
      <c r="P732" s="4"/>
      <c r="Q732" s="4"/>
      <c r="R732" s="4"/>
      <c r="S732" s="4"/>
      <c r="T732" s="4"/>
      <c r="U732" s="4"/>
      <c r="V732" s="4"/>
      <c r="W732" s="4"/>
      <c r="X732" s="4"/>
      <c r="Y732" s="4"/>
      <c r="Z732" s="4"/>
    </row>
    <row r="733" spans="1:26" ht="15.75" customHeight="1">
      <c r="A733" s="4"/>
      <c r="B733" s="4"/>
      <c r="C733" s="4"/>
      <c r="D733" s="4"/>
      <c r="E733" s="7"/>
      <c r="F733" s="4"/>
      <c r="G733" s="4"/>
      <c r="H733" s="7"/>
      <c r="I733" s="4"/>
      <c r="J733" s="4"/>
      <c r="K733" s="4"/>
      <c r="L733" s="4"/>
      <c r="M733" s="4"/>
      <c r="N733" s="4"/>
      <c r="O733" s="4"/>
      <c r="P733" s="4"/>
      <c r="Q733" s="4"/>
      <c r="R733" s="4"/>
      <c r="S733" s="4"/>
      <c r="T733" s="4"/>
      <c r="U733" s="4"/>
      <c r="V733" s="4"/>
      <c r="W733" s="4"/>
      <c r="X733" s="4"/>
      <c r="Y733" s="4"/>
      <c r="Z733" s="4"/>
    </row>
    <row r="734" spans="1:26" ht="15.75" customHeight="1">
      <c r="A734" s="4"/>
      <c r="B734" s="4"/>
      <c r="C734" s="4"/>
      <c r="D734" s="4"/>
      <c r="E734" s="7"/>
      <c r="F734" s="4"/>
      <c r="G734" s="4"/>
      <c r="H734" s="7"/>
      <c r="I734" s="4"/>
      <c r="J734" s="4"/>
      <c r="K734" s="4"/>
      <c r="L734" s="4"/>
      <c r="M734" s="4"/>
      <c r="N734" s="4"/>
      <c r="O734" s="4"/>
      <c r="P734" s="4"/>
      <c r="Q734" s="4"/>
      <c r="R734" s="4"/>
      <c r="S734" s="4"/>
      <c r="T734" s="4"/>
      <c r="U734" s="4"/>
      <c r="V734" s="4"/>
      <c r="W734" s="4"/>
      <c r="X734" s="4"/>
      <c r="Y734" s="4"/>
      <c r="Z734" s="4"/>
    </row>
    <row r="735" spans="1:26" ht="15.75" customHeight="1">
      <c r="A735" s="4"/>
      <c r="B735" s="4"/>
      <c r="C735" s="4"/>
      <c r="D735" s="4"/>
      <c r="E735" s="7"/>
      <c r="F735" s="4"/>
      <c r="G735" s="4"/>
      <c r="H735" s="7"/>
      <c r="I735" s="4"/>
      <c r="J735" s="4"/>
      <c r="K735" s="4"/>
      <c r="L735" s="4"/>
      <c r="M735" s="4"/>
      <c r="N735" s="4"/>
      <c r="O735" s="4"/>
      <c r="P735" s="4"/>
      <c r="Q735" s="4"/>
      <c r="R735" s="4"/>
      <c r="S735" s="4"/>
      <c r="T735" s="4"/>
      <c r="U735" s="4"/>
      <c r="V735" s="4"/>
      <c r="W735" s="4"/>
      <c r="X735" s="4"/>
      <c r="Y735" s="4"/>
      <c r="Z735" s="4"/>
    </row>
    <row r="736" spans="1:26" ht="15.75" customHeight="1">
      <c r="A736" s="4"/>
      <c r="B736" s="4"/>
      <c r="C736" s="4"/>
      <c r="D736" s="4"/>
      <c r="E736" s="7"/>
      <c r="F736" s="4"/>
      <c r="G736" s="4"/>
      <c r="H736" s="7"/>
      <c r="I736" s="4"/>
      <c r="J736" s="4"/>
      <c r="K736" s="4"/>
      <c r="L736" s="4"/>
      <c r="M736" s="4"/>
      <c r="N736" s="4"/>
      <c r="O736" s="4"/>
      <c r="P736" s="4"/>
      <c r="Q736" s="4"/>
      <c r="R736" s="4"/>
      <c r="S736" s="4"/>
      <c r="T736" s="4"/>
      <c r="U736" s="4"/>
      <c r="V736" s="4"/>
      <c r="W736" s="4"/>
      <c r="X736" s="4"/>
      <c r="Y736" s="4"/>
      <c r="Z736" s="4"/>
    </row>
    <row r="737" spans="1:26" ht="15.75" customHeight="1">
      <c r="A737" s="4"/>
      <c r="B737" s="4"/>
      <c r="C737" s="4"/>
      <c r="D737" s="4"/>
      <c r="E737" s="7"/>
      <c r="F737" s="4"/>
      <c r="G737" s="4"/>
      <c r="H737" s="7"/>
      <c r="I737" s="4"/>
      <c r="J737" s="4"/>
      <c r="K737" s="4"/>
      <c r="L737" s="4"/>
      <c r="M737" s="4"/>
      <c r="N737" s="4"/>
      <c r="O737" s="4"/>
      <c r="P737" s="4"/>
      <c r="Q737" s="4"/>
      <c r="R737" s="4"/>
      <c r="S737" s="4"/>
      <c r="T737" s="4"/>
      <c r="U737" s="4"/>
      <c r="V737" s="4"/>
      <c r="W737" s="4"/>
      <c r="X737" s="4"/>
      <c r="Y737" s="4"/>
      <c r="Z737" s="4"/>
    </row>
    <row r="738" spans="1:26" ht="15.75" customHeight="1">
      <c r="A738" s="4"/>
      <c r="B738" s="4"/>
      <c r="C738" s="4"/>
      <c r="D738" s="4"/>
      <c r="E738" s="7"/>
      <c r="F738" s="4"/>
      <c r="G738" s="4"/>
      <c r="H738" s="7"/>
      <c r="I738" s="4"/>
      <c r="J738" s="4"/>
      <c r="K738" s="4"/>
      <c r="L738" s="4"/>
      <c r="M738" s="4"/>
      <c r="N738" s="4"/>
      <c r="O738" s="4"/>
      <c r="P738" s="4"/>
      <c r="Q738" s="4"/>
      <c r="R738" s="4"/>
      <c r="S738" s="4"/>
      <c r="T738" s="4"/>
      <c r="U738" s="4"/>
      <c r="V738" s="4"/>
      <c r="W738" s="4"/>
      <c r="X738" s="4"/>
      <c r="Y738" s="4"/>
      <c r="Z738" s="4"/>
    </row>
    <row r="739" spans="1:26" ht="15.75" customHeight="1">
      <c r="A739" s="4"/>
      <c r="B739" s="4"/>
      <c r="C739" s="4"/>
      <c r="D739" s="4"/>
      <c r="E739" s="7"/>
      <c r="F739" s="4"/>
      <c r="G739" s="4"/>
      <c r="H739" s="7"/>
      <c r="I739" s="4"/>
      <c r="J739" s="4"/>
      <c r="K739" s="4"/>
      <c r="L739" s="4"/>
      <c r="M739" s="4"/>
      <c r="N739" s="4"/>
      <c r="O739" s="4"/>
      <c r="P739" s="4"/>
      <c r="Q739" s="4"/>
      <c r="R739" s="4"/>
      <c r="S739" s="4"/>
      <c r="T739" s="4"/>
      <c r="U739" s="4"/>
      <c r="V739" s="4"/>
      <c r="W739" s="4"/>
      <c r="X739" s="4"/>
      <c r="Y739" s="4"/>
      <c r="Z739" s="4"/>
    </row>
    <row r="740" spans="1:26" ht="15.75" customHeight="1">
      <c r="A740" s="4"/>
      <c r="B740" s="4"/>
      <c r="C740" s="4"/>
      <c r="D740" s="4"/>
      <c r="E740" s="7"/>
      <c r="F740" s="4"/>
      <c r="G740" s="4"/>
      <c r="H740" s="7"/>
      <c r="I740" s="4"/>
      <c r="J740" s="4"/>
      <c r="K740" s="4"/>
      <c r="L740" s="4"/>
      <c r="M740" s="4"/>
      <c r="N740" s="4"/>
      <c r="O740" s="4"/>
      <c r="P740" s="4"/>
      <c r="Q740" s="4"/>
      <c r="R740" s="4"/>
      <c r="S740" s="4"/>
      <c r="T740" s="4"/>
      <c r="U740" s="4"/>
      <c r="V740" s="4"/>
      <c r="W740" s="4"/>
      <c r="X740" s="4"/>
      <c r="Y740" s="4"/>
      <c r="Z740" s="4"/>
    </row>
    <row r="741" spans="1:26" ht="15.75" customHeight="1">
      <c r="A741" s="4"/>
      <c r="B741" s="4"/>
      <c r="C741" s="4"/>
      <c r="D741" s="4"/>
      <c r="E741" s="7"/>
      <c r="F741" s="4"/>
      <c r="G741" s="4"/>
      <c r="H741" s="7"/>
      <c r="I741" s="4"/>
      <c r="J741" s="4"/>
      <c r="K741" s="4"/>
      <c r="L741" s="4"/>
      <c r="M741" s="4"/>
      <c r="N741" s="4"/>
      <c r="O741" s="4"/>
      <c r="P741" s="4"/>
      <c r="Q741" s="4"/>
      <c r="R741" s="4"/>
      <c r="S741" s="4"/>
      <c r="T741" s="4"/>
      <c r="U741" s="4"/>
      <c r="V741" s="4"/>
      <c r="W741" s="4"/>
      <c r="X741" s="4"/>
      <c r="Y741" s="4"/>
      <c r="Z741" s="4"/>
    </row>
    <row r="742" spans="1:26" ht="15.75" customHeight="1">
      <c r="A742" s="4"/>
      <c r="B742" s="4"/>
      <c r="C742" s="4"/>
      <c r="D742" s="4"/>
      <c r="E742" s="7"/>
      <c r="F742" s="4"/>
      <c r="G742" s="4"/>
      <c r="H742" s="7"/>
      <c r="I742" s="4"/>
      <c r="J742" s="4"/>
      <c r="K742" s="4"/>
      <c r="L742" s="4"/>
      <c r="M742" s="4"/>
      <c r="N742" s="4"/>
      <c r="O742" s="4"/>
      <c r="P742" s="4"/>
      <c r="Q742" s="4"/>
      <c r="R742" s="4"/>
      <c r="S742" s="4"/>
      <c r="T742" s="4"/>
      <c r="U742" s="4"/>
      <c r="V742" s="4"/>
      <c r="W742" s="4"/>
      <c r="X742" s="4"/>
      <c r="Y742" s="4"/>
      <c r="Z742" s="4"/>
    </row>
    <row r="743" spans="1:26" ht="15.75" customHeight="1">
      <c r="A743" s="4"/>
      <c r="B743" s="4"/>
      <c r="C743" s="4"/>
      <c r="D743" s="4"/>
      <c r="E743" s="7"/>
      <c r="F743" s="4"/>
      <c r="G743" s="4"/>
      <c r="H743" s="7"/>
      <c r="I743" s="4"/>
      <c r="J743" s="4"/>
      <c r="K743" s="4"/>
      <c r="L743" s="4"/>
      <c r="M743" s="4"/>
      <c r="N743" s="4"/>
      <c r="O743" s="4"/>
      <c r="P743" s="4"/>
      <c r="Q743" s="4"/>
      <c r="R743" s="4"/>
      <c r="S743" s="4"/>
      <c r="T743" s="4"/>
      <c r="U743" s="4"/>
      <c r="V743" s="4"/>
      <c r="W743" s="4"/>
      <c r="X743" s="4"/>
      <c r="Y743" s="4"/>
      <c r="Z743" s="4"/>
    </row>
    <row r="744" spans="1:26" ht="15.75" customHeight="1">
      <c r="A744" s="4"/>
      <c r="B744" s="4"/>
      <c r="C744" s="4"/>
      <c r="D744" s="4"/>
      <c r="E744" s="7"/>
      <c r="F744" s="4"/>
      <c r="G744" s="4"/>
      <c r="H744" s="7"/>
      <c r="I744" s="4"/>
      <c r="J744" s="4"/>
      <c r="K744" s="4"/>
      <c r="L744" s="4"/>
      <c r="M744" s="4"/>
      <c r="N744" s="4"/>
      <c r="O744" s="4"/>
      <c r="P744" s="4"/>
      <c r="Q744" s="4"/>
      <c r="R744" s="4"/>
      <c r="S744" s="4"/>
      <c r="T744" s="4"/>
      <c r="U744" s="4"/>
      <c r="V744" s="4"/>
      <c r="W744" s="4"/>
      <c r="X744" s="4"/>
      <c r="Y744" s="4"/>
      <c r="Z744" s="4"/>
    </row>
    <row r="745" spans="1:26" ht="15.75" customHeight="1">
      <c r="A745" s="4"/>
      <c r="B745" s="4"/>
      <c r="C745" s="4"/>
      <c r="D745" s="4"/>
      <c r="E745" s="7"/>
      <c r="F745" s="4"/>
      <c r="G745" s="4"/>
      <c r="H745" s="7"/>
      <c r="I745" s="4"/>
      <c r="J745" s="4"/>
      <c r="K745" s="4"/>
      <c r="L745" s="4"/>
      <c r="M745" s="4"/>
      <c r="N745" s="4"/>
      <c r="O745" s="4"/>
      <c r="P745" s="4"/>
      <c r="Q745" s="4"/>
      <c r="R745" s="4"/>
      <c r="S745" s="4"/>
      <c r="T745" s="4"/>
      <c r="U745" s="4"/>
      <c r="V745" s="4"/>
      <c r="W745" s="4"/>
      <c r="X745" s="4"/>
      <c r="Y745" s="4"/>
      <c r="Z745" s="4"/>
    </row>
    <row r="746" spans="1:26" ht="15.75" customHeight="1">
      <c r="A746" s="4"/>
      <c r="B746" s="4"/>
      <c r="C746" s="4"/>
      <c r="D746" s="4"/>
      <c r="E746" s="7"/>
      <c r="F746" s="4"/>
      <c r="G746" s="4"/>
      <c r="H746" s="7"/>
      <c r="I746" s="4"/>
      <c r="J746" s="4"/>
      <c r="K746" s="4"/>
      <c r="L746" s="4"/>
      <c r="M746" s="4"/>
      <c r="N746" s="4"/>
      <c r="O746" s="4"/>
      <c r="P746" s="4"/>
      <c r="Q746" s="4"/>
      <c r="R746" s="4"/>
      <c r="S746" s="4"/>
      <c r="T746" s="4"/>
      <c r="U746" s="4"/>
      <c r="V746" s="4"/>
      <c r="W746" s="4"/>
      <c r="X746" s="4"/>
      <c r="Y746" s="4"/>
      <c r="Z746" s="4"/>
    </row>
    <row r="747" spans="1:26" ht="15.75" customHeight="1">
      <c r="A747" s="4"/>
      <c r="B747" s="4"/>
      <c r="C747" s="4"/>
      <c r="D747" s="4"/>
      <c r="E747" s="7"/>
      <c r="F747" s="4"/>
      <c r="G747" s="4"/>
      <c r="H747" s="7"/>
      <c r="I747" s="4"/>
      <c r="J747" s="4"/>
      <c r="K747" s="4"/>
      <c r="L747" s="4"/>
      <c r="M747" s="4"/>
      <c r="N747" s="4"/>
      <c r="O747" s="4"/>
      <c r="P747" s="4"/>
      <c r="Q747" s="4"/>
      <c r="R747" s="4"/>
      <c r="S747" s="4"/>
      <c r="T747" s="4"/>
      <c r="U747" s="4"/>
      <c r="V747" s="4"/>
      <c r="W747" s="4"/>
      <c r="X747" s="4"/>
      <c r="Y747" s="4"/>
      <c r="Z747" s="4"/>
    </row>
    <row r="748" spans="1:26" ht="15.75" customHeight="1">
      <c r="A748" s="4"/>
      <c r="B748" s="4"/>
      <c r="C748" s="4"/>
      <c r="D748" s="4"/>
      <c r="E748" s="7"/>
      <c r="F748" s="4"/>
      <c r="G748" s="4"/>
      <c r="H748" s="7"/>
      <c r="I748" s="4"/>
      <c r="J748" s="4"/>
      <c r="K748" s="4"/>
      <c r="L748" s="4"/>
      <c r="M748" s="4"/>
      <c r="N748" s="4"/>
      <c r="O748" s="4"/>
      <c r="P748" s="4"/>
      <c r="Q748" s="4"/>
      <c r="R748" s="4"/>
      <c r="S748" s="4"/>
      <c r="T748" s="4"/>
      <c r="U748" s="4"/>
      <c r="V748" s="4"/>
      <c r="W748" s="4"/>
      <c r="X748" s="4"/>
      <c r="Y748" s="4"/>
      <c r="Z748" s="4"/>
    </row>
    <row r="749" spans="1:26" ht="15.75" customHeight="1">
      <c r="A749" s="4"/>
      <c r="B749" s="4"/>
      <c r="C749" s="4"/>
      <c r="D749" s="4"/>
      <c r="E749" s="7"/>
      <c r="F749" s="4"/>
      <c r="G749" s="4"/>
      <c r="H749" s="7"/>
      <c r="I749" s="4"/>
      <c r="J749" s="4"/>
      <c r="K749" s="4"/>
      <c r="L749" s="4"/>
      <c r="M749" s="4"/>
      <c r="N749" s="4"/>
      <c r="O749" s="4"/>
      <c r="P749" s="4"/>
      <c r="Q749" s="4"/>
      <c r="R749" s="4"/>
      <c r="S749" s="4"/>
      <c r="T749" s="4"/>
      <c r="U749" s="4"/>
      <c r="V749" s="4"/>
      <c r="W749" s="4"/>
      <c r="X749" s="4"/>
      <c r="Y749" s="4"/>
      <c r="Z749" s="4"/>
    </row>
    <row r="750" spans="1:26" ht="15.75" customHeight="1">
      <c r="A750" s="4"/>
      <c r="B750" s="4"/>
      <c r="C750" s="4"/>
      <c r="D750" s="4"/>
      <c r="E750" s="7"/>
      <c r="F750" s="4"/>
      <c r="G750" s="4"/>
      <c r="H750" s="7"/>
      <c r="I750" s="4"/>
      <c r="J750" s="4"/>
      <c r="K750" s="4"/>
      <c r="L750" s="4"/>
      <c r="M750" s="4"/>
      <c r="N750" s="4"/>
      <c r="O750" s="4"/>
      <c r="P750" s="4"/>
      <c r="Q750" s="4"/>
      <c r="R750" s="4"/>
      <c r="S750" s="4"/>
      <c r="T750" s="4"/>
      <c r="U750" s="4"/>
      <c r="V750" s="4"/>
      <c r="W750" s="4"/>
      <c r="X750" s="4"/>
      <c r="Y750" s="4"/>
      <c r="Z750" s="4"/>
    </row>
    <row r="751" spans="1:26" ht="15.75" customHeight="1">
      <c r="A751" s="4"/>
      <c r="B751" s="4"/>
      <c r="C751" s="4"/>
      <c r="D751" s="4"/>
      <c r="E751" s="7"/>
      <c r="F751" s="4"/>
      <c r="G751" s="4"/>
      <c r="H751" s="7"/>
      <c r="I751" s="4"/>
      <c r="J751" s="4"/>
      <c r="K751" s="4"/>
      <c r="L751" s="4"/>
      <c r="M751" s="4"/>
      <c r="N751" s="4"/>
      <c r="O751" s="4"/>
      <c r="P751" s="4"/>
      <c r="Q751" s="4"/>
      <c r="R751" s="4"/>
      <c r="S751" s="4"/>
      <c r="T751" s="4"/>
      <c r="U751" s="4"/>
      <c r="V751" s="4"/>
      <c r="W751" s="4"/>
      <c r="X751" s="4"/>
      <c r="Y751" s="4"/>
      <c r="Z751" s="4"/>
    </row>
    <row r="752" spans="1:26" ht="15.75" customHeight="1">
      <c r="A752" s="4"/>
      <c r="B752" s="4"/>
      <c r="C752" s="4"/>
      <c r="D752" s="4"/>
      <c r="E752" s="7"/>
      <c r="F752" s="4"/>
      <c r="G752" s="4"/>
      <c r="H752" s="7"/>
      <c r="I752" s="4"/>
      <c r="J752" s="4"/>
      <c r="K752" s="4"/>
      <c r="L752" s="4"/>
      <c r="M752" s="4"/>
      <c r="N752" s="4"/>
      <c r="O752" s="4"/>
      <c r="P752" s="4"/>
      <c r="Q752" s="4"/>
      <c r="R752" s="4"/>
      <c r="S752" s="4"/>
      <c r="T752" s="4"/>
      <c r="U752" s="4"/>
      <c r="V752" s="4"/>
      <c r="W752" s="4"/>
      <c r="X752" s="4"/>
      <c r="Y752" s="4"/>
      <c r="Z752" s="4"/>
    </row>
    <row r="753" spans="1:26" ht="15.75" customHeight="1">
      <c r="A753" s="4"/>
      <c r="B753" s="4"/>
      <c r="C753" s="4"/>
      <c r="D753" s="4"/>
      <c r="E753" s="7"/>
      <c r="F753" s="4"/>
      <c r="G753" s="4"/>
      <c r="H753" s="7"/>
      <c r="I753" s="4"/>
      <c r="J753" s="4"/>
      <c r="K753" s="4"/>
      <c r="L753" s="4"/>
      <c r="M753" s="4"/>
      <c r="N753" s="4"/>
      <c r="O753" s="4"/>
      <c r="P753" s="4"/>
      <c r="Q753" s="4"/>
      <c r="R753" s="4"/>
      <c r="S753" s="4"/>
      <c r="T753" s="4"/>
      <c r="U753" s="4"/>
      <c r="V753" s="4"/>
      <c r="W753" s="4"/>
      <c r="X753" s="4"/>
      <c r="Y753" s="4"/>
      <c r="Z753" s="4"/>
    </row>
    <row r="754" spans="1:26" ht="15.75" customHeight="1">
      <c r="A754" s="4"/>
      <c r="B754" s="4"/>
      <c r="C754" s="4"/>
      <c r="D754" s="4"/>
      <c r="E754" s="7"/>
      <c r="F754" s="4"/>
      <c r="G754" s="4"/>
      <c r="H754" s="7"/>
      <c r="I754" s="4"/>
      <c r="J754" s="4"/>
      <c r="K754" s="4"/>
      <c r="L754" s="4"/>
      <c r="M754" s="4"/>
      <c r="N754" s="4"/>
      <c r="O754" s="4"/>
      <c r="P754" s="4"/>
      <c r="Q754" s="4"/>
      <c r="R754" s="4"/>
      <c r="S754" s="4"/>
      <c r="T754" s="4"/>
      <c r="U754" s="4"/>
      <c r="V754" s="4"/>
      <c r="W754" s="4"/>
      <c r="X754" s="4"/>
      <c r="Y754" s="4"/>
      <c r="Z754" s="4"/>
    </row>
    <row r="755" spans="1:26" ht="15.75" customHeight="1">
      <c r="A755" s="4"/>
      <c r="B755" s="4"/>
      <c r="C755" s="4"/>
      <c r="D755" s="4"/>
      <c r="E755" s="7"/>
      <c r="F755" s="4"/>
      <c r="G755" s="4"/>
      <c r="H755" s="7"/>
      <c r="I755" s="4"/>
      <c r="J755" s="4"/>
      <c r="K755" s="4"/>
      <c r="L755" s="4"/>
      <c r="M755" s="4"/>
      <c r="N755" s="4"/>
      <c r="O755" s="4"/>
      <c r="P755" s="4"/>
      <c r="Q755" s="4"/>
      <c r="R755" s="4"/>
      <c r="S755" s="4"/>
      <c r="T755" s="4"/>
      <c r="U755" s="4"/>
      <c r="V755" s="4"/>
      <c r="W755" s="4"/>
      <c r="X755" s="4"/>
      <c r="Y755" s="4"/>
      <c r="Z755" s="4"/>
    </row>
    <row r="756" spans="1:26" ht="15.75" customHeight="1">
      <c r="A756" s="4"/>
      <c r="B756" s="4"/>
      <c r="C756" s="4"/>
      <c r="D756" s="4"/>
      <c r="E756" s="7"/>
      <c r="F756" s="4"/>
      <c r="G756" s="4"/>
      <c r="H756" s="7"/>
      <c r="I756" s="4"/>
      <c r="J756" s="4"/>
      <c r="K756" s="4"/>
      <c r="L756" s="4"/>
      <c r="M756" s="4"/>
      <c r="N756" s="4"/>
      <c r="O756" s="4"/>
      <c r="P756" s="4"/>
      <c r="Q756" s="4"/>
      <c r="R756" s="4"/>
      <c r="S756" s="4"/>
      <c r="T756" s="4"/>
      <c r="U756" s="4"/>
      <c r="V756" s="4"/>
      <c r="W756" s="4"/>
      <c r="X756" s="4"/>
      <c r="Y756" s="4"/>
      <c r="Z756" s="4"/>
    </row>
    <row r="757" spans="1:26" ht="15.75" customHeight="1">
      <c r="A757" s="4"/>
      <c r="B757" s="4"/>
      <c r="C757" s="4"/>
      <c r="D757" s="4"/>
      <c r="E757" s="7"/>
      <c r="F757" s="4"/>
      <c r="G757" s="4"/>
      <c r="H757" s="7"/>
      <c r="I757" s="4"/>
      <c r="J757" s="4"/>
      <c r="K757" s="4"/>
      <c r="L757" s="4"/>
      <c r="M757" s="4"/>
      <c r="N757" s="4"/>
      <c r="O757" s="4"/>
      <c r="P757" s="4"/>
      <c r="Q757" s="4"/>
      <c r="R757" s="4"/>
      <c r="S757" s="4"/>
      <c r="T757" s="4"/>
      <c r="U757" s="4"/>
      <c r="V757" s="4"/>
      <c r="W757" s="4"/>
      <c r="X757" s="4"/>
      <c r="Y757" s="4"/>
      <c r="Z757" s="4"/>
    </row>
    <row r="758" spans="1:26" ht="15.75" customHeight="1">
      <c r="A758" s="4"/>
      <c r="B758" s="4"/>
      <c r="C758" s="4"/>
      <c r="D758" s="4"/>
      <c r="E758" s="7"/>
      <c r="F758" s="4"/>
      <c r="G758" s="4"/>
      <c r="H758" s="7"/>
      <c r="I758" s="4"/>
      <c r="J758" s="4"/>
      <c r="K758" s="4"/>
      <c r="L758" s="4"/>
      <c r="M758" s="4"/>
      <c r="N758" s="4"/>
      <c r="O758" s="4"/>
      <c r="P758" s="4"/>
      <c r="Q758" s="4"/>
      <c r="R758" s="4"/>
      <c r="S758" s="4"/>
      <c r="T758" s="4"/>
      <c r="U758" s="4"/>
      <c r="V758" s="4"/>
      <c r="W758" s="4"/>
      <c r="X758" s="4"/>
      <c r="Y758" s="4"/>
      <c r="Z758" s="4"/>
    </row>
    <row r="759" spans="1:26" ht="15.75" customHeight="1">
      <c r="A759" s="4"/>
      <c r="B759" s="4"/>
      <c r="C759" s="4"/>
      <c r="D759" s="4"/>
      <c r="E759" s="7"/>
      <c r="F759" s="4"/>
      <c r="G759" s="4"/>
      <c r="H759" s="7"/>
      <c r="I759" s="4"/>
      <c r="J759" s="4"/>
      <c r="K759" s="4"/>
      <c r="L759" s="4"/>
      <c r="M759" s="4"/>
      <c r="N759" s="4"/>
      <c r="O759" s="4"/>
      <c r="P759" s="4"/>
      <c r="Q759" s="4"/>
      <c r="R759" s="4"/>
      <c r="S759" s="4"/>
      <c r="T759" s="4"/>
      <c r="U759" s="4"/>
      <c r="V759" s="4"/>
      <c r="W759" s="4"/>
      <c r="X759" s="4"/>
      <c r="Y759" s="4"/>
      <c r="Z759" s="4"/>
    </row>
    <row r="760" spans="1:26" ht="15.75" customHeight="1">
      <c r="A760" s="4"/>
      <c r="B760" s="4"/>
      <c r="C760" s="4"/>
      <c r="D760" s="4"/>
      <c r="E760" s="7"/>
      <c r="F760" s="4"/>
      <c r="G760" s="4"/>
      <c r="H760" s="7"/>
      <c r="I760" s="4"/>
      <c r="J760" s="4"/>
      <c r="K760" s="4"/>
      <c r="L760" s="4"/>
      <c r="M760" s="4"/>
      <c r="N760" s="4"/>
      <c r="O760" s="4"/>
      <c r="P760" s="4"/>
      <c r="Q760" s="4"/>
      <c r="R760" s="4"/>
      <c r="S760" s="4"/>
      <c r="T760" s="4"/>
      <c r="U760" s="4"/>
      <c r="V760" s="4"/>
      <c r="W760" s="4"/>
      <c r="X760" s="4"/>
      <c r="Y760" s="4"/>
      <c r="Z760" s="4"/>
    </row>
    <row r="761" spans="1:26" ht="15.75" customHeight="1">
      <c r="A761" s="4"/>
      <c r="B761" s="4"/>
      <c r="C761" s="4"/>
      <c r="D761" s="4"/>
      <c r="E761" s="7"/>
      <c r="F761" s="4"/>
      <c r="G761" s="4"/>
      <c r="H761" s="7"/>
      <c r="I761" s="4"/>
      <c r="J761" s="4"/>
      <c r="K761" s="4"/>
      <c r="L761" s="4"/>
      <c r="M761" s="4"/>
      <c r="N761" s="4"/>
      <c r="O761" s="4"/>
      <c r="P761" s="4"/>
      <c r="Q761" s="4"/>
      <c r="R761" s="4"/>
      <c r="S761" s="4"/>
      <c r="T761" s="4"/>
      <c r="U761" s="4"/>
      <c r="V761" s="4"/>
      <c r="W761" s="4"/>
      <c r="X761" s="4"/>
      <c r="Y761" s="4"/>
      <c r="Z761" s="4"/>
    </row>
    <row r="762" spans="1:26" ht="15.75" customHeight="1">
      <c r="A762" s="4"/>
      <c r="B762" s="4"/>
      <c r="C762" s="4"/>
      <c r="D762" s="4"/>
      <c r="E762" s="7"/>
      <c r="F762" s="4"/>
      <c r="G762" s="4"/>
      <c r="H762" s="7"/>
      <c r="I762" s="4"/>
      <c r="J762" s="4"/>
      <c r="K762" s="4"/>
      <c r="L762" s="4"/>
      <c r="M762" s="4"/>
      <c r="N762" s="4"/>
      <c r="O762" s="4"/>
      <c r="P762" s="4"/>
      <c r="Q762" s="4"/>
      <c r="R762" s="4"/>
      <c r="S762" s="4"/>
      <c r="T762" s="4"/>
      <c r="U762" s="4"/>
      <c r="V762" s="4"/>
      <c r="W762" s="4"/>
      <c r="X762" s="4"/>
      <c r="Y762" s="4"/>
      <c r="Z762" s="4"/>
    </row>
    <row r="763" spans="1:26" ht="15.75" customHeight="1">
      <c r="A763" s="4"/>
      <c r="B763" s="4"/>
      <c r="C763" s="4"/>
      <c r="D763" s="4"/>
      <c r="E763" s="7"/>
      <c r="F763" s="4"/>
      <c r="G763" s="4"/>
      <c r="H763" s="7"/>
      <c r="I763" s="4"/>
      <c r="J763" s="4"/>
      <c r="K763" s="4"/>
      <c r="L763" s="4"/>
      <c r="M763" s="4"/>
      <c r="N763" s="4"/>
      <c r="O763" s="4"/>
      <c r="P763" s="4"/>
      <c r="Q763" s="4"/>
      <c r="R763" s="4"/>
      <c r="S763" s="4"/>
      <c r="T763" s="4"/>
      <c r="U763" s="4"/>
      <c r="V763" s="4"/>
      <c r="W763" s="4"/>
      <c r="X763" s="4"/>
      <c r="Y763" s="4"/>
      <c r="Z763" s="4"/>
    </row>
    <row r="764" spans="1:26" ht="15.75" customHeight="1">
      <c r="A764" s="4"/>
      <c r="B764" s="4"/>
      <c r="C764" s="4"/>
      <c r="D764" s="4"/>
      <c r="E764" s="7"/>
      <c r="F764" s="4"/>
      <c r="G764" s="4"/>
      <c r="H764" s="7"/>
      <c r="I764" s="4"/>
      <c r="J764" s="4"/>
      <c r="K764" s="4"/>
      <c r="L764" s="4"/>
      <c r="M764" s="4"/>
      <c r="N764" s="4"/>
      <c r="O764" s="4"/>
      <c r="P764" s="4"/>
      <c r="Q764" s="4"/>
      <c r="R764" s="4"/>
      <c r="S764" s="4"/>
      <c r="T764" s="4"/>
      <c r="U764" s="4"/>
      <c r="V764" s="4"/>
      <c r="W764" s="4"/>
      <c r="X764" s="4"/>
      <c r="Y764" s="4"/>
      <c r="Z764" s="4"/>
    </row>
    <row r="765" spans="1:26" ht="15.75" customHeight="1">
      <c r="A765" s="4"/>
      <c r="B765" s="4"/>
      <c r="C765" s="4"/>
      <c r="D765" s="4"/>
      <c r="E765" s="7"/>
      <c r="F765" s="4"/>
      <c r="G765" s="4"/>
      <c r="H765" s="7"/>
      <c r="I765" s="4"/>
      <c r="J765" s="4"/>
      <c r="K765" s="4"/>
      <c r="L765" s="4"/>
      <c r="M765" s="4"/>
      <c r="N765" s="4"/>
      <c r="O765" s="4"/>
      <c r="P765" s="4"/>
      <c r="Q765" s="4"/>
      <c r="R765" s="4"/>
      <c r="S765" s="4"/>
      <c r="T765" s="4"/>
      <c r="U765" s="4"/>
      <c r="V765" s="4"/>
      <c r="W765" s="4"/>
      <c r="X765" s="4"/>
      <c r="Y765" s="4"/>
      <c r="Z765" s="4"/>
    </row>
    <row r="766" spans="1:26" ht="15.75" customHeight="1">
      <c r="A766" s="4"/>
      <c r="B766" s="4"/>
      <c r="C766" s="4"/>
      <c r="D766" s="4"/>
      <c r="E766" s="7"/>
      <c r="F766" s="4"/>
      <c r="G766" s="4"/>
      <c r="H766" s="7"/>
      <c r="I766" s="4"/>
      <c r="J766" s="4"/>
      <c r="K766" s="4"/>
      <c r="L766" s="4"/>
      <c r="M766" s="4"/>
      <c r="N766" s="4"/>
      <c r="O766" s="4"/>
      <c r="P766" s="4"/>
      <c r="Q766" s="4"/>
      <c r="R766" s="4"/>
      <c r="S766" s="4"/>
      <c r="T766" s="4"/>
      <c r="U766" s="4"/>
      <c r="V766" s="4"/>
      <c r="W766" s="4"/>
      <c r="X766" s="4"/>
      <c r="Y766" s="4"/>
      <c r="Z766" s="4"/>
    </row>
    <row r="767" spans="1:26" ht="15.75" customHeight="1">
      <c r="A767" s="4"/>
      <c r="B767" s="4"/>
      <c r="C767" s="4"/>
      <c r="D767" s="4"/>
      <c r="E767" s="7"/>
      <c r="F767" s="4"/>
      <c r="G767" s="4"/>
      <c r="H767" s="7"/>
      <c r="I767" s="4"/>
      <c r="J767" s="4"/>
      <c r="K767" s="4"/>
      <c r="L767" s="4"/>
      <c r="M767" s="4"/>
      <c r="N767" s="4"/>
      <c r="O767" s="4"/>
      <c r="P767" s="4"/>
      <c r="Q767" s="4"/>
      <c r="R767" s="4"/>
      <c r="S767" s="4"/>
      <c r="T767" s="4"/>
      <c r="U767" s="4"/>
      <c r="V767" s="4"/>
      <c r="W767" s="4"/>
      <c r="X767" s="4"/>
      <c r="Y767" s="4"/>
      <c r="Z767" s="4"/>
    </row>
    <row r="768" spans="1:26" ht="15.75" customHeight="1">
      <c r="A768" s="4"/>
      <c r="B768" s="4"/>
      <c r="C768" s="4"/>
      <c r="D768" s="4"/>
      <c r="E768" s="7"/>
      <c r="F768" s="4"/>
      <c r="G768" s="4"/>
      <c r="H768" s="7"/>
      <c r="I768" s="4"/>
      <c r="J768" s="4"/>
      <c r="K768" s="4"/>
      <c r="L768" s="4"/>
      <c r="M768" s="4"/>
      <c r="N768" s="4"/>
      <c r="O768" s="4"/>
      <c r="P768" s="4"/>
      <c r="Q768" s="4"/>
      <c r="R768" s="4"/>
      <c r="S768" s="4"/>
      <c r="T768" s="4"/>
      <c r="U768" s="4"/>
      <c r="V768" s="4"/>
      <c r="W768" s="4"/>
      <c r="X768" s="4"/>
      <c r="Y768" s="4"/>
      <c r="Z768" s="4"/>
    </row>
    <row r="769" spans="1:26" ht="15.75" customHeight="1">
      <c r="A769" s="4"/>
      <c r="B769" s="4"/>
      <c r="C769" s="4"/>
      <c r="D769" s="4"/>
      <c r="E769" s="7"/>
      <c r="F769" s="4"/>
      <c r="G769" s="4"/>
      <c r="H769" s="7"/>
      <c r="I769" s="4"/>
      <c r="J769" s="4"/>
      <c r="K769" s="4"/>
      <c r="L769" s="4"/>
      <c r="M769" s="4"/>
      <c r="N769" s="4"/>
      <c r="O769" s="4"/>
      <c r="P769" s="4"/>
      <c r="Q769" s="4"/>
      <c r="R769" s="4"/>
      <c r="S769" s="4"/>
      <c r="T769" s="4"/>
      <c r="U769" s="4"/>
      <c r="V769" s="4"/>
      <c r="W769" s="4"/>
      <c r="X769" s="4"/>
      <c r="Y769" s="4"/>
      <c r="Z769" s="4"/>
    </row>
    <row r="770" spans="1:26" ht="15.75" customHeight="1">
      <c r="A770" s="4"/>
      <c r="B770" s="4"/>
      <c r="C770" s="4"/>
      <c r="D770" s="4"/>
      <c r="E770" s="7"/>
      <c r="F770" s="4"/>
      <c r="G770" s="4"/>
      <c r="H770" s="7"/>
      <c r="I770" s="4"/>
      <c r="J770" s="4"/>
      <c r="K770" s="4"/>
      <c r="L770" s="4"/>
      <c r="M770" s="4"/>
      <c r="N770" s="4"/>
      <c r="O770" s="4"/>
      <c r="P770" s="4"/>
      <c r="Q770" s="4"/>
      <c r="R770" s="4"/>
      <c r="S770" s="4"/>
      <c r="T770" s="4"/>
      <c r="U770" s="4"/>
      <c r="V770" s="4"/>
      <c r="W770" s="4"/>
      <c r="X770" s="4"/>
      <c r="Y770" s="4"/>
      <c r="Z770" s="4"/>
    </row>
    <row r="771" spans="1:26" ht="15.75" customHeight="1">
      <c r="A771" s="4"/>
      <c r="B771" s="4"/>
      <c r="C771" s="4"/>
      <c r="D771" s="4"/>
      <c r="E771" s="7"/>
      <c r="F771" s="4"/>
      <c r="G771" s="4"/>
      <c r="H771" s="7"/>
      <c r="I771" s="4"/>
      <c r="J771" s="4"/>
      <c r="K771" s="4"/>
      <c r="L771" s="4"/>
      <c r="M771" s="4"/>
      <c r="N771" s="4"/>
      <c r="O771" s="4"/>
      <c r="P771" s="4"/>
      <c r="Q771" s="4"/>
      <c r="R771" s="4"/>
      <c r="S771" s="4"/>
      <c r="T771" s="4"/>
      <c r="U771" s="4"/>
      <c r="V771" s="4"/>
      <c r="W771" s="4"/>
      <c r="X771" s="4"/>
      <c r="Y771" s="4"/>
      <c r="Z771" s="4"/>
    </row>
    <row r="772" spans="1:26" ht="15.75" customHeight="1">
      <c r="A772" s="4"/>
      <c r="B772" s="4"/>
      <c r="C772" s="4"/>
      <c r="D772" s="4"/>
      <c r="E772" s="7"/>
      <c r="F772" s="4"/>
      <c r="G772" s="4"/>
      <c r="H772" s="7"/>
      <c r="I772" s="4"/>
      <c r="J772" s="4"/>
      <c r="K772" s="4"/>
      <c r="L772" s="4"/>
      <c r="M772" s="4"/>
      <c r="N772" s="4"/>
      <c r="O772" s="4"/>
      <c r="P772" s="4"/>
      <c r="Q772" s="4"/>
      <c r="R772" s="4"/>
      <c r="S772" s="4"/>
      <c r="T772" s="4"/>
      <c r="U772" s="4"/>
      <c r="V772" s="4"/>
      <c r="W772" s="4"/>
      <c r="X772" s="4"/>
      <c r="Y772" s="4"/>
      <c r="Z772" s="4"/>
    </row>
    <row r="773" spans="1:26" ht="15.75" customHeight="1">
      <c r="A773" s="4"/>
      <c r="B773" s="4"/>
      <c r="C773" s="4"/>
      <c r="D773" s="4"/>
      <c r="E773" s="7"/>
      <c r="F773" s="4"/>
      <c r="G773" s="4"/>
      <c r="H773" s="7"/>
      <c r="I773" s="4"/>
      <c r="J773" s="4"/>
      <c r="K773" s="4"/>
      <c r="L773" s="4"/>
      <c r="M773" s="4"/>
      <c r="N773" s="4"/>
      <c r="O773" s="4"/>
      <c r="P773" s="4"/>
      <c r="Q773" s="4"/>
      <c r="R773" s="4"/>
      <c r="S773" s="4"/>
      <c r="T773" s="4"/>
      <c r="U773" s="4"/>
      <c r="V773" s="4"/>
      <c r="W773" s="4"/>
      <c r="X773" s="4"/>
      <c r="Y773" s="4"/>
      <c r="Z773" s="4"/>
    </row>
    <row r="774" spans="1:26" ht="15.75" customHeight="1">
      <c r="A774" s="4"/>
      <c r="B774" s="4"/>
      <c r="C774" s="4"/>
      <c r="D774" s="4"/>
      <c r="E774" s="7"/>
      <c r="F774" s="4"/>
      <c r="G774" s="4"/>
      <c r="H774" s="7"/>
      <c r="I774" s="4"/>
      <c r="J774" s="4"/>
      <c r="K774" s="4"/>
      <c r="L774" s="4"/>
      <c r="M774" s="4"/>
      <c r="N774" s="4"/>
      <c r="O774" s="4"/>
      <c r="P774" s="4"/>
      <c r="Q774" s="4"/>
      <c r="R774" s="4"/>
      <c r="S774" s="4"/>
      <c r="T774" s="4"/>
      <c r="U774" s="4"/>
      <c r="V774" s="4"/>
      <c r="W774" s="4"/>
      <c r="X774" s="4"/>
      <c r="Y774" s="4"/>
      <c r="Z774" s="4"/>
    </row>
    <row r="775" spans="1:26" ht="15.75" customHeight="1">
      <c r="A775" s="4"/>
      <c r="B775" s="4"/>
      <c r="C775" s="4"/>
      <c r="D775" s="4"/>
      <c r="E775" s="7"/>
      <c r="F775" s="4"/>
      <c r="G775" s="4"/>
      <c r="H775" s="7"/>
      <c r="I775" s="4"/>
      <c r="J775" s="4"/>
      <c r="K775" s="4"/>
      <c r="L775" s="4"/>
      <c r="M775" s="4"/>
      <c r="N775" s="4"/>
      <c r="O775" s="4"/>
      <c r="P775" s="4"/>
      <c r="Q775" s="4"/>
      <c r="R775" s="4"/>
      <c r="S775" s="4"/>
      <c r="T775" s="4"/>
      <c r="U775" s="4"/>
      <c r="V775" s="4"/>
      <c r="W775" s="4"/>
      <c r="X775" s="4"/>
      <c r="Y775" s="4"/>
      <c r="Z775" s="4"/>
    </row>
    <row r="776" spans="1:26" ht="15.75" customHeight="1">
      <c r="A776" s="4"/>
      <c r="B776" s="4"/>
      <c r="C776" s="4"/>
      <c r="D776" s="4"/>
      <c r="E776" s="7"/>
      <c r="F776" s="4"/>
      <c r="G776" s="4"/>
      <c r="H776" s="7"/>
      <c r="I776" s="4"/>
      <c r="J776" s="4"/>
      <c r="K776" s="4"/>
      <c r="L776" s="4"/>
      <c r="M776" s="4"/>
      <c r="N776" s="4"/>
      <c r="O776" s="4"/>
      <c r="P776" s="4"/>
      <c r="Q776" s="4"/>
      <c r="R776" s="4"/>
      <c r="S776" s="4"/>
      <c r="T776" s="4"/>
      <c r="U776" s="4"/>
      <c r="V776" s="4"/>
      <c r="W776" s="4"/>
      <c r="X776" s="4"/>
      <c r="Y776" s="4"/>
      <c r="Z776" s="4"/>
    </row>
    <row r="777" spans="1:26" ht="15.75" customHeight="1">
      <c r="A777" s="4"/>
      <c r="B777" s="4"/>
      <c r="C777" s="4"/>
      <c r="D777" s="4"/>
      <c r="E777" s="7"/>
      <c r="F777" s="4"/>
      <c r="G777" s="4"/>
      <c r="H777" s="7"/>
      <c r="I777" s="4"/>
      <c r="J777" s="4"/>
      <c r="K777" s="4"/>
      <c r="L777" s="4"/>
      <c r="M777" s="4"/>
      <c r="N777" s="4"/>
      <c r="O777" s="4"/>
      <c r="P777" s="4"/>
      <c r="Q777" s="4"/>
      <c r="R777" s="4"/>
      <c r="S777" s="4"/>
      <c r="T777" s="4"/>
      <c r="U777" s="4"/>
      <c r="V777" s="4"/>
      <c r="W777" s="4"/>
      <c r="X777" s="4"/>
      <c r="Y777" s="4"/>
      <c r="Z777" s="4"/>
    </row>
    <row r="778" spans="1:26" ht="15.75" customHeight="1">
      <c r="A778" s="4"/>
      <c r="B778" s="4"/>
      <c r="C778" s="4"/>
      <c r="D778" s="4"/>
      <c r="E778" s="7"/>
      <c r="F778" s="4"/>
      <c r="G778" s="4"/>
      <c r="H778" s="7"/>
      <c r="I778" s="4"/>
      <c r="J778" s="4"/>
      <c r="K778" s="4"/>
      <c r="L778" s="4"/>
      <c r="M778" s="4"/>
      <c r="N778" s="4"/>
      <c r="O778" s="4"/>
      <c r="P778" s="4"/>
      <c r="Q778" s="4"/>
      <c r="R778" s="4"/>
      <c r="S778" s="4"/>
      <c r="T778" s="4"/>
      <c r="U778" s="4"/>
      <c r="V778" s="4"/>
      <c r="W778" s="4"/>
      <c r="X778" s="4"/>
      <c r="Y778" s="4"/>
      <c r="Z778" s="4"/>
    </row>
    <row r="779" spans="1:26" ht="15.75" customHeight="1">
      <c r="A779" s="4"/>
      <c r="B779" s="4"/>
      <c r="C779" s="4"/>
      <c r="D779" s="4"/>
      <c r="E779" s="7"/>
      <c r="F779" s="4"/>
      <c r="G779" s="4"/>
      <c r="H779" s="7"/>
      <c r="I779" s="4"/>
      <c r="J779" s="4"/>
      <c r="K779" s="4"/>
      <c r="L779" s="4"/>
      <c r="M779" s="4"/>
      <c r="N779" s="4"/>
      <c r="O779" s="4"/>
      <c r="P779" s="4"/>
      <c r="Q779" s="4"/>
      <c r="R779" s="4"/>
      <c r="S779" s="4"/>
      <c r="T779" s="4"/>
      <c r="U779" s="4"/>
      <c r="V779" s="4"/>
      <c r="W779" s="4"/>
      <c r="X779" s="4"/>
      <c r="Y779" s="4"/>
      <c r="Z779" s="4"/>
    </row>
    <row r="780" spans="1:26" ht="15.75" customHeight="1">
      <c r="A780" s="4"/>
      <c r="B780" s="4"/>
      <c r="C780" s="4"/>
      <c r="D780" s="4"/>
      <c r="E780" s="7"/>
      <c r="F780" s="4"/>
      <c r="G780" s="4"/>
      <c r="H780" s="7"/>
      <c r="I780" s="4"/>
      <c r="J780" s="4"/>
      <c r="K780" s="4"/>
      <c r="L780" s="4"/>
      <c r="M780" s="4"/>
      <c r="N780" s="4"/>
      <c r="O780" s="4"/>
      <c r="P780" s="4"/>
      <c r="Q780" s="4"/>
      <c r="R780" s="4"/>
      <c r="S780" s="4"/>
      <c r="T780" s="4"/>
      <c r="U780" s="4"/>
      <c r="V780" s="4"/>
      <c r="W780" s="4"/>
      <c r="X780" s="4"/>
      <c r="Y780" s="4"/>
      <c r="Z780" s="4"/>
    </row>
    <row r="781" spans="1:26" ht="15.75" customHeight="1">
      <c r="A781" s="4"/>
      <c r="B781" s="4"/>
      <c r="C781" s="4"/>
      <c r="D781" s="4"/>
      <c r="E781" s="7"/>
      <c r="F781" s="4"/>
      <c r="G781" s="4"/>
      <c r="H781" s="7"/>
      <c r="I781" s="4"/>
      <c r="J781" s="4"/>
      <c r="K781" s="4"/>
      <c r="L781" s="4"/>
      <c r="M781" s="4"/>
      <c r="N781" s="4"/>
      <c r="O781" s="4"/>
      <c r="P781" s="4"/>
      <c r="Q781" s="4"/>
      <c r="R781" s="4"/>
      <c r="S781" s="4"/>
      <c r="T781" s="4"/>
      <c r="U781" s="4"/>
      <c r="V781" s="4"/>
      <c r="W781" s="4"/>
      <c r="X781" s="4"/>
      <c r="Y781" s="4"/>
      <c r="Z781" s="4"/>
    </row>
    <row r="782" spans="1:26" ht="15.75" customHeight="1">
      <c r="A782" s="4"/>
      <c r="B782" s="4"/>
      <c r="C782" s="4"/>
      <c r="D782" s="4"/>
      <c r="E782" s="7"/>
      <c r="F782" s="4"/>
      <c r="G782" s="4"/>
      <c r="H782" s="7"/>
      <c r="I782" s="4"/>
      <c r="J782" s="4"/>
      <c r="K782" s="4"/>
      <c r="L782" s="4"/>
      <c r="M782" s="4"/>
      <c r="N782" s="4"/>
      <c r="O782" s="4"/>
      <c r="P782" s="4"/>
      <c r="Q782" s="4"/>
      <c r="R782" s="4"/>
      <c r="S782" s="4"/>
      <c r="T782" s="4"/>
      <c r="U782" s="4"/>
      <c r="V782" s="4"/>
      <c r="W782" s="4"/>
      <c r="X782" s="4"/>
      <c r="Y782" s="4"/>
      <c r="Z782" s="4"/>
    </row>
    <row r="783" spans="1:26" ht="15.75" customHeight="1">
      <c r="A783" s="4"/>
      <c r="B783" s="4"/>
      <c r="C783" s="4"/>
      <c r="D783" s="4"/>
      <c r="E783" s="7"/>
      <c r="F783" s="4"/>
      <c r="G783" s="4"/>
      <c r="H783" s="7"/>
      <c r="I783" s="4"/>
      <c r="J783" s="4"/>
      <c r="K783" s="4"/>
      <c r="L783" s="4"/>
      <c r="M783" s="4"/>
      <c r="N783" s="4"/>
      <c r="O783" s="4"/>
      <c r="P783" s="4"/>
      <c r="Q783" s="4"/>
      <c r="R783" s="4"/>
      <c r="S783" s="4"/>
      <c r="T783" s="4"/>
      <c r="U783" s="4"/>
      <c r="V783" s="4"/>
      <c r="W783" s="4"/>
      <c r="X783" s="4"/>
      <c r="Y783" s="4"/>
      <c r="Z783" s="4"/>
    </row>
    <row r="784" spans="1:26" ht="15.75" customHeight="1">
      <c r="A784" s="4"/>
      <c r="B784" s="4"/>
      <c r="C784" s="4"/>
      <c r="D784" s="4"/>
      <c r="E784" s="7"/>
      <c r="F784" s="4"/>
      <c r="G784" s="4"/>
      <c r="H784" s="7"/>
      <c r="I784" s="4"/>
      <c r="J784" s="4"/>
      <c r="K784" s="4"/>
      <c r="L784" s="4"/>
      <c r="M784" s="4"/>
      <c r="N784" s="4"/>
      <c r="O784" s="4"/>
      <c r="P784" s="4"/>
      <c r="Q784" s="4"/>
      <c r="R784" s="4"/>
      <c r="S784" s="4"/>
      <c r="T784" s="4"/>
      <c r="U784" s="4"/>
      <c r="V784" s="4"/>
      <c r="W784" s="4"/>
      <c r="X784" s="4"/>
      <c r="Y784" s="4"/>
      <c r="Z784" s="4"/>
    </row>
    <row r="785" spans="1:26" ht="15.75" customHeight="1">
      <c r="A785" s="4"/>
      <c r="B785" s="4"/>
      <c r="C785" s="4"/>
      <c r="D785" s="4"/>
      <c r="E785" s="7"/>
      <c r="F785" s="4"/>
      <c r="G785" s="4"/>
      <c r="H785" s="7"/>
      <c r="I785" s="4"/>
      <c r="J785" s="4"/>
      <c r="K785" s="4"/>
      <c r="L785" s="4"/>
      <c r="M785" s="4"/>
      <c r="N785" s="4"/>
      <c r="O785" s="4"/>
      <c r="P785" s="4"/>
      <c r="Q785" s="4"/>
      <c r="R785" s="4"/>
      <c r="S785" s="4"/>
      <c r="T785" s="4"/>
      <c r="U785" s="4"/>
      <c r="V785" s="4"/>
      <c r="W785" s="4"/>
      <c r="X785" s="4"/>
      <c r="Y785" s="4"/>
      <c r="Z785" s="4"/>
    </row>
    <row r="786" spans="1:26" ht="15.75" customHeight="1">
      <c r="A786" s="4"/>
      <c r="B786" s="4"/>
      <c r="C786" s="4"/>
      <c r="D786" s="4"/>
      <c r="E786" s="7"/>
      <c r="F786" s="4"/>
      <c r="G786" s="4"/>
      <c r="H786" s="7"/>
      <c r="I786" s="4"/>
      <c r="J786" s="4"/>
      <c r="K786" s="4"/>
      <c r="L786" s="4"/>
      <c r="M786" s="4"/>
      <c r="N786" s="4"/>
      <c r="O786" s="4"/>
      <c r="P786" s="4"/>
      <c r="Q786" s="4"/>
      <c r="R786" s="4"/>
      <c r="S786" s="4"/>
      <c r="T786" s="4"/>
      <c r="U786" s="4"/>
      <c r="V786" s="4"/>
      <c r="W786" s="4"/>
      <c r="X786" s="4"/>
      <c r="Y786" s="4"/>
      <c r="Z786" s="4"/>
    </row>
    <row r="787" spans="1:26" ht="15.75" customHeight="1">
      <c r="A787" s="4"/>
      <c r="B787" s="4"/>
      <c r="C787" s="4"/>
      <c r="D787" s="4"/>
      <c r="E787" s="7"/>
      <c r="F787" s="4"/>
      <c r="G787" s="4"/>
      <c r="H787" s="7"/>
      <c r="I787" s="4"/>
      <c r="J787" s="4"/>
      <c r="K787" s="4"/>
      <c r="L787" s="4"/>
      <c r="M787" s="4"/>
      <c r="N787" s="4"/>
      <c r="O787" s="4"/>
      <c r="P787" s="4"/>
      <c r="Q787" s="4"/>
      <c r="R787" s="4"/>
      <c r="S787" s="4"/>
      <c r="T787" s="4"/>
      <c r="U787" s="4"/>
      <c r="V787" s="4"/>
      <c r="W787" s="4"/>
      <c r="X787" s="4"/>
      <c r="Y787" s="4"/>
      <c r="Z787" s="4"/>
    </row>
    <row r="788" spans="1:26" ht="15.75" customHeight="1">
      <c r="A788" s="4"/>
      <c r="B788" s="4"/>
      <c r="C788" s="4"/>
      <c r="D788" s="4"/>
      <c r="E788" s="7"/>
      <c r="F788" s="4"/>
      <c r="G788" s="4"/>
      <c r="H788" s="7"/>
      <c r="I788" s="4"/>
      <c r="J788" s="4"/>
      <c r="K788" s="4"/>
      <c r="L788" s="4"/>
      <c r="M788" s="4"/>
      <c r="N788" s="4"/>
      <c r="O788" s="4"/>
      <c r="P788" s="4"/>
      <c r="Q788" s="4"/>
      <c r="R788" s="4"/>
      <c r="S788" s="4"/>
      <c r="T788" s="4"/>
      <c r="U788" s="4"/>
      <c r="V788" s="4"/>
      <c r="W788" s="4"/>
      <c r="X788" s="4"/>
      <c r="Y788" s="4"/>
      <c r="Z788" s="4"/>
    </row>
    <row r="789" spans="1:26" ht="15.75" customHeight="1">
      <c r="A789" s="4"/>
      <c r="B789" s="4"/>
      <c r="C789" s="4"/>
      <c r="D789" s="4"/>
      <c r="E789" s="7"/>
      <c r="F789" s="4"/>
      <c r="G789" s="4"/>
      <c r="H789" s="7"/>
      <c r="I789" s="4"/>
      <c r="J789" s="4"/>
      <c r="K789" s="4"/>
      <c r="L789" s="4"/>
      <c r="M789" s="4"/>
      <c r="N789" s="4"/>
      <c r="O789" s="4"/>
      <c r="P789" s="4"/>
      <c r="Q789" s="4"/>
      <c r="R789" s="4"/>
      <c r="S789" s="4"/>
      <c r="T789" s="4"/>
      <c r="U789" s="4"/>
      <c r="V789" s="4"/>
      <c r="W789" s="4"/>
      <c r="X789" s="4"/>
      <c r="Y789" s="4"/>
      <c r="Z789" s="4"/>
    </row>
    <row r="790" spans="1:26" ht="15.75" customHeight="1">
      <c r="A790" s="4"/>
      <c r="B790" s="4"/>
      <c r="C790" s="4"/>
      <c r="D790" s="4"/>
      <c r="E790" s="7"/>
      <c r="F790" s="4"/>
      <c r="G790" s="4"/>
      <c r="H790" s="7"/>
      <c r="I790" s="4"/>
      <c r="J790" s="4"/>
      <c r="K790" s="4"/>
      <c r="L790" s="4"/>
      <c r="M790" s="4"/>
      <c r="N790" s="4"/>
      <c r="O790" s="4"/>
      <c r="P790" s="4"/>
      <c r="Q790" s="4"/>
      <c r="R790" s="4"/>
      <c r="S790" s="4"/>
      <c r="T790" s="4"/>
      <c r="U790" s="4"/>
      <c r="V790" s="4"/>
      <c r="W790" s="4"/>
      <c r="X790" s="4"/>
      <c r="Y790" s="4"/>
      <c r="Z790" s="4"/>
    </row>
    <row r="791" spans="1:26" ht="15.75" customHeight="1">
      <c r="A791" s="4"/>
      <c r="B791" s="4"/>
      <c r="C791" s="4"/>
      <c r="D791" s="4"/>
      <c r="E791" s="7"/>
      <c r="F791" s="4"/>
      <c r="G791" s="4"/>
      <c r="H791" s="7"/>
      <c r="I791" s="4"/>
      <c r="J791" s="4"/>
      <c r="K791" s="4"/>
      <c r="L791" s="4"/>
      <c r="M791" s="4"/>
      <c r="N791" s="4"/>
      <c r="O791" s="4"/>
      <c r="P791" s="4"/>
      <c r="Q791" s="4"/>
      <c r="R791" s="4"/>
      <c r="S791" s="4"/>
      <c r="T791" s="4"/>
      <c r="U791" s="4"/>
      <c r="V791" s="4"/>
      <c r="W791" s="4"/>
      <c r="X791" s="4"/>
      <c r="Y791" s="4"/>
      <c r="Z791" s="4"/>
    </row>
    <row r="792" spans="1:26" ht="15.75" customHeight="1">
      <c r="A792" s="4"/>
      <c r="B792" s="4"/>
      <c r="C792" s="4"/>
      <c r="D792" s="4"/>
      <c r="E792" s="7"/>
      <c r="F792" s="4"/>
      <c r="G792" s="4"/>
      <c r="H792" s="7"/>
      <c r="I792" s="4"/>
      <c r="J792" s="4"/>
      <c r="K792" s="4"/>
      <c r="L792" s="4"/>
      <c r="M792" s="4"/>
      <c r="N792" s="4"/>
      <c r="O792" s="4"/>
      <c r="P792" s="4"/>
      <c r="Q792" s="4"/>
      <c r="R792" s="4"/>
      <c r="S792" s="4"/>
      <c r="T792" s="4"/>
      <c r="U792" s="4"/>
      <c r="V792" s="4"/>
      <c r="W792" s="4"/>
      <c r="X792" s="4"/>
      <c r="Y792" s="4"/>
      <c r="Z792" s="4"/>
    </row>
    <row r="793" spans="1:26" ht="15.75" customHeight="1">
      <c r="A793" s="4"/>
      <c r="B793" s="4"/>
      <c r="C793" s="4"/>
      <c r="D793" s="4"/>
      <c r="E793" s="7"/>
      <c r="F793" s="4"/>
      <c r="G793" s="4"/>
      <c r="H793" s="7"/>
      <c r="I793" s="4"/>
      <c r="J793" s="4"/>
      <c r="K793" s="4"/>
      <c r="L793" s="4"/>
      <c r="M793" s="4"/>
      <c r="N793" s="4"/>
      <c r="O793" s="4"/>
      <c r="P793" s="4"/>
      <c r="Q793" s="4"/>
      <c r="R793" s="4"/>
      <c r="S793" s="4"/>
      <c r="T793" s="4"/>
      <c r="U793" s="4"/>
      <c r="V793" s="4"/>
      <c r="W793" s="4"/>
      <c r="X793" s="4"/>
      <c r="Y793" s="4"/>
      <c r="Z793" s="4"/>
    </row>
    <row r="794" spans="1:26" ht="15.75" customHeight="1">
      <c r="A794" s="4"/>
      <c r="B794" s="4"/>
      <c r="C794" s="4"/>
      <c r="D794" s="4"/>
      <c r="E794" s="7"/>
      <c r="F794" s="4"/>
      <c r="G794" s="4"/>
      <c r="H794" s="7"/>
      <c r="I794" s="4"/>
      <c r="J794" s="4"/>
      <c r="K794" s="4"/>
      <c r="L794" s="4"/>
      <c r="M794" s="4"/>
      <c r="N794" s="4"/>
      <c r="O794" s="4"/>
      <c r="P794" s="4"/>
      <c r="Q794" s="4"/>
      <c r="R794" s="4"/>
      <c r="S794" s="4"/>
      <c r="T794" s="4"/>
      <c r="U794" s="4"/>
      <c r="V794" s="4"/>
      <c r="W794" s="4"/>
      <c r="X794" s="4"/>
      <c r="Y794" s="4"/>
      <c r="Z794" s="4"/>
    </row>
    <row r="795" spans="1:26" ht="15.75" customHeight="1">
      <c r="A795" s="4"/>
      <c r="B795" s="4"/>
      <c r="C795" s="4"/>
      <c r="D795" s="4"/>
      <c r="E795" s="7"/>
      <c r="F795" s="4"/>
      <c r="G795" s="4"/>
      <c r="H795" s="7"/>
      <c r="I795" s="4"/>
      <c r="J795" s="4"/>
      <c r="K795" s="4"/>
      <c r="L795" s="4"/>
      <c r="M795" s="4"/>
      <c r="N795" s="4"/>
      <c r="O795" s="4"/>
      <c r="P795" s="4"/>
      <c r="Q795" s="4"/>
      <c r="R795" s="4"/>
      <c r="S795" s="4"/>
      <c r="T795" s="4"/>
      <c r="U795" s="4"/>
      <c r="V795" s="4"/>
      <c r="W795" s="4"/>
      <c r="X795" s="4"/>
      <c r="Y795" s="4"/>
      <c r="Z795" s="4"/>
    </row>
    <row r="796" spans="1:26" ht="15.75" customHeight="1">
      <c r="A796" s="4"/>
      <c r="B796" s="4"/>
      <c r="C796" s="4"/>
      <c r="D796" s="4"/>
      <c r="E796" s="7"/>
      <c r="F796" s="4"/>
      <c r="G796" s="4"/>
      <c r="H796" s="7"/>
      <c r="I796" s="4"/>
      <c r="J796" s="4"/>
      <c r="K796" s="4"/>
      <c r="L796" s="4"/>
      <c r="M796" s="4"/>
      <c r="N796" s="4"/>
      <c r="O796" s="4"/>
      <c r="P796" s="4"/>
      <c r="Q796" s="4"/>
      <c r="R796" s="4"/>
      <c r="S796" s="4"/>
      <c r="T796" s="4"/>
      <c r="U796" s="4"/>
      <c r="V796" s="4"/>
      <c r="W796" s="4"/>
      <c r="X796" s="4"/>
      <c r="Y796" s="4"/>
      <c r="Z796" s="4"/>
    </row>
    <row r="797" spans="1:26" ht="15.75" customHeight="1">
      <c r="A797" s="4"/>
      <c r="B797" s="4"/>
      <c r="C797" s="4"/>
      <c r="D797" s="4"/>
      <c r="E797" s="7"/>
      <c r="F797" s="4"/>
      <c r="G797" s="4"/>
      <c r="H797" s="7"/>
      <c r="I797" s="4"/>
      <c r="J797" s="4"/>
      <c r="K797" s="4"/>
      <c r="L797" s="4"/>
      <c r="M797" s="4"/>
      <c r="N797" s="4"/>
      <c r="O797" s="4"/>
      <c r="P797" s="4"/>
      <c r="Q797" s="4"/>
      <c r="R797" s="4"/>
      <c r="S797" s="4"/>
      <c r="T797" s="4"/>
      <c r="U797" s="4"/>
      <c r="V797" s="4"/>
      <c r="W797" s="4"/>
      <c r="X797" s="4"/>
      <c r="Y797" s="4"/>
      <c r="Z797" s="4"/>
    </row>
    <row r="798" spans="1:26" ht="15.75" customHeight="1">
      <c r="A798" s="4"/>
      <c r="B798" s="4"/>
      <c r="C798" s="4"/>
      <c r="D798" s="4"/>
      <c r="E798" s="7"/>
      <c r="F798" s="4"/>
      <c r="G798" s="4"/>
      <c r="H798" s="7"/>
      <c r="I798" s="4"/>
      <c r="J798" s="4"/>
      <c r="K798" s="4"/>
      <c r="L798" s="4"/>
      <c r="M798" s="4"/>
      <c r="N798" s="4"/>
      <c r="O798" s="4"/>
      <c r="P798" s="4"/>
      <c r="Q798" s="4"/>
      <c r="R798" s="4"/>
      <c r="S798" s="4"/>
      <c r="T798" s="4"/>
      <c r="U798" s="4"/>
      <c r="V798" s="4"/>
      <c r="W798" s="4"/>
      <c r="X798" s="4"/>
      <c r="Y798" s="4"/>
      <c r="Z798" s="4"/>
    </row>
    <row r="799" spans="1:26" ht="15.75" customHeight="1">
      <c r="A799" s="4"/>
      <c r="B799" s="4"/>
      <c r="C799" s="4"/>
      <c r="D799" s="4"/>
      <c r="E799" s="7"/>
      <c r="F799" s="4"/>
      <c r="G799" s="4"/>
      <c r="H799" s="7"/>
      <c r="I799" s="4"/>
      <c r="J799" s="4"/>
      <c r="K799" s="4"/>
      <c r="L799" s="4"/>
      <c r="M799" s="4"/>
      <c r="N799" s="4"/>
      <c r="O799" s="4"/>
      <c r="P799" s="4"/>
      <c r="Q799" s="4"/>
      <c r="R799" s="4"/>
      <c r="S799" s="4"/>
      <c r="T799" s="4"/>
      <c r="U799" s="4"/>
      <c r="V799" s="4"/>
      <c r="W799" s="4"/>
      <c r="X799" s="4"/>
      <c r="Y799" s="4"/>
      <c r="Z799" s="4"/>
    </row>
    <row r="800" spans="1:26" ht="15.75" customHeight="1">
      <c r="A800" s="4"/>
      <c r="B800" s="4"/>
      <c r="C800" s="4"/>
      <c r="D800" s="4"/>
      <c r="E800" s="7"/>
      <c r="F800" s="4"/>
      <c r="G800" s="4"/>
      <c r="H800" s="7"/>
      <c r="I800" s="4"/>
      <c r="J800" s="4"/>
      <c r="K800" s="4"/>
      <c r="L800" s="4"/>
      <c r="M800" s="4"/>
      <c r="N800" s="4"/>
      <c r="O800" s="4"/>
      <c r="P800" s="4"/>
      <c r="Q800" s="4"/>
      <c r="R800" s="4"/>
      <c r="S800" s="4"/>
      <c r="T800" s="4"/>
      <c r="U800" s="4"/>
      <c r="V800" s="4"/>
      <c r="W800" s="4"/>
      <c r="X800" s="4"/>
      <c r="Y800" s="4"/>
      <c r="Z800" s="4"/>
    </row>
    <row r="801" spans="1:26" ht="15.75" customHeight="1">
      <c r="A801" s="4"/>
      <c r="B801" s="4"/>
      <c r="C801" s="4"/>
      <c r="D801" s="4"/>
      <c r="E801" s="7"/>
      <c r="F801" s="4"/>
      <c r="G801" s="4"/>
      <c r="H801" s="7"/>
      <c r="I801" s="4"/>
      <c r="J801" s="4"/>
      <c r="K801" s="4"/>
      <c r="L801" s="4"/>
      <c r="M801" s="4"/>
      <c r="N801" s="4"/>
      <c r="O801" s="4"/>
      <c r="P801" s="4"/>
      <c r="Q801" s="4"/>
      <c r="R801" s="4"/>
      <c r="S801" s="4"/>
      <c r="T801" s="4"/>
      <c r="U801" s="4"/>
      <c r="V801" s="4"/>
      <c r="W801" s="4"/>
      <c r="X801" s="4"/>
      <c r="Y801" s="4"/>
      <c r="Z801" s="4"/>
    </row>
    <row r="802" spans="1:26" ht="15.75" customHeight="1">
      <c r="A802" s="4"/>
      <c r="B802" s="4"/>
      <c r="C802" s="4"/>
      <c r="D802" s="4"/>
      <c r="E802" s="7"/>
      <c r="F802" s="4"/>
      <c r="G802" s="4"/>
      <c r="H802" s="7"/>
      <c r="I802" s="4"/>
      <c r="J802" s="4"/>
      <c r="K802" s="4"/>
      <c r="L802" s="4"/>
      <c r="M802" s="4"/>
      <c r="N802" s="4"/>
      <c r="O802" s="4"/>
      <c r="P802" s="4"/>
      <c r="Q802" s="4"/>
      <c r="R802" s="4"/>
      <c r="S802" s="4"/>
      <c r="T802" s="4"/>
      <c r="U802" s="4"/>
      <c r="V802" s="4"/>
      <c r="W802" s="4"/>
      <c r="X802" s="4"/>
      <c r="Y802" s="4"/>
      <c r="Z802" s="4"/>
    </row>
    <row r="803" spans="1:26" ht="15.75" customHeight="1">
      <c r="A803" s="4"/>
      <c r="B803" s="4"/>
      <c r="C803" s="4"/>
      <c r="D803" s="4"/>
      <c r="E803" s="7"/>
      <c r="F803" s="4"/>
      <c r="G803" s="4"/>
      <c r="H803" s="7"/>
      <c r="I803" s="4"/>
      <c r="J803" s="4"/>
      <c r="K803" s="4"/>
      <c r="L803" s="4"/>
      <c r="M803" s="4"/>
      <c r="N803" s="4"/>
      <c r="O803" s="4"/>
      <c r="P803" s="4"/>
      <c r="Q803" s="4"/>
      <c r="R803" s="4"/>
      <c r="S803" s="4"/>
      <c r="T803" s="4"/>
      <c r="U803" s="4"/>
      <c r="V803" s="4"/>
      <c r="W803" s="4"/>
      <c r="X803" s="4"/>
      <c r="Y803" s="4"/>
      <c r="Z803" s="4"/>
    </row>
    <row r="804" spans="1:26" ht="15.75" customHeight="1">
      <c r="A804" s="4"/>
      <c r="B804" s="4"/>
      <c r="C804" s="4"/>
      <c r="D804" s="4"/>
      <c r="E804" s="7"/>
      <c r="F804" s="4"/>
      <c r="G804" s="4"/>
      <c r="H804" s="7"/>
      <c r="I804" s="4"/>
      <c r="J804" s="4"/>
      <c r="K804" s="4"/>
      <c r="L804" s="4"/>
      <c r="M804" s="4"/>
      <c r="N804" s="4"/>
      <c r="O804" s="4"/>
      <c r="P804" s="4"/>
      <c r="Q804" s="4"/>
      <c r="R804" s="4"/>
      <c r="S804" s="4"/>
      <c r="T804" s="4"/>
      <c r="U804" s="4"/>
      <c r="V804" s="4"/>
      <c r="W804" s="4"/>
      <c r="X804" s="4"/>
      <c r="Y804" s="4"/>
      <c r="Z804" s="4"/>
    </row>
    <row r="805" spans="1:26" ht="15.75" customHeight="1">
      <c r="A805" s="4"/>
      <c r="B805" s="4"/>
      <c r="C805" s="4"/>
      <c r="D805" s="4"/>
      <c r="E805" s="7"/>
      <c r="F805" s="4"/>
      <c r="G805" s="4"/>
      <c r="H805" s="7"/>
      <c r="I805" s="4"/>
      <c r="J805" s="4"/>
      <c r="K805" s="4"/>
      <c r="L805" s="4"/>
      <c r="M805" s="4"/>
      <c r="N805" s="4"/>
      <c r="O805" s="4"/>
      <c r="P805" s="4"/>
      <c r="Q805" s="4"/>
      <c r="R805" s="4"/>
      <c r="S805" s="4"/>
      <c r="T805" s="4"/>
      <c r="U805" s="4"/>
      <c r="V805" s="4"/>
      <c r="W805" s="4"/>
      <c r="X805" s="4"/>
      <c r="Y805" s="4"/>
      <c r="Z805" s="4"/>
    </row>
    <row r="806" spans="1:26" ht="15.75" customHeight="1">
      <c r="A806" s="4"/>
      <c r="B806" s="4"/>
      <c r="C806" s="4"/>
      <c r="D806" s="4"/>
      <c r="E806" s="7"/>
      <c r="F806" s="4"/>
      <c r="G806" s="4"/>
      <c r="H806" s="7"/>
      <c r="I806" s="4"/>
      <c r="J806" s="4"/>
      <c r="K806" s="4"/>
      <c r="L806" s="4"/>
      <c r="M806" s="4"/>
      <c r="N806" s="4"/>
      <c r="O806" s="4"/>
      <c r="P806" s="4"/>
      <c r="Q806" s="4"/>
      <c r="R806" s="4"/>
      <c r="S806" s="4"/>
      <c r="T806" s="4"/>
      <c r="U806" s="4"/>
      <c r="V806" s="4"/>
      <c r="W806" s="4"/>
      <c r="X806" s="4"/>
      <c r="Y806" s="4"/>
      <c r="Z806" s="4"/>
    </row>
    <row r="807" spans="1:26" ht="15.75" customHeight="1">
      <c r="A807" s="4"/>
      <c r="B807" s="4"/>
      <c r="C807" s="4"/>
      <c r="D807" s="4"/>
      <c r="E807" s="7"/>
      <c r="F807" s="4"/>
      <c r="G807" s="4"/>
      <c r="H807" s="7"/>
      <c r="I807" s="4"/>
      <c r="J807" s="4"/>
      <c r="K807" s="4"/>
      <c r="L807" s="4"/>
      <c r="M807" s="4"/>
      <c r="N807" s="4"/>
      <c r="O807" s="4"/>
      <c r="P807" s="4"/>
      <c r="Q807" s="4"/>
      <c r="R807" s="4"/>
      <c r="S807" s="4"/>
      <c r="T807" s="4"/>
      <c r="U807" s="4"/>
      <c r="V807" s="4"/>
      <c r="W807" s="4"/>
      <c r="X807" s="4"/>
      <c r="Y807" s="4"/>
      <c r="Z807" s="4"/>
    </row>
    <row r="808" spans="1:26" ht="15.75" customHeight="1">
      <c r="A808" s="4"/>
      <c r="B808" s="4"/>
      <c r="C808" s="4"/>
      <c r="D808" s="4"/>
      <c r="E808" s="7"/>
      <c r="F808" s="4"/>
      <c r="G808" s="4"/>
      <c r="H808" s="7"/>
      <c r="I808" s="4"/>
      <c r="J808" s="4"/>
      <c r="K808" s="4"/>
      <c r="L808" s="4"/>
      <c r="M808" s="4"/>
      <c r="N808" s="4"/>
      <c r="O808" s="4"/>
      <c r="P808" s="4"/>
      <c r="Q808" s="4"/>
      <c r="R808" s="4"/>
      <c r="S808" s="4"/>
      <c r="T808" s="4"/>
      <c r="U808" s="4"/>
      <c r="V808" s="4"/>
      <c r="W808" s="4"/>
      <c r="X808" s="4"/>
      <c r="Y808" s="4"/>
      <c r="Z808" s="4"/>
    </row>
    <row r="809" spans="1:26" ht="15.75" customHeight="1">
      <c r="A809" s="4"/>
      <c r="B809" s="4"/>
      <c r="C809" s="4"/>
      <c r="D809" s="4"/>
      <c r="E809" s="7"/>
      <c r="F809" s="4"/>
      <c r="G809" s="4"/>
      <c r="H809" s="7"/>
      <c r="I809" s="4"/>
      <c r="J809" s="4"/>
      <c r="K809" s="4"/>
      <c r="L809" s="4"/>
      <c r="M809" s="4"/>
      <c r="N809" s="4"/>
      <c r="O809" s="4"/>
      <c r="P809" s="4"/>
      <c r="Q809" s="4"/>
      <c r="R809" s="4"/>
      <c r="S809" s="4"/>
      <c r="T809" s="4"/>
      <c r="U809" s="4"/>
      <c r="V809" s="4"/>
      <c r="W809" s="4"/>
      <c r="X809" s="4"/>
      <c r="Y809" s="4"/>
      <c r="Z809" s="4"/>
    </row>
    <row r="810" spans="1:26" ht="15.75" customHeight="1">
      <c r="A810" s="4"/>
      <c r="B810" s="4"/>
      <c r="C810" s="4"/>
      <c r="D810" s="4"/>
      <c r="E810" s="7"/>
      <c r="F810" s="4"/>
      <c r="G810" s="4"/>
      <c r="H810" s="7"/>
      <c r="I810" s="4"/>
      <c r="J810" s="4"/>
      <c r="K810" s="4"/>
      <c r="L810" s="4"/>
      <c r="M810" s="4"/>
      <c r="N810" s="4"/>
      <c r="O810" s="4"/>
      <c r="P810" s="4"/>
      <c r="Q810" s="4"/>
      <c r="R810" s="4"/>
      <c r="S810" s="4"/>
      <c r="T810" s="4"/>
      <c r="U810" s="4"/>
      <c r="V810" s="4"/>
      <c r="W810" s="4"/>
      <c r="X810" s="4"/>
      <c r="Y810" s="4"/>
      <c r="Z810" s="4"/>
    </row>
    <row r="811" spans="1:26" ht="15.75" customHeight="1">
      <c r="A811" s="4"/>
      <c r="B811" s="4"/>
      <c r="C811" s="4"/>
      <c r="D811" s="4"/>
      <c r="E811" s="7"/>
      <c r="F811" s="4"/>
      <c r="G811" s="4"/>
      <c r="H811" s="7"/>
      <c r="I811" s="4"/>
      <c r="J811" s="4"/>
      <c r="K811" s="4"/>
      <c r="L811" s="4"/>
      <c r="M811" s="4"/>
      <c r="N811" s="4"/>
      <c r="O811" s="4"/>
      <c r="P811" s="4"/>
      <c r="Q811" s="4"/>
      <c r="R811" s="4"/>
      <c r="S811" s="4"/>
      <c r="T811" s="4"/>
      <c r="U811" s="4"/>
      <c r="V811" s="4"/>
      <c r="W811" s="4"/>
      <c r="X811" s="4"/>
      <c r="Y811" s="4"/>
      <c r="Z811" s="4"/>
    </row>
    <row r="812" spans="1:26" ht="15.75" customHeight="1">
      <c r="A812" s="4"/>
      <c r="B812" s="4"/>
      <c r="C812" s="4"/>
      <c r="D812" s="4"/>
      <c r="E812" s="7"/>
      <c r="F812" s="4"/>
      <c r="G812" s="4"/>
      <c r="H812" s="7"/>
      <c r="I812" s="4"/>
      <c r="J812" s="4"/>
      <c r="K812" s="4"/>
      <c r="L812" s="4"/>
      <c r="M812" s="4"/>
      <c r="N812" s="4"/>
      <c r="O812" s="4"/>
      <c r="P812" s="4"/>
      <c r="Q812" s="4"/>
      <c r="R812" s="4"/>
      <c r="S812" s="4"/>
      <c r="T812" s="4"/>
      <c r="U812" s="4"/>
      <c r="V812" s="4"/>
      <c r="W812" s="4"/>
      <c r="X812" s="4"/>
      <c r="Y812" s="4"/>
      <c r="Z812" s="4"/>
    </row>
    <row r="813" spans="1:26" ht="15.75" customHeight="1">
      <c r="A813" s="4"/>
      <c r="B813" s="4"/>
      <c r="C813" s="4"/>
      <c r="D813" s="4"/>
      <c r="E813" s="7"/>
      <c r="F813" s="4"/>
      <c r="G813" s="4"/>
      <c r="H813" s="7"/>
      <c r="I813" s="4"/>
      <c r="J813" s="4"/>
      <c r="K813" s="4"/>
      <c r="L813" s="4"/>
      <c r="M813" s="4"/>
      <c r="N813" s="4"/>
      <c r="O813" s="4"/>
      <c r="P813" s="4"/>
      <c r="Q813" s="4"/>
      <c r="R813" s="4"/>
      <c r="S813" s="4"/>
      <c r="T813" s="4"/>
      <c r="U813" s="4"/>
      <c r="V813" s="4"/>
      <c r="W813" s="4"/>
      <c r="X813" s="4"/>
      <c r="Y813" s="4"/>
      <c r="Z813" s="4"/>
    </row>
    <row r="814" spans="1:26" ht="15.75" customHeight="1">
      <c r="A814" s="4"/>
      <c r="B814" s="4"/>
      <c r="C814" s="4"/>
      <c r="D814" s="4"/>
      <c r="E814" s="7"/>
      <c r="F814" s="4"/>
      <c r="G814" s="4"/>
      <c r="H814" s="7"/>
      <c r="I814" s="4"/>
      <c r="J814" s="4"/>
      <c r="K814" s="4"/>
      <c r="L814" s="4"/>
      <c r="M814" s="4"/>
      <c r="N814" s="4"/>
      <c r="O814" s="4"/>
      <c r="P814" s="4"/>
      <c r="Q814" s="4"/>
      <c r="R814" s="4"/>
      <c r="S814" s="4"/>
      <c r="T814" s="4"/>
      <c r="U814" s="4"/>
      <c r="V814" s="4"/>
      <c r="W814" s="4"/>
      <c r="X814" s="4"/>
      <c r="Y814" s="4"/>
      <c r="Z814" s="4"/>
    </row>
    <row r="815" spans="1:26" ht="15.75" customHeight="1">
      <c r="A815" s="4"/>
      <c r="B815" s="4"/>
      <c r="C815" s="4"/>
      <c r="D815" s="4"/>
      <c r="E815" s="7"/>
      <c r="F815" s="4"/>
      <c r="G815" s="4"/>
      <c r="H815" s="7"/>
      <c r="I815" s="4"/>
      <c r="J815" s="4"/>
      <c r="K815" s="4"/>
      <c r="L815" s="4"/>
      <c r="M815" s="4"/>
      <c r="N815" s="4"/>
      <c r="O815" s="4"/>
      <c r="P815" s="4"/>
      <c r="Q815" s="4"/>
      <c r="R815" s="4"/>
      <c r="S815" s="4"/>
      <c r="T815" s="4"/>
      <c r="U815" s="4"/>
      <c r="V815" s="4"/>
      <c r="W815" s="4"/>
      <c r="X815" s="4"/>
      <c r="Y815" s="4"/>
      <c r="Z815" s="4"/>
    </row>
    <row r="816" spans="1:26" ht="15.75" customHeight="1">
      <c r="A816" s="4"/>
      <c r="B816" s="4"/>
      <c r="C816" s="4"/>
      <c r="D816" s="4"/>
      <c r="E816" s="7"/>
      <c r="F816" s="4"/>
      <c r="G816" s="4"/>
      <c r="H816" s="7"/>
      <c r="I816" s="4"/>
      <c r="J816" s="4"/>
      <c r="K816" s="4"/>
      <c r="L816" s="4"/>
      <c r="M816" s="4"/>
      <c r="N816" s="4"/>
      <c r="O816" s="4"/>
      <c r="P816" s="4"/>
      <c r="Q816" s="4"/>
      <c r="R816" s="4"/>
      <c r="S816" s="4"/>
      <c r="T816" s="4"/>
      <c r="U816" s="4"/>
      <c r="V816" s="4"/>
      <c r="W816" s="4"/>
      <c r="X816" s="4"/>
      <c r="Y816" s="4"/>
      <c r="Z816" s="4"/>
    </row>
    <row r="817" spans="1:26" ht="15.75" customHeight="1">
      <c r="A817" s="4"/>
      <c r="B817" s="4"/>
      <c r="C817" s="4"/>
      <c r="D817" s="4"/>
      <c r="E817" s="7"/>
      <c r="F817" s="4"/>
      <c r="G817" s="4"/>
      <c r="H817" s="7"/>
      <c r="I817" s="4"/>
      <c r="J817" s="4"/>
      <c r="K817" s="4"/>
      <c r="L817" s="4"/>
      <c r="M817" s="4"/>
      <c r="N817" s="4"/>
      <c r="O817" s="4"/>
      <c r="P817" s="4"/>
      <c r="Q817" s="4"/>
      <c r="R817" s="4"/>
      <c r="S817" s="4"/>
      <c r="T817" s="4"/>
      <c r="U817" s="4"/>
      <c r="V817" s="4"/>
      <c r="W817" s="4"/>
      <c r="X817" s="4"/>
      <c r="Y817" s="4"/>
      <c r="Z817" s="4"/>
    </row>
    <row r="818" spans="1:26" ht="15.75" customHeight="1">
      <c r="A818" s="4"/>
      <c r="B818" s="4"/>
      <c r="C818" s="4"/>
      <c r="D818" s="4"/>
      <c r="E818" s="7"/>
      <c r="F818" s="4"/>
      <c r="G818" s="4"/>
      <c r="H818" s="7"/>
      <c r="I818" s="4"/>
      <c r="J818" s="4"/>
      <c r="K818" s="4"/>
      <c r="L818" s="4"/>
      <c r="M818" s="4"/>
      <c r="N818" s="4"/>
      <c r="O818" s="4"/>
      <c r="P818" s="4"/>
      <c r="Q818" s="4"/>
      <c r="R818" s="4"/>
      <c r="S818" s="4"/>
      <c r="T818" s="4"/>
      <c r="U818" s="4"/>
      <c r="V818" s="4"/>
      <c r="W818" s="4"/>
      <c r="X818" s="4"/>
      <c r="Y818" s="4"/>
      <c r="Z818" s="4"/>
    </row>
    <row r="819" spans="1:26" ht="15.75" customHeight="1">
      <c r="A819" s="4"/>
      <c r="B819" s="4"/>
      <c r="C819" s="4"/>
      <c r="D819" s="4"/>
      <c r="E819" s="7"/>
      <c r="F819" s="4"/>
      <c r="G819" s="4"/>
      <c r="H819" s="7"/>
      <c r="I819" s="4"/>
      <c r="J819" s="4"/>
      <c r="K819" s="4"/>
      <c r="L819" s="4"/>
      <c r="M819" s="4"/>
      <c r="N819" s="4"/>
      <c r="O819" s="4"/>
      <c r="P819" s="4"/>
      <c r="Q819" s="4"/>
      <c r="R819" s="4"/>
      <c r="S819" s="4"/>
      <c r="T819" s="4"/>
      <c r="U819" s="4"/>
      <c r="V819" s="4"/>
      <c r="W819" s="4"/>
      <c r="X819" s="4"/>
      <c r="Y819" s="4"/>
      <c r="Z819" s="4"/>
    </row>
    <row r="820" spans="1:26" ht="15.75" customHeight="1">
      <c r="A820" s="4"/>
      <c r="B820" s="4"/>
      <c r="C820" s="4"/>
      <c r="D820" s="4"/>
      <c r="E820" s="7"/>
      <c r="F820" s="4"/>
      <c r="G820" s="4"/>
      <c r="H820" s="7"/>
      <c r="I820" s="4"/>
      <c r="J820" s="4"/>
      <c r="K820" s="4"/>
      <c r="L820" s="4"/>
      <c r="M820" s="4"/>
      <c r="N820" s="4"/>
      <c r="O820" s="4"/>
      <c r="P820" s="4"/>
      <c r="Q820" s="4"/>
      <c r="R820" s="4"/>
      <c r="S820" s="4"/>
      <c r="T820" s="4"/>
      <c r="U820" s="4"/>
      <c r="V820" s="4"/>
      <c r="W820" s="4"/>
      <c r="X820" s="4"/>
      <c r="Y820" s="4"/>
      <c r="Z820" s="4"/>
    </row>
    <row r="821" spans="1:26" ht="15.75" customHeight="1">
      <c r="A821" s="4"/>
      <c r="B821" s="4"/>
      <c r="C821" s="4"/>
      <c r="D821" s="4"/>
      <c r="E821" s="7"/>
      <c r="F821" s="4"/>
      <c r="G821" s="4"/>
      <c r="H821" s="7"/>
      <c r="I821" s="4"/>
      <c r="J821" s="4"/>
      <c r="K821" s="4"/>
      <c r="L821" s="4"/>
      <c r="M821" s="4"/>
      <c r="N821" s="4"/>
      <c r="O821" s="4"/>
      <c r="P821" s="4"/>
      <c r="Q821" s="4"/>
      <c r="R821" s="4"/>
      <c r="S821" s="4"/>
      <c r="T821" s="4"/>
      <c r="U821" s="4"/>
      <c r="V821" s="4"/>
      <c r="W821" s="4"/>
      <c r="X821" s="4"/>
      <c r="Y821" s="4"/>
      <c r="Z821" s="4"/>
    </row>
    <row r="822" spans="1:26" ht="15.75" customHeight="1">
      <c r="A822" s="4"/>
      <c r="B822" s="4"/>
      <c r="C822" s="4"/>
      <c r="D822" s="4"/>
      <c r="E822" s="7"/>
      <c r="F822" s="4"/>
      <c r="G822" s="4"/>
      <c r="H822" s="7"/>
      <c r="I822" s="4"/>
      <c r="J822" s="4"/>
      <c r="K822" s="4"/>
      <c r="L822" s="4"/>
      <c r="M822" s="4"/>
      <c r="N822" s="4"/>
      <c r="O822" s="4"/>
      <c r="P822" s="4"/>
      <c r="Q822" s="4"/>
      <c r="R822" s="4"/>
      <c r="S822" s="4"/>
      <c r="T822" s="4"/>
      <c r="U822" s="4"/>
      <c r="V822" s="4"/>
      <c r="W822" s="4"/>
      <c r="X822" s="4"/>
      <c r="Y822" s="4"/>
      <c r="Z822" s="4"/>
    </row>
    <row r="823" spans="1:26" ht="15.75" customHeight="1">
      <c r="A823" s="4"/>
      <c r="B823" s="4"/>
      <c r="C823" s="4"/>
      <c r="D823" s="4"/>
      <c r="E823" s="7"/>
      <c r="F823" s="4"/>
      <c r="G823" s="4"/>
      <c r="H823" s="7"/>
      <c r="I823" s="4"/>
      <c r="J823" s="4"/>
      <c r="K823" s="4"/>
      <c r="L823" s="4"/>
      <c r="M823" s="4"/>
      <c r="N823" s="4"/>
      <c r="O823" s="4"/>
      <c r="P823" s="4"/>
      <c r="Q823" s="4"/>
      <c r="R823" s="4"/>
      <c r="S823" s="4"/>
      <c r="T823" s="4"/>
      <c r="U823" s="4"/>
      <c r="V823" s="4"/>
      <c r="W823" s="4"/>
      <c r="X823" s="4"/>
      <c r="Y823" s="4"/>
      <c r="Z823" s="4"/>
    </row>
    <row r="824" spans="1:26" ht="15.75" customHeight="1">
      <c r="A824" s="4"/>
      <c r="B824" s="4"/>
      <c r="C824" s="4"/>
      <c r="D824" s="4"/>
      <c r="E824" s="7"/>
      <c r="F824" s="4"/>
      <c r="G824" s="4"/>
      <c r="H824" s="7"/>
      <c r="I824" s="4"/>
      <c r="J824" s="4"/>
      <c r="K824" s="4"/>
      <c r="L824" s="4"/>
      <c r="M824" s="4"/>
      <c r="N824" s="4"/>
      <c r="O824" s="4"/>
      <c r="P824" s="4"/>
      <c r="Q824" s="4"/>
      <c r="R824" s="4"/>
      <c r="S824" s="4"/>
      <c r="T824" s="4"/>
      <c r="U824" s="4"/>
      <c r="V824" s="4"/>
      <c r="W824" s="4"/>
      <c r="X824" s="4"/>
      <c r="Y824" s="4"/>
      <c r="Z824" s="4"/>
    </row>
    <row r="825" spans="1:26" ht="15.75" customHeight="1">
      <c r="A825" s="4"/>
      <c r="B825" s="4"/>
      <c r="C825" s="4"/>
      <c r="D825" s="4"/>
      <c r="E825" s="7"/>
      <c r="F825" s="4"/>
      <c r="G825" s="4"/>
      <c r="H825" s="7"/>
      <c r="I825" s="4"/>
      <c r="J825" s="4"/>
      <c r="K825" s="4"/>
      <c r="L825" s="4"/>
      <c r="M825" s="4"/>
      <c r="N825" s="4"/>
      <c r="O825" s="4"/>
      <c r="P825" s="4"/>
      <c r="Q825" s="4"/>
      <c r="R825" s="4"/>
      <c r="S825" s="4"/>
      <c r="T825" s="4"/>
      <c r="U825" s="4"/>
      <c r="V825" s="4"/>
      <c r="W825" s="4"/>
      <c r="X825" s="4"/>
      <c r="Y825" s="4"/>
      <c r="Z825" s="4"/>
    </row>
    <row r="826" spans="1:26" ht="15.75" customHeight="1">
      <c r="A826" s="4"/>
      <c r="B826" s="4"/>
      <c r="C826" s="4"/>
      <c r="D826" s="4"/>
      <c r="E826" s="7"/>
      <c r="F826" s="4"/>
      <c r="G826" s="4"/>
      <c r="H826" s="7"/>
      <c r="I826" s="4"/>
      <c r="J826" s="4"/>
      <c r="K826" s="4"/>
      <c r="L826" s="4"/>
      <c r="M826" s="4"/>
      <c r="N826" s="4"/>
      <c r="O826" s="4"/>
      <c r="P826" s="4"/>
      <c r="Q826" s="4"/>
      <c r="R826" s="4"/>
      <c r="S826" s="4"/>
      <c r="T826" s="4"/>
      <c r="U826" s="4"/>
      <c r="V826" s="4"/>
      <c r="W826" s="4"/>
      <c r="X826" s="4"/>
      <c r="Y826" s="4"/>
      <c r="Z826" s="4"/>
    </row>
    <row r="827" spans="1:26" ht="15.75" customHeight="1">
      <c r="A827" s="4"/>
      <c r="B827" s="4"/>
      <c r="C827" s="4"/>
      <c r="D827" s="4"/>
      <c r="E827" s="7"/>
      <c r="F827" s="4"/>
      <c r="G827" s="4"/>
      <c r="H827" s="7"/>
      <c r="I827" s="4"/>
      <c r="J827" s="4"/>
      <c r="K827" s="4"/>
      <c r="L827" s="4"/>
      <c r="M827" s="4"/>
      <c r="N827" s="4"/>
      <c r="O827" s="4"/>
      <c r="P827" s="4"/>
      <c r="Q827" s="4"/>
      <c r="R827" s="4"/>
      <c r="S827" s="4"/>
      <c r="T827" s="4"/>
      <c r="U827" s="4"/>
      <c r="V827" s="4"/>
      <c r="W827" s="4"/>
      <c r="X827" s="4"/>
      <c r="Y827" s="4"/>
      <c r="Z827" s="4"/>
    </row>
    <row r="828" spans="1:26" ht="15.75" customHeight="1">
      <c r="A828" s="4"/>
      <c r="B828" s="4"/>
      <c r="C828" s="4"/>
      <c r="D828" s="4"/>
      <c r="E828" s="7"/>
      <c r="F828" s="4"/>
      <c r="G828" s="4"/>
      <c r="H828" s="7"/>
      <c r="I828" s="4"/>
      <c r="J828" s="4"/>
      <c r="K828" s="4"/>
      <c r="L828" s="4"/>
      <c r="M828" s="4"/>
      <c r="N828" s="4"/>
      <c r="O828" s="4"/>
      <c r="P828" s="4"/>
      <c r="Q828" s="4"/>
      <c r="R828" s="4"/>
      <c r="S828" s="4"/>
      <c r="T828" s="4"/>
      <c r="U828" s="4"/>
      <c r="V828" s="4"/>
      <c r="W828" s="4"/>
      <c r="X828" s="4"/>
      <c r="Y828" s="4"/>
      <c r="Z828" s="4"/>
    </row>
    <row r="829" spans="1:26" ht="15.75" customHeight="1">
      <c r="A829" s="4"/>
      <c r="B829" s="4"/>
      <c r="C829" s="4"/>
      <c r="D829" s="4"/>
      <c r="E829" s="7"/>
      <c r="F829" s="4"/>
      <c r="G829" s="4"/>
      <c r="H829" s="7"/>
      <c r="I829" s="4"/>
      <c r="J829" s="4"/>
      <c r="K829" s="4"/>
      <c r="L829" s="4"/>
      <c r="M829" s="4"/>
      <c r="N829" s="4"/>
      <c r="O829" s="4"/>
      <c r="P829" s="4"/>
      <c r="Q829" s="4"/>
      <c r="R829" s="4"/>
      <c r="S829" s="4"/>
      <c r="T829" s="4"/>
      <c r="U829" s="4"/>
      <c r="V829" s="4"/>
      <c r="W829" s="4"/>
      <c r="X829" s="4"/>
      <c r="Y829" s="4"/>
      <c r="Z829" s="4"/>
    </row>
    <row r="830" spans="1:26" ht="15.75" customHeight="1">
      <c r="A830" s="4"/>
      <c r="B830" s="4"/>
      <c r="C830" s="4"/>
      <c r="D830" s="4"/>
      <c r="E830" s="7"/>
      <c r="F830" s="4"/>
      <c r="G830" s="4"/>
      <c r="H830" s="7"/>
      <c r="I830" s="4"/>
      <c r="J830" s="4"/>
      <c r="K830" s="4"/>
      <c r="L830" s="4"/>
      <c r="M830" s="4"/>
      <c r="N830" s="4"/>
      <c r="O830" s="4"/>
      <c r="P830" s="4"/>
      <c r="Q830" s="4"/>
      <c r="R830" s="4"/>
      <c r="S830" s="4"/>
      <c r="T830" s="4"/>
      <c r="U830" s="4"/>
      <c r="V830" s="4"/>
      <c r="W830" s="4"/>
      <c r="X830" s="4"/>
      <c r="Y830" s="4"/>
      <c r="Z830" s="4"/>
    </row>
    <row r="831" spans="1:26" ht="15.75" customHeight="1">
      <c r="A831" s="4"/>
      <c r="B831" s="4"/>
      <c r="C831" s="4"/>
      <c r="D831" s="4"/>
      <c r="E831" s="7"/>
      <c r="F831" s="4"/>
      <c r="G831" s="4"/>
      <c r="H831" s="7"/>
      <c r="I831" s="4"/>
      <c r="J831" s="4"/>
      <c r="K831" s="4"/>
      <c r="L831" s="4"/>
      <c r="M831" s="4"/>
      <c r="N831" s="4"/>
      <c r="O831" s="4"/>
      <c r="P831" s="4"/>
      <c r="Q831" s="4"/>
      <c r="R831" s="4"/>
      <c r="S831" s="4"/>
      <c r="T831" s="4"/>
      <c r="U831" s="4"/>
      <c r="V831" s="4"/>
      <c r="W831" s="4"/>
      <c r="X831" s="4"/>
      <c r="Y831" s="4"/>
      <c r="Z831" s="4"/>
    </row>
    <row r="832" spans="1:26" ht="15.75" customHeight="1">
      <c r="A832" s="4"/>
      <c r="B832" s="4"/>
      <c r="C832" s="4"/>
      <c r="D832" s="4"/>
      <c r="E832" s="7"/>
      <c r="F832" s="4"/>
      <c r="G832" s="4"/>
      <c r="H832" s="7"/>
      <c r="I832" s="4"/>
      <c r="J832" s="4"/>
      <c r="K832" s="4"/>
      <c r="L832" s="4"/>
      <c r="M832" s="4"/>
      <c r="N832" s="4"/>
      <c r="O832" s="4"/>
      <c r="P832" s="4"/>
      <c r="Q832" s="4"/>
      <c r="R832" s="4"/>
      <c r="S832" s="4"/>
      <c r="T832" s="4"/>
      <c r="U832" s="4"/>
      <c r="V832" s="4"/>
      <c r="W832" s="4"/>
      <c r="X832" s="4"/>
      <c r="Y832" s="4"/>
      <c r="Z832" s="4"/>
    </row>
    <row r="833" spans="1:26" ht="15.75" customHeight="1">
      <c r="A833" s="4"/>
      <c r="B833" s="4"/>
      <c r="C833" s="4"/>
      <c r="D833" s="4"/>
      <c r="E833" s="7"/>
      <c r="F833" s="4"/>
      <c r="G833" s="4"/>
      <c r="H833" s="7"/>
      <c r="I833" s="4"/>
      <c r="J833" s="4"/>
      <c r="K833" s="4"/>
      <c r="L833" s="4"/>
      <c r="M833" s="4"/>
      <c r="N833" s="4"/>
      <c r="O833" s="4"/>
      <c r="P833" s="4"/>
      <c r="Q833" s="4"/>
      <c r="R833" s="4"/>
      <c r="S833" s="4"/>
      <c r="T833" s="4"/>
      <c r="U833" s="4"/>
      <c r="V833" s="4"/>
      <c r="W833" s="4"/>
      <c r="X833" s="4"/>
      <c r="Y833" s="4"/>
      <c r="Z833" s="4"/>
    </row>
    <row r="834" spans="1:26" ht="15.75" customHeight="1">
      <c r="A834" s="4"/>
      <c r="B834" s="4"/>
      <c r="C834" s="4"/>
      <c r="D834" s="4"/>
      <c r="E834" s="7"/>
      <c r="F834" s="4"/>
      <c r="G834" s="4"/>
      <c r="H834" s="7"/>
      <c r="I834" s="4"/>
      <c r="J834" s="4"/>
      <c r="K834" s="4"/>
      <c r="L834" s="4"/>
      <c r="M834" s="4"/>
      <c r="N834" s="4"/>
      <c r="O834" s="4"/>
      <c r="P834" s="4"/>
      <c r="Q834" s="4"/>
      <c r="R834" s="4"/>
      <c r="S834" s="4"/>
      <c r="T834" s="4"/>
      <c r="U834" s="4"/>
      <c r="V834" s="4"/>
      <c r="W834" s="4"/>
      <c r="X834" s="4"/>
      <c r="Y834" s="4"/>
      <c r="Z834" s="4"/>
    </row>
    <row r="835" spans="1:26" ht="15.75" customHeight="1">
      <c r="A835" s="4"/>
      <c r="B835" s="4"/>
      <c r="C835" s="4"/>
      <c r="D835" s="4"/>
      <c r="E835" s="7"/>
      <c r="F835" s="4"/>
      <c r="G835" s="4"/>
      <c r="H835" s="7"/>
      <c r="I835" s="4"/>
      <c r="J835" s="4"/>
      <c r="K835" s="4"/>
      <c r="L835" s="4"/>
      <c r="M835" s="4"/>
      <c r="N835" s="4"/>
      <c r="O835" s="4"/>
      <c r="P835" s="4"/>
      <c r="Q835" s="4"/>
      <c r="R835" s="4"/>
      <c r="S835" s="4"/>
      <c r="T835" s="4"/>
      <c r="U835" s="4"/>
      <c r="V835" s="4"/>
      <c r="W835" s="4"/>
      <c r="X835" s="4"/>
      <c r="Y835" s="4"/>
      <c r="Z835" s="4"/>
    </row>
    <row r="836" spans="1:26" ht="15.75" customHeight="1">
      <c r="A836" s="4"/>
      <c r="B836" s="4"/>
      <c r="C836" s="4"/>
      <c r="D836" s="4"/>
      <c r="E836" s="7"/>
      <c r="F836" s="4"/>
      <c r="G836" s="4"/>
      <c r="H836" s="7"/>
      <c r="I836" s="4"/>
      <c r="J836" s="4"/>
      <c r="K836" s="4"/>
      <c r="L836" s="4"/>
      <c r="M836" s="4"/>
      <c r="N836" s="4"/>
      <c r="O836" s="4"/>
      <c r="P836" s="4"/>
      <c r="Q836" s="4"/>
      <c r="R836" s="4"/>
      <c r="S836" s="4"/>
      <c r="T836" s="4"/>
      <c r="U836" s="4"/>
      <c r="V836" s="4"/>
      <c r="W836" s="4"/>
      <c r="X836" s="4"/>
      <c r="Y836" s="4"/>
      <c r="Z836" s="4"/>
    </row>
    <row r="837" spans="1:26" ht="15.75" customHeight="1">
      <c r="A837" s="4"/>
      <c r="B837" s="4"/>
      <c r="C837" s="4"/>
      <c r="D837" s="4"/>
      <c r="E837" s="7"/>
      <c r="F837" s="4"/>
      <c r="G837" s="4"/>
      <c r="H837" s="7"/>
      <c r="I837" s="4"/>
      <c r="J837" s="4"/>
      <c r="K837" s="4"/>
      <c r="L837" s="4"/>
      <c r="M837" s="4"/>
      <c r="N837" s="4"/>
      <c r="O837" s="4"/>
      <c r="P837" s="4"/>
      <c r="Q837" s="4"/>
      <c r="R837" s="4"/>
      <c r="S837" s="4"/>
      <c r="T837" s="4"/>
      <c r="U837" s="4"/>
      <c r="V837" s="4"/>
      <c r="W837" s="4"/>
      <c r="X837" s="4"/>
      <c r="Y837" s="4"/>
      <c r="Z837" s="4"/>
    </row>
    <row r="838" spans="1:26" ht="15.75" customHeight="1">
      <c r="A838" s="4"/>
      <c r="B838" s="4"/>
      <c r="C838" s="4"/>
      <c r="D838" s="4"/>
      <c r="E838" s="7"/>
      <c r="F838" s="4"/>
      <c r="G838" s="4"/>
      <c r="H838" s="7"/>
      <c r="I838" s="4"/>
      <c r="J838" s="4"/>
      <c r="K838" s="4"/>
      <c r="L838" s="4"/>
      <c r="M838" s="4"/>
      <c r="N838" s="4"/>
      <c r="O838" s="4"/>
      <c r="P838" s="4"/>
      <c r="Q838" s="4"/>
      <c r="R838" s="4"/>
      <c r="S838" s="4"/>
      <c r="T838" s="4"/>
      <c r="U838" s="4"/>
      <c r="V838" s="4"/>
      <c r="W838" s="4"/>
      <c r="X838" s="4"/>
      <c r="Y838" s="4"/>
      <c r="Z838" s="4"/>
    </row>
    <row r="839" spans="1:26" ht="15.75" customHeight="1">
      <c r="A839" s="4"/>
      <c r="B839" s="4"/>
      <c r="C839" s="4"/>
      <c r="D839" s="4"/>
      <c r="E839" s="7"/>
      <c r="F839" s="4"/>
      <c r="G839" s="4"/>
      <c r="H839" s="7"/>
      <c r="I839" s="4"/>
      <c r="J839" s="4"/>
      <c r="K839" s="4"/>
      <c r="L839" s="4"/>
      <c r="M839" s="4"/>
      <c r="N839" s="4"/>
      <c r="O839" s="4"/>
      <c r="P839" s="4"/>
      <c r="Q839" s="4"/>
      <c r="R839" s="4"/>
      <c r="S839" s="4"/>
      <c r="T839" s="4"/>
      <c r="U839" s="4"/>
      <c r="V839" s="4"/>
      <c r="W839" s="4"/>
      <c r="X839" s="4"/>
      <c r="Y839" s="4"/>
      <c r="Z839" s="4"/>
    </row>
    <row r="840" spans="1:26" ht="15.75" customHeight="1">
      <c r="A840" s="4"/>
      <c r="B840" s="4"/>
      <c r="C840" s="4"/>
      <c r="D840" s="4"/>
      <c r="E840" s="7"/>
      <c r="F840" s="4"/>
      <c r="G840" s="4"/>
      <c r="H840" s="7"/>
      <c r="I840" s="4"/>
      <c r="J840" s="4"/>
      <c r="K840" s="4"/>
      <c r="L840" s="4"/>
      <c r="M840" s="4"/>
      <c r="N840" s="4"/>
      <c r="O840" s="4"/>
      <c r="P840" s="4"/>
      <c r="Q840" s="4"/>
      <c r="R840" s="4"/>
      <c r="S840" s="4"/>
      <c r="T840" s="4"/>
      <c r="U840" s="4"/>
      <c r="V840" s="4"/>
      <c r="W840" s="4"/>
      <c r="X840" s="4"/>
      <c r="Y840" s="4"/>
      <c r="Z840" s="4"/>
    </row>
    <row r="841" spans="1:26" ht="15.75" customHeight="1">
      <c r="A841" s="4"/>
      <c r="B841" s="4"/>
      <c r="C841" s="4"/>
      <c r="D841" s="4"/>
      <c r="E841" s="7"/>
      <c r="F841" s="4"/>
      <c r="G841" s="4"/>
      <c r="H841" s="7"/>
      <c r="I841" s="4"/>
      <c r="J841" s="4"/>
      <c r="K841" s="4"/>
      <c r="L841" s="4"/>
      <c r="M841" s="4"/>
      <c r="N841" s="4"/>
      <c r="O841" s="4"/>
      <c r="P841" s="4"/>
      <c r="Q841" s="4"/>
      <c r="R841" s="4"/>
      <c r="S841" s="4"/>
      <c r="T841" s="4"/>
      <c r="U841" s="4"/>
      <c r="V841" s="4"/>
      <c r="W841" s="4"/>
      <c r="X841" s="4"/>
      <c r="Y841" s="4"/>
      <c r="Z841" s="4"/>
    </row>
    <row r="842" spans="1:26" ht="15.75" customHeight="1">
      <c r="A842" s="4"/>
      <c r="B842" s="4"/>
      <c r="C842" s="4"/>
      <c r="D842" s="4"/>
      <c r="E842" s="7"/>
      <c r="F842" s="4"/>
      <c r="G842" s="4"/>
      <c r="H842" s="7"/>
      <c r="I842" s="4"/>
      <c r="J842" s="4"/>
      <c r="K842" s="4"/>
      <c r="L842" s="4"/>
      <c r="M842" s="4"/>
      <c r="N842" s="4"/>
      <c r="O842" s="4"/>
      <c r="P842" s="4"/>
      <c r="Q842" s="4"/>
      <c r="R842" s="4"/>
      <c r="S842" s="4"/>
      <c r="T842" s="4"/>
      <c r="U842" s="4"/>
      <c r="V842" s="4"/>
      <c r="W842" s="4"/>
      <c r="X842" s="4"/>
      <c r="Y842" s="4"/>
      <c r="Z842" s="4"/>
    </row>
    <row r="843" spans="1:26" ht="15.75" customHeight="1">
      <c r="A843" s="4"/>
      <c r="B843" s="4"/>
      <c r="C843" s="4"/>
      <c r="D843" s="4"/>
      <c r="E843" s="7"/>
      <c r="F843" s="4"/>
      <c r="G843" s="4"/>
      <c r="H843" s="7"/>
      <c r="I843" s="4"/>
      <c r="J843" s="4"/>
      <c r="K843" s="4"/>
      <c r="L843" s="4"/>
      <c r="M843" s="4"/>
      <c r="N843" s="4"/>
      <c r="O843" s="4"/>
      <c r="P843" s="4"/>
      <c r="Q843" s="4"/>
      <c r="R843" s="4"/>
      <c r="S843" s="4"/>
      <c r="T843" s="4"/>
      <c r="U843" s="4"/>
      <c r="V843" s="4"/>
      <c r="W843" s="4"/>
      <c r="X843" s="4"/>
      <c r="Y843" s="4"/>
      <c r="Z843" s="4"/>
    </row>
    <row r="844" spans="1:26" ht="15.75" customHeight="1">
      <c r="A844" s="4"/>
      <c r="B844" s="4"/>
      <c r="C844" s="4"/>
      <c r="D844" s="4"/>
      <c r="E844" s="7"/>
      <c r="F844" s="4"/>
      <c r="G844" s="4"/>
      <c r="H844" s="7"/>
      <c r="I844" s="4"/>
      <c r="J844" s="4"/>
      <c r="K844" s="4"/>
      <c r="L844" s="4"/>
      <c r="M844" s="4"/>
      <c r="N844" s="4"/>
      <c r="O844" s="4"/>
      <c r="P844" s="4"/>
      <c r="Q844" s="4"/>
      <c r="R844" s="4"/>
      <c r="S844" s="4"/>
      <c r="T844" s="4"/>
      <c r="U844" s="4"/>
      <c r="V844" s="4"/>
      <c r="W844" s="4"/>
      <c r="X844" s="4"/>
      <c r="Y844" s="4"/>
      <c r="Z844" s="4"/>
    </row>
    <row r="845" spans="1:26" ht="15.75" customHeight="1">
      <c r="A845" s="4"/>
      <c r="B845" s="4"/>
      <c r="C845" s="4"/>
      <c r="D845" s="4"/>
      <c r="E845" s="7"/>
      <c r="F845" s="4"/>
      <c r="G845" s="4"/>
      <c r="H845" s="7"/>
      <c r="I845" s="4"/>
      <c r="J845" s="4"/>
      <c r="K845" s="4"/>
      <c r="L845" s="4"/>
      <c r="M845" s="4"/>
      <c r="N845" s="4"/>
      <c r="O845" s="4"/>
      <c r="P845" s="4"/>
      <c r="Q845" s="4"/>
      <c r="R845" s="4"/>
      <c r="S845" s="4"/>
      <c r="T845" s="4"/>
      <c r="U845" s="4"/>
      <c r="V845" s="4"/>
      <c r="W845" s="4"/>
      <c r="X845" s="4"/>
      <c r="Y845" s="4"/>
      <c r="Z845" s="4"/>
    </row>
    <row r="846" spans="1:26" ht="15.75" customHeight="1">
      <c r="A846" s="4"/>
      <c r="B846" s="4"/>
      <c r="C846" s="4"/>
      <c r="D846" s="4"/>
      <c r="E846" s="7"/>
      <c r="F846" s="4"/>
      <c r="G846" s="4"/>
      <c r="H846" s="7"/>
      <c r="I846" s="4"/>
      <c r="J846" s="4"/>
      <c r="K846" s="4"/>
      <c r="L846" s="4"/>
      <c r="M846" s="4"/>
      <c r="N846" s="4"/>
      <c r="O846" s="4"/>
      <c r="P846" s="4"/>
      <c r="Q846" s="4"/>
      <c r="R846" s="4"/>
      <c r="S846" s="4"/>
      <c r="T846" s="4"/>
      <c r="U846" s="4"/>
      <c r="V846" s="4"/>
      <c r="W846" s="4"/>
      <c r="X846" s="4"/>
      <c r="Y846" s="4"/>
      <c r="Z846" s="4"/>
    </row>
    <row r="847" spans="1:26" ht="15.75" customHeight="1">
      <c r="A847" s="4"/>
      <c r="B847" s="4"/>
      <c r="C847" s="4"/>
      <c r="D847" s="4"/>
      <c r="E847" s="7"/>
      <c r="F847" s="4"/>
      <c r="G847" s="4"/>
      <c r="H847" s="7"/>
      <c r="I847" s="4"/>
      <c r="J847" s="4"/>
      <c r="K847" s="4"/>
      <c r="L847" s="4"/>
      <c r="M847" s="4"/>
      <c r="N847" s="4"/>
      <c r="O847" s="4"/>
      <c r="P847" s="4"/>
      <c r="Q847" s="4"/>
      <c r="R847" s="4"/>
      <c r="S847" s="4"/>
      <c r="T847" s="4"/>
      <c r="U847" s="4"/>
      <c r="V847" s="4"/>
      <c r="W847" s="4"/>
      <c r="X847" s="4"/>
      <c r="Y847" s="4"/>
      <c r="Z847" s="4"/>
    </row>
    <row r="848" spans="1:26" ht="15.75" customHeight="1">
      <c r="A848" s="4"/>
      <c r="B848" s="4"/>
      <c r="C848" s="4"/>
      <c r="D848" s="4"/>
      <c r="E848" s="7"/>
      <c r="F848" s="4"/>
      <c r="G848" s="4"/>
      <c r="H848" s="7"/>
      <c r="I848" s="4"/>
      <c r="J848" s="4"/>
      <c r="K848" s="4"/>
      <c r="L848" s="4"/>
      <c r="M848" s="4"/>
      <c r="N848" s="4"/>
      <c r="O848" s="4"/>
      <c r="P848" s="4"/>
      <c r="Q848" s="4"/>
      <c r="R848" s="4"/>
      <c r="S848" s="4"/>
      <c r="T848" s="4"/>
      <c r="U848" s="4"/>
      <c r="V848" s="4"/>
      <c r="W848" s="4"/>
      <c r="X848" s="4"/>
      <c r="Y848" s="4"/>
      <c r="Z848" s="4"/>
    </row>
    <row r="849" spans="1:26" ht="15.75" customHeight="1">
      <c r="A849" s="4"/>
      <c r="B849" s="4"/>
      <c r="C849" s="4"/>
      <c r="D849" s="4"/>
      <c r="E849" s="7"/>
      <c r="F849" s="4"/>
      <c r="G849" s="4"/>
      <c r="H849" s="7"/>
      <c r="I849" s="4"/>
      <c r="J849" s="4"/>
      <c r="K849" s="4"/>
      <c r="L849" s="4"/>
      <c r="M849" s="4"/>
      <c r="N849" s="4"/>
      <c r="O849" s="4"/>
      <c r="P849" s="4"/>
      <c r="Q849" s="4"/>
      <c r="R849" s="4"/>
      <c r="S849" s="4"/>
      <c r="T849" s="4"/>
      <c r="U849" s="4"/>
      <c r="V849" s="4"/>
      <c r="W849" s="4"/>
      <c r="X849" s="4"/>
      <c r="Y849" s="4"/>
      <c r="Z849" s="4"/>
    </row>
    <row r="850" spans="1:26" ht="15.75" customHeight="1">
      <c r="A850" s="4"/>
      <c r="B850" s="4"/>
      <c r="C850" s="4"/>
      <c r="D850" s="4"/>
      <c r="E850" s="7"/>
      <c r="F850" s="4"/>
      <c r="G850" s="4"/>
      <c r="H850" s="7"/>
      <c r="I850" s="4"/>
      <c r="J850" s="4"/>
      <c r="K850" s="4"/>
      <c r="L850" s="4"/>
      <c r="M850" s="4"/>
      <c r="N850" s="4"/>
      <c r="O850" s="4"/>
      <c r="P850" s="4"/>
      <c r="Q850" s="4"/>
      <c r="R850" s="4"/>
      <c r="S850" s="4"/>
      <c r="T850" s="4"/>
      <c r="U850" s="4"/>
      <c r="V850" s="4"/>
      <c r="W850" s="4"/>
      <c r="X850" s="4"/>
      <c r="Y850" s="4"/>
      <c r="Z850" s="4"/>
    </row>
    <row r="851" spans="1:26" ht="15.75" customHeight="1">
      <c r="A851" s="4"/>
      <c r="B851" s="4"/>
      <c r="C851" s="4"/>
      <c r="D851" s="4"/>
      <c r="E851" s="7"/>
      <c r="F851" s="4"/>
      <c r="G851" s="4"/>
      <c r="H851" s="7"/>
      <c r="I851" s="4"/>
      <c r="J851" s="4"/>
      <c r="K851" s="4"/>
      <c r="L851" s="4"/>
      <c r="M851" s="4"/>
      <c r="N851" s="4"/>
      <c r="O851" s="4"/>
      <c r="P851" s="4"/>
      <c r="Q851" s="4"/>
      <c r="R851" s="4"/>
      <c r="S851" s="4"/>
      <c r="T851" s="4"/>
      <c r="U851" s="4"/>
      <c r="V851" s="4"/>
      <c r="W851" s="4"/>
      <c r="X851" s="4"/>
      <c r="Y851" s="4"/>
      <c r="Z851" s="4"/>
    </row>
    <row r="852" spans="1:26" ht="15.75" customHeight="1">
      <c r="A852" s="4"/>
      <c r="B852" s="4"/>
      <c r="C852" s="4"/>
      <c r="D852" s="4"/>
      <c r="E852" s="7"/>
      <c r="F852" s="4"/>
      <c r="G852" s="4"/>
      <c r="H852" s="7"/>
      <c r="I852" s="4"/>
      <c r="J852" s="4"/>
      <c r="K852" s="4"/>
      <c r="L852" s="4"/>
      <c r="M852" s="4"/>
      <c r="N852" s="4"/>
      <c r="O852" s="4"/>
      <c r="P852" s="4"/>
      <c r="Q852" s="4"/>
      <c r="R852" s="4"/>
      <c r="S852" s="4"/>
      <c r="T852" s="4"/>
      <c r="U852" s="4"/>
      <c r="V852" s="4"/>
      <c r="W852" s="4"/>
      <c r="X852" s="4"/>
      <c r="Y852" s="4"/>
      <c r="Z852" s="4"/>
    </row>
    <row r="853" spans="1:26" ht="15.75" customHeight="1">
      <c r="A853" s="4"/>
      <c r="B853" s="4"/>
      <c r="C853" s="4"/>
      <c r="D853" s="4"/>
      <c r="E853" s="7"/>
      <c r="F853" s="4"/>
      <c r="G853" s="4"/>
      <c r="H853" s="7"/>
      <c r="I853" s="4"/>
      <c r="J853" s="4"/>
      <c r="K853" s="4"/>
      <c r="L853" s="4"/>
      <c r="M853" s="4"/>
      <c r="N853" s="4"/>
      <c r="O853" s="4"/>
      <c r="P853" s="4"/>
      <c r="Q853" s="4"/>
      <c r="R853" s="4"/>
      <c r="S853" s="4"/>
      <c r="T853" s="4"/>
      <c r="U853" s="4"/>
      <c r="V853" s="4"/>
      <c r="W853" s="4"/>
      <c r="X853" s="4"/>
      <c r="Y853" s="4"/>
      <c r="Z853" s="4"/>
    </row>
    <row r="854" spans="1:26" ht="15.75" customHeight="1">
      <c r="A854" s="4"/>
      <c r="B854" s="4"/>
      <c r="C854" s="4"/>
      <c r="D854" s="4"/>
      <c r="E854" s="7"/>
      <c r="F854" s="4"/>
      <c r="G854" s="4"/>
      <c r="H854" s="7"/>
      <c r="I854" s="4"/>
      <c r="J854" s="4"/>
      <c r="K854" s="4"/>
      <c r="L854" s="4"/>
      <c r="M854" s="4"/>
      <c r="N854" s="4"/>
      <c r="O854" s="4"/>
      <c r="P854" s="4"/>
      <c r="Q854" s="4"/>
      <c r="R854" s="4"/>
      <c r="S854" s="4"/>
      <c r="T854" s="4"/>
      <c r="U854" s="4"/>
      <c r="V854" s="4"/>
      <c r="W854" s="4"/>
      <c r="X854" s="4"/>
      <c r="Y854" s="4"/>
      <c r="Z854" s="4"/>
    </row>
    <row r="855" spans="1:26" ht="15.75" customHeight="1">
      <c r="A855" s="4"/>
      <c r="B855" s="4"/>
      <c r="C855" s="4"/>
      <c r="D855" s="4"/>
      <c r="E855" s="7"/>
      <c r="F855" s="4"/>
      <c r="G855" s="4"/>
      <c r="H855" s="7"/>
      <c r="I855" s="4"/>
      <c r="J855" s="4"/>
      <c r="K855" s="4"/>
      <c r="L855" s="4"/>
      <c r="M855" s="4"/>
      <c r="N855" s="4"/>
      <c r="O855" s="4"/>
      <c r="P855" s="4"/>
      <c r="Q855" s="4"/>
      <c r="R855" s="4"/>
      <c r="S855" s="4"/>
      <c r="T855" s="4"/>
      <c r="U855" s="4"/>
      <c r="V855" s="4"/>
      <c r="W855" s="4"/>
      <c r="X855" s="4"/>
      <c r="Y855" s="4"/>
      <c r="Z855" s="4"/>
    </row>
    <row r="856" spans="1:26" ht="15.75" customHeight="1">
      <c r="A856" s="4"/>
      <c r="B856" s="4"/>
      <c r="C856" s="4"/>
      <c r="D856" s="4"/>
      <c r="E856" s="7"/>
      <c r="F856" s="4"/>
      <c r="G856" s="4"/>
      <c r="H856" s="7"/>
      <c r="I856" s="4"/>
      <c r="J856" s="4"/>
      <c r="K856" s="4"/>
      <c r="L856" s="4"/>
      <c r="M856" s="4"/>
      <c r="N856" s="4"/>
      <c r="O856" s="4"/>
      <c r="P856" s="4"/>
      <c r="Q856" s="4"/>
      <c r="R856" s="4"/>
      <c r="S856" s="4"/>
      <c r="T856" s="4"/>
      <c r="U856" s="4"/>
      <c r="V856" s="4"/>
      <c r="W856" s="4"/>
      <c r="X856" s="4"/>
      <c r="Y856" s="4"/>
      <c r="Z856" s="4"/>
    </row>
    <row r="857" spans="1:26" ht="15.75" customHeight="1">
      <c r="A857" s="4"/>
      <c r="B857" s="4"/>
      <c r="C857" s="4"/>
      <c r="D857" s="4"/>
      <c r="E857" s="7"/>
      <c r="F857" s="4"/>
      <c r="G857" s="4"/>
      <c r="H857" s="7"/>
      <c r="I857" s="4"/>
      <c r="J857" s="4"/>
      <c r="K857" s="4"/>
      <c r="L857" s="4"/>
      <c r="M857" s="4"/>
      <c r="N857" s="4"/>
      <c r="O857" s="4"/>
      <c r="P857" s="4"/>
      <c r="Q857" s="4"/>
      <c r="R857" s="4"/>
      <c r="S857" s="4"/>
      <c r="T857" s="4"/>
      <c r="U857" s="4"/>
      <c r="V857" s="4"/>
      <c r="W857" s="4"/>
      <c r="X857" s="4"/>
      <c r="Y857" s="4"/>
      <c r="Z857" s="4"/>
    </row>
    <row r="858" spans="1:26" ht="15.75" customHeight="1">
      <c r="A858" s="4"/>
      <c r="B858" s="4"/>
      <c r="C858" s="4"/>
      <c r="D858" s="4"/>
      <c r="E858" s="7"/>
      <c r="F858" s="4"/>
      <c r="G858" s="4"/>
      <c r="H858" s="7"/>
      <c r="I858" s="4"/>
      <c r="J858" s="4"/>
      <c r="K858" s="4"/>
      <c r="L858" s="4"/>
      <c r="M858" s="4"/>
      <c r="N858" s="4"/>
      <c r="O858" s="4"/>
      <c r="P858" s="4"/>
      <c r="Q858" s="4"/>
      <c r="R858" s="4"/>
      <c r="S858" s="4"/>
      <c r="T858" s="4"/>
      <c r="U858" s="4"/>
      <c r="V858" s="4"/>
      <c r="W858" s="4"/>
      <c r="X858" s="4"/>
      <c r="Y858" s="4"/>
      <c r="Z858" s="4"/>
    </row>
    <row r="859" spans="1:26" ht="15.75" customHeight="1">
      <c r="A859" s="4"/>
      <c r="B859" s="4"/>
      <c r="C859" s="4"/>
      <c r="D859" s="4"/>
      <c r="E859" s="7"/>
      <c r="F859" s="4"/>
      <c r="G859" s="4"/>
      <c r="H859" s="7"/>
      <c r="I859" s="4"/>
      <c r="J859" s="4"/>
      <c r="K859" s="4"/>
      <c r="L859" s="4"/>
      <c r="M859" s="4"/>
      <c r="N859" s="4"/>
      <c r="O859" s="4"/>
      <c r="P859" s="4"/>
      <c r="Q859" s="4"/>
      <c r="R859" s="4"/>
      <c r="S859" s="4"/>
      <c r="T859" s="4"/>
      <c r="U859" s="4"/>
      <c r="V859" s="4"/>
      <c r="W859" s="4"/>
      <c r="X859" s="4"/>
      <c r="Y859" s="4"/>
      <c r="Z859" s="4"/>
    </row>
    <row r="860" spans="1:26" ht="15.75" customHeight="1">
      <c r="A860" s="4"/>
      <c r="B860" s="4"/>
      <c r="C860" s="4"/>
      <c r="D860" s="4"/>
      <c r="E860" s="7"/>
      <c r="F860" s="4"/>
      <c r="G860" s="4"/>
      <c r="H860" s="7"/>
      <c r="I860" s="4"/>
      <c r="J860" s="4"/>
      <c r="K860" s="4"/>
      <c r="L860" s="4"/>
      <c r="M860" s="4"/>
      <c r="N860" s="4"/>
      <c r="O860" s="4"/>
      <c r="P860" s="4"/>
      <c r="Q860" s="4"/>
      <c r="R860" s="4"/>
      <c r="S860" s="4"/>
      <c r="T860" s="4"/>
      <c r="U860" s="4"/>
      <c r="V860" s="4"/>
      <c r="W860" s="4"/>
      <c r="X860" s="4"/>
      <c r="Y860" s="4"/>
      <c r="Z860" s="4"/>
    </row>
    <row r="861" spans="1:26" ht="15.75" customHeight="1">
      <c r="A861" s="4"/>
      <c r="B861" s="4"/>
      <c r="C861" s="4"/>
      <c r="D861" s="4"/>
      <c r="E861" s="7"/>
      <c r="F861" s="4"/>
      <c r="G861" s="4"/>
      <c r="H861" s="7"/>
      <c r="I861" s="4"/>
      <c r="J861" s="4"/>
      <c r="K861" s="4"/>
      <c r="L861" s="4"/>
      <c r="M861" s="4"/>
      <c r="N861" s="4"/>
      <c r="O861" s="4"/>
      <c r="P861" s="4"/>
      <c r="Q861" s="4"/>
      <c r="R861" s="4"/>
      <c r="S861" s="4"/>
      <c r="T861" s="4"/>
      <c r="U861" s="4"/>
      <c r="V861" s="4"/>
      <c r="W861" s="4"/>
      <c r="X861" s="4"/>
      <c r="Y861" s="4"/>
      <c r="Z861" s="4"/>
    </row>
    <row r="862" spans="1:26" ht="15.75" customHeight="1">
      <c r="A862" s="4"/>
      <c r="B862" s="4"/>
      <c r="C862" s="4"/>
      <c r="D862" s="4"/>
      <c r="E862" s="7"/>
      <c r="F862" s="4"/>
      <c r="G862" s="4"/>
      <c r="H862" s="7"/>
      <c r="I862" s="4"/>
      <c r="J862" s="4"/>
      <c r="K862" s="4"/>
      <c r="L862" s="4"/>
      <c r="M862" s="4"/>
      <c r="N862" s="4"/>
      <c r="O862" s="4"/>
      <c r="P862" s="4"/>
      <c r="Q862" s="4"/>
      <c r="R862" s="4"/>
      <c r="S862" s="4"/>
      <c r="T862" s="4"/>
      <c r="U862" s="4"/>
      <c r="V862" s="4"/>
      <c r="W862" s="4"/>
      <c r="X862" s="4"/>
      <c r="Y862" s="4"/>
      <c r="Z862" s="4"/>
    </row>
    <row r="863" spans="1:26" ht="15.75" customHeight="1">
      <c r="A863" s="4"/>
      <c r="B863" s="4"/>
      <c r="C863" s="4"/>
      <c r="D863" s="4"/>
      <c r="E863" s="7"/>
      <c r="F863" s="4"/>
      <c r="G863" s="4"/>
      <c r="H863" s="7"/>
      <c r="I863" s="4"/>
      <c r="J863" s="4"/>
      <c r="K863" s="4"/>
      <c r="L863" s="4"/>
      <c r="M863" s="4"/>
      <c r="N863" s="4"/>
      <c r="O863" s="4"/>
      <c r="P863" s="4"/>
      <c r="Q863" s="4"/>
      <c r="R863" s="4"/>
      <c r="S863" s="4"/>
      <c r="T863" s="4"/>
      <c r="U863" s="4"/>
      <c r="V863" s="4"/>
      <c r="W863" s="4"/>
      <c r="X863" s="4"/>
      <c r="Y863" s="4"/>
      <c r="Z863" s="4"/>
    </row>
    <row r="864" spans="1:26" ht="15.75" customHeight="1">
      <c r="A864" s="4"/>
      <c r="B864" s="4"/>
      <c r="C864" s="4"/>
      <c r="D864" s="4"/>
      <c r="E864" s="7"/>
      <c r="F864" s="4"/>
      <c r="G864" s="4"/>
      <c r="H864" s="7"/>
      <c r="I864" s="4"/>
      <c r="J864" s="4"/>
      <c r="K864" s="4"/>
      <c r="L864" s="4"/>
      <c r="M864" s="4"/>
      <c r="N864" s="4"/>
      <c r="O864" s="4"/>
      <c r="P864" s="4"/>
      <c r="Q864" s="4"/>
      <c r="R864" s="4"/>
      <c r="S864" s="4"/>
      <c r="T864" s="4"/>
      <c r="U864" s="4"/>
      <c r="V864" s="4"/>
      <c r="W864" s="4"/>
      <c r="X864" s="4"/>
      <c r="Y864" s="4"/>
      <c r="Z864" s="4"/>
    </row>
    <row r="865" spans="1:26" ht="15.75" customHeight="1">
      <c r="A865" s="4"/>
      <c r="B865" s="4"/>
      <c r="C865" s="4"/>
      <c r="D865" s="4"/>
      <c r="E865" s="7"/>
      <c r="F865" s="4"/>
      <c r="G865" s="4"/>
      <c r="H865" s="7"/>
      <c r="I865" s="4"/>
      <c r="J865" s="4"/>
      <c r="K865" s="4"/>
      <c r="L865" s="4"/>
      <c r="M865" s="4"/>
      <c r="N865" s="4"/>
      <c r="O865" s="4"/>
      <c r="P865" s="4"/>
      <c r="Q865" s="4"/>
      <c r="R865" s="4"/>
      <c r="S865" s="4"/>
      <c r="T865" s="4"/>
      <c r="U865" s="4"/>
      <c r="V865" s="4"/>
      <c r="W865" s="4"/>
      <c r="X865" s="4"/>
      <c r="Y865" s="4"/>
      <c r="Z865" s="4"/>
    </row>
    <row r="866" spans="1:26" ht="15.75" customHeight="1">
      <c r="A866" s="4"/>
      <c r="B866" s="4"/>
      <c r="C866" s="4"/>
      <c r="D866" s="4"/>
      <c r="E866" s="7"/>
      <c r="F866" s="4"/>
      <c r="G866" s="4"/>
      <c r="H866" s="7"/>
      <c r="I866" s="4"/>
      <c r="J866" s="4"/>
      <c r="K866" s="4"/>
      <c r="L866" s="4"/>
      <c r="M866" s="4"/>
      <c r="N866" s="4"/>
      <c r="O866" s="4"/>
      <c r="P866" s="4"/>
      <c r="Q866" s="4"/>
      <c r="R866" s="4"/>
      <c r="S866" s="4"/>
      <c r="T866" s="4"/>
      <c r="U866" s="4"/>
      <c r="V866" s="4"/>
      <c r="W866" s="4"/>
      <c r="X866" s="4"/>
      <c r="Y866" s="4"/>
      <c r="Z866" s="4"/>
    </row>
    <row r="867" spans="1:26" ht="15.75" customHeight="1">
      <c r="A867" s="4"/>
      <c r="B867" s="4"/>
      <c r="C867" s="4"/>
      <c r="D867" s="4"/>
      <c r="E867" s="7"/>
      <c r="F867" s="4"/>
      <c r="G867" s="4"/>
      <c r="H867" s="7"/>
      <c r="I867" s="4"/>
      <c r="J867" s="4"/>
      <c r="K867" s="4"/>
      <c r="L867" s="4"/>
      <c r="M867" s="4"/>
      <c r="N867" s="4"/>
      <c r="O867" s="4"/>
      <c r="P867" s="4"/>
      <c r="Q867" s="4"/>
      <c r="R867" s="4"/>
      <c r="S867" s="4"/>
      <c r="T867" s="4"/>
      <c r="U867" s="4"/>
      <c r="V867" s="4"/>
      <c r="W867" s="4"/>
      <c r="X867" s="4"/>
      <c r="Y867" s="4"/>
      <c r="Z867" s="4"/>
    </row>
    <row r="868" spans="1:26" ht="15.75" customHeight="1">
      <c r="A868" s="4"/>
      <c r="B868" s="4"/>
      <c r="C868" s="4"/>
      <c r="D868" s="4"/>
      <c r="E868" s="7"/>
      <c r="F868" s="4"/>
      <c r="G868" s="4"/>
      <c r="H868" s="7"/>
      <c r="I868" s="4"/>
      <c r="J868" s="4"/>
      <c r="K868" s="4"/>
      <c r="L868" s="4"/>
      <c r="M868" s="4"/>
      <c r="N868" s="4"/>
      <c r="O868" s="4"/>
      <c r="P868" s="4"/>
      <c r="Q868" s="4"/>
      <c r="R868" s="4"/>
      <c r="S868" s="4"/>
      <c r="T868" s="4"/>
      <c r="U868" s="4"/>
      <c r="V868" s="4"/>
      <c r="W868" s="4"/>
      <c r="X868" s="4"/>
      <c r="Y868" s="4"/>
      <c r="Z868" s="4"/>
    </row>
    <row r="869" spans="1:26" ht="15.75" customHeight="1">
      <c r="A869" s="4"/>
      <c r="B869" s="4"/>
      <c r="C869" s="4"/>
      <c r="D869" s="4"/>
      <c r="E869" s="7"/>
      <c r="F869" s="4"/>
      <c r="G869" s="4"/>
      <c r="H869" s="7"/>
      <c r="I869" s="4"/>
      <c r="J869" s="4"/>
      <c r="K869" s="4"/>
      <c r="L869" s="4"/>
      <c r="M869" s="4"/>
      <c r="N869" s="4"/>
      <c r="O869" s="4"/>
      <c r="P869" s="4"/>
      <c r="Q869" s="4"/>
      <c r="R869" s="4"/>
      <c r="S869" s="4"/>
      <c r="T869" s="4"/>
      <c r="U869" s="4"/>
      <c r="V869" s="4"/>
      <c r="W869" s="4"/>
      <c r="X869" s="4"/>
      <c r="Y869" s="4"/>
      <c r="Z869" s="4"/>
    </row>
    <row r="870" spans="1:26" ht="15.75" customHeight="1">
      <c r="A870" s="4"/>
      <c r="B870" s="4"/>
      <c r="C870" s="4"/>
      <c r="D870" s="4"/>
      <c r="E870" s="7"/>
      <c r="F870" s="4"/>
      <c r="G870" s="4"/>
      <c r="H870" s="7"/>
      <c r="I870" s="4"/>
      <c r="J870" s="4"/>
      <c r="K870" s="4"/>
      <c r="L870" s="4"/>
      <c r="M870" s="4"/>
      <c r="N870" s="4"/>
      <c r="O870" s="4"/>
      <c r="P870" s="4"/>
      <c r="Q870" s="4"/>
      <c r="R870" s="4"/>
      <c r="S870" s="4"/>
      <c r="T870" s="4"/>
      <c r="U870" s="4"/>
      <c r="V870" s="4"/>
      <c r="W870" s="4"/>
      <c r="X870" s="4"/>
      <c r="Y870" s="4"/>
      <c r="Z870" s="4"/>
    </row>
    <row r="871" spans="1:26" ht="15.75" customHeight="1">
      <c r="A871" s="4"/>
      <c r="B871" s="4"/>
      <c r="C871" s="4"/>
      <c r="D871" s="4"/>
      <c r="E871" s="7"/>
      <c r="F871" s="4"/>
      <c r="G871" s="4"/>
      <c r="H871" s="7"/>
      <c r="I871" s="4"/>
      <c r="J871" s="4"/>
      <c r="K871" s="4"/>
      <c r="L871" s="4"/>
      <c r="M871" s="4"/>
      <c r="N871" s="4"/>
      <c r="O871" s="4"/>
      <c r="P871" s="4"/>
      <c r="Q871" s="4"/>
      <c r="R871" s="4"/>
      <c r="S871" s="4"/>
      <c r="T871" s="4"/>
      <c r="U871" s="4"/>
      <c r="V871" s="4"/>
      <c r="W871" s="4"/>
      <c r="X871" s="4"/>
      <c r="Y871" s="4"/>
      <c r="Z871" s="4"/>
    </row>
    <row r="872" spans="1:26" ht="15.75" customHeight="1">
      <c r="A872" s="4"/>
      <c r="B872" s="4"/>
      <c r="C872" s="4"/>
      <c r="D872" s="4"/>
      <c r="E872" s="7"/>
      <c r="F872" s="4"/>
      <c r="G872" s="4"/>
      <c r="H872" s="7"/>
      <c r="I872" s="4"/>
      <c r="J872" s="4"/>
      <c r="K872" s="4"/>
      <c r="L872" s="4"/>
      <c r="M872" s="4"/>
      <c r="N872" s="4"/>
      <c r="O872" s="4"/>
      <c r="P872" s="4"/>
      <c r="Q872" s="4"/>
      <c r="R872" s="4"/>
      <c r="S872" s="4"/>
      <c r="T872" s="4"/>
      <c r="U872" s="4"/>
      <c r="V872" s="4"/>
      <c r="W872" s="4"/>
      <c r="X872" s="4"/>
      <c r="Y872" s="4"/>
      <c r="Z872" s="4"/>
    </row>
    <row r="873" spans="1:26" ht="15.75" customHeight="1">
      <c r="A873" s="4"/>
      <c r="B873" s="4"/>
      <c r="C873" s="4"/>
      <c r="D873" s="4"/>
      <c r="E873" s="7"/>
      <c r="F873" s="4"/>
      <c r="G873" s="4"/>
      <c r="H873" s="7"/>
      <c r="I873" s="4"/>
      <c r="J873" s="4"/>
      <c r="K873" s="4"/>
      <c r="L873" s="4"/>
      <c r="M873" s="4"/>
      <c r="N873" s="4"/>
      <c r="O873" s="4"/>
      <c r="P873" s="4"/>
      <c r="Q873" s="4"/>
      <c r="R873" s="4"/>
      <c r="S873" s="4"/>
      <c r="T873" s="4"/>
      <c r="U873" s="4"/>
      <c r="V873" s="4"/>
      <c r="W873" s="4"/>
      <c r="X873" s="4"/>
      <c r="Y873" s="4"/>
      <c r="Z873" s="4"/>
    </row>
    <row r="874" spans="1:26" ht="15.75" customHeight="1">
      <c r="A874" s="4"/>
      <c r="B874" s="4"/>
      <c r="C874" s="4"/>
      <c r="D874" s="4"/>
      <c r="E874" s="7"/>
      <c r="F874" s="4"/>
      <c r="G874" s="4"/>
      <c r="H874" s="7"/>
      <c r="I874" s="4"/>
      <c r="J874" s="4"/>
      <c r="K874" s="4"/>
      <c r="L874" s="4"/>
      <c r="M874" s="4"/>
      <c r="N874" s="4"/>
      <c r="O874" s="4"/>
      <c r="P874" s="4"/>
      <c r="Q874" s="4"/>
      <c r="R874" s="4"/>
      <c r="S874" s="4"/>
      <c r="T874" s="4"/>
      <c r="U874" s="4"/>
      <c r="V874" s="4"/>
      <c r="W874" s="4"/>
      <c r="X874" s="4"/>
      <c r="Y874" s="4"/>
      <c r="Z874" s="4"/>
    </row>
    <row r="875" spans="1:26" ht="15.75" customHeight="1">
      <c r="A875" s="4"/>
      <c r="B875" s="4"/>
      <c r="C875" s="4"/>
      <c r="D875" s="4"/>
      <c r="E875" s="7"/>
      <c r="F875" s="4"/>
      <c r="G875" s="4"/>
      <c r="H875" s="7"/>
      <c r="I875" s="4"/>
      <c r="J875" s="4"/>
      <c r="K875" s="4"/>
      <c r="L875" s="4"/>
      <c r="M875" s="4"/>
      <c r="N875" s="4"/>
      <c r="O875" s="4"/>
      <c r="P875" s="4"/>
      <c r="Q875" s="4"/>
      <c r="R875" s="4"/>
      <c r="S875" s="4"/>
      <c r="T875" s="4"/>
      <c r="U875" s="4"/>
      <c r="V875" s="4"/>
      <c r="W875" s="4"/>
      <c r="X875" s="4"/>
      <c r="Y875" s="4"/>
      <c r="Z875" s="4"/>
    </row>
    <row r="876" spans="1:26" ht="15.75" customHeight="1">
      <c r="A876" s="4"/>
      <c r="B876" s="4"/>
      <c r="C876" s="4"/>
      <c r="D876" s="4"/>
      <c r="E876" s="7"/>
      <c r="F876" s="4"/>
      <c r="G876" s="4"/>
      <c r="H876" s="7"/>
      <c r="I876" s="4"/>
      <c r="J876" s="4"/>
      <c r="K876" s="4"/>
      <c r="L876" s="4"/>
      <c r="M876" s="4"/>
      <c r="N876" s="4"/>
      <c r="O876" s="4"/>
      <c r="P876" s="4"/>
      <c r="Q876" s="4"/>
      <c r="R876" s="4"/>
      <c r="S876" s="4"/>
      <c r="T876" s="4"/>
      <c r="U876" s="4"/>
      <c r="V876" s="4"/>
      <c r="W876" s="4"/>
      <c r="X876" s="4"/>
      <c r="Y876" s="4"/>
      <c r="Z876" s="4"/>
    </row>
    <row r="877" spans="1:26" ht="15.75" customHeight="1">
      <c r="A877" s="4"/>
      <c r="B877" s="4"/>
      <c r="C877" s="4"/>
      <c r="D877" s="4"/>
      <c r="E877" s="7"/>
      <c r="F877" s="4"/>
      <c r="G877" s="4"/>
      <c r="H877" s="7"/>
      <c r="I877" s="4"/>
      <c r="J877" s="4"/>
      <c r="K877" s="4"/>
      <c r="L877" s="4"/>
      <c r="M877" s="4"/>
      <c r="N877" s="4"/>
      <c r="O877" s="4"/>
      <c r="P877" s="4"/>
      <c r="Q877" s="4"/>
      <c r="R877" s="4"/>
      <c r="S877" s="4"/>
      <c r="T877" s="4"/>
      <c r="U877" s="4"/>
      <c r="V877" s="4"/>
      <c r="W877" s="4"/>
      <c r="X877" s="4"/>
      <c r="Y877" s="4"/>
      <c r="Z877" s="4"/>
    </row>
    <row r="878" spans="1:26" ht="15.75" customHeight="1">
      <c r="A878" s="4"/>
      <c r="B878" s="4"/>
      <c r="C878" s="4"/>
      <c r="D878" s="4"/>
      <c r="E878" s="7"/>
      <c r="F878" s="4"/>
      <c r="G878" s="4"/>
      <c r="H878" s="7"/>
      <c r="I878" s="4"/>
      <c r="J878" s="4"/>
      <c r="K878" s="4"/>
      <c r="L878" s="4"/>
      <c r="M878" s="4"/>
      <c r="N878" s="4"/>
      <c r="O878" s="4"/>
      <c r="P878" s="4"/>
      <c r="Q878" s="4"/>
      <c r="R878" s="4"/>
      <c r="S878" s="4"/>
      <c r="T878" s="4"/>
      <c r="U878" s="4"/>
      <c r="V878" s="4"/>
      <c r="W878" s="4"/>
      <c r="X878" s="4"/>
      <c r="Y878" s="4"/>
      <c r="Z878" s="4"/>
    </row>
    <row r="879" spans="1:26" ht="15.75" customHeight="1">
      <c r="A879" s="4"/>
      <c r="B879" s="4"/>
      <c r="C879" s="4"/>
      <c r="D879" s="4"/>
      <c r="E879" s="7"/>
      <c r="F879" s="4"/>
      <c r="G879" s="4"/>
      <c r="H879" s="7"/>
      <c r="I879" s="4"/>
      <c r="J879" s="4"/>
      <c r="K879" s="4"/>
      <c r="L879" s="4"/>
      <c r="M879" s="4"/>
      <c r="N879" s="4"/>
      <c r="O879" s="4"/>
      <c r="P879" s="4"/>
      <c r="Q879" s="4"/>
      <c r="R879" s="4"/>
      <c r="S879" s="4"/>
      <c r="T879" s="4"/>
      <c r="U879" s="4"/>
      <c r="V879" s="4"/>
      <c r="W879" s="4"/>
      <c r="X879" s="4"/>
      <c r="Y879" s="4"/>
      <c r="Z879" s="4"/>
    </row>
    <row r="880" spans="1:26" ht="15.75" customHeight="1">
      <c r="A880" s="4"/>
      <c r="B880" s="4"/>
      <c r="C880" s="4"/>
      <c r="D880" s="4"/>
      <c r="E880" s="7"/>
      <c r="F880" s="4"/>
      <c r="G880" s="4"/>
      <c r="H880" s="7"/>
      <c r="I880" s="4"/>
      <c r="J880" s="4"/>
      <c r="K880" s="4"/>
      <c r="L880" s="4"/>
      <c r="M880" s="4"/>
      <c r="N880" s="4"/>
      <c r="O880" s="4"/>
      <c r="P880" s="4"/>
      <c r="Q880" s="4"/>
      <c r="R880" s="4"/>
      <c r="S880" s="4"/>
      <c r="T880" s="4"/>
      <c r="U880" s="4"/>
      <c r="V880" s="4"/>
      <c r="W880" s="4"/>
      <c r="X880" s="4"/>
      <c r="Y880" s="4"/>
      <c r="Z880" s="4"/>
    </row>
    <row r="881" spans="1:26" ht="15.75" customHeight="1">
      <c r="A881" s="4"/>
      <c r="B881" s="4"/>
      <c r="C881" s="4"/>
      <c r="D881" s="4"/>
      <c r="E881" s="7"/>
      <c r="F881" s="4"/>
      <c r="G881" s="4"/>
      <c r="H881" s="7"/>
      <c r="I881" s="4"/>
      <c r="J881" s="4"/>
      <c r="K881" s="4"/>
      <c r="L881" s="4"/>
      <c r="M881" s="4"/>
      <c r="N881" s="4"/>
      <c r="O881" s="4"/>
      <c r="P881" s="4"/>
      <c r="Q881" s="4"/>
      <c r="R881" s="4"/>
      <c r="S881" s="4"/>
      <c r="T881" s="4"/>
      <c r="U881" s="4"/>
      <c r="V881" s="4"/>
      <c r="W881" s="4"/>
      <c r="X881" s="4"/>
      <c r="Y881" s="4"/>
      <c r="Z881" s="4"/>
    </row>
    <row r="882" spans="1:26" ht="15.75" customHeight="1">
      <c r="A882" s="4"/>
      <c r="B882" s="4"/>
      <c r="C882" s="4"/>
      <c r="D882" s="4"/>
      <c r="E882" s="7"/>
      <c r="F882" s="4"/>
      <c r="G882" s="4"/>
      <c r="H882" s="7"/>
      <c r="I882" s="4"/>
      <c r="J882" s="4"/>
      <c r="K882" s="4"/>
      <c r="L882" s="4"/>
      <c r="M882" s="4"/>
      <c r="N882" s="4"/>
      <c r="O882" s="4"/>
      <c r="P882" s="4"/>
      <c r="Q882" s="4"/>
      <c r="R882" s="4"/>
      <c r="S882" s="4"/>
      <c r="T882" s="4"/>
      <c r="U882" s="4"/>
      <c r="V882" s="4"/>
      <c r="W882" s="4"/>
      <c r="X882" s="4"/>
      <c r="Y882" s="4"/>
      <c r="Z882" s="4"/>
    </row>
    <row r="883" spans="1:26" ht="15.75" customHeight="1">
      <c r="A883" s="4"/>
      <c r="B883" s="4"/>
      <c r="C883" s="4"/>
      <c r="D883" s="4"/>
      <c r="E883" s="7"/>
      <c r="F883" s="4"/>
      <c r="G883" s="4"/>
      <c r="H883" s="7"/>
      <c r="I883" s="4"/>
      <c r="J883" s="4"/>
      <c r="K883" s="4"/>
      <c r="L883" s="4"/>
      <c r="M883" s="4"/>
      <c r="N883" s="4"/>
      <c r="O883" s="4"/>
      <c r="P883" s="4"/>
      <c r="Q883" s="4"/>
      <c r="R883" s="4"/>
      <c r="S883" s="4"/>
      <c r="T883" s="4"/>
      <c r="U883" s="4"/>
      <c r="V883" s="4"/>
      <c r="W883" s="4"/>
      <c r="X883" s="4"/>
      <c r="Y883" s="4"/>
      <c r="Z883" s="4"/>
    </row>
    <row r="884" spans="1:26" ht="15.75" customHeight="1">
      <c r="A884" s="4"/>
      <c r="B884" s="4"/>
      <c r="C884" s="4"/>
      <c r="D884" s="4"/>
      <c r="E884" s="7"/>
      <c r="F884" s="4"/>
      <c r="G884" s="4"/>
      <c r="H884" s="7"/>
      <c r="I884" s="4"/>
      <c r="J884" s="4"/>
      <c r="K884" s="4"/>
      <c r="L884" s="4"/>
      <c r="M884" s="4"/>
      <c r="N884" s="4"/>
      <c r="O884" s="4"/>
      <c r="P884" s="4"/>
      <c r="Q884" s="4"/>
      <c r="R884" s="4"/>
      <c r="S884" s="4"/>
      <c r="T884" s="4"/>
      <c r="U884" s="4"/>
      <c r="V884" s="4"/>
      <c r="W884" s="4"/>
      <c r="X884" s="4"/>
      <c r="Y884" s="4"/>
      <c r="Z884" s="4"/>
    </row>
    <row r="885" spans="1:26" ht="15.75" customHeight="1">
      <c r="A885" s="4"/>
      <c r="B885" s="4"/>
      <c r="C885" s="4"/>
      <c r="D885" s="4"/>
      <c r="E885" s="7"/>
      <c r="F885" s="4"/>
      <c r="G885" s="4"/>
      <c r="H885" s="7"/>
      <c r="I885" s="4"/>
      <c r="J885" s="4"/>
      <c r="K885" s="4"/>
      <c r="L885" s="4"/>
      <c r="M885" s="4"/>
      <c r="N885" s="4"/>
      <c r="O885" s="4"/>
      <c r="P885" s="4"/>
      <c r="Q885" s="4"/>
      <c r="R885" s="4"/>
      <c r="S885" s="4"/>
      <c r="T885" s="4"/>
      <c r="U885" s="4"/>
      <c r="V885" s="4"/>
      <c r="W885" s="4"/>
      <c r="X885" s="4"/>
      <c r="Y885" s="4"/>
      <c r="Z885" s="4"/>
    </row>
    <row r="886" spans="1:26" ht="15.75" customHeight="1">
      <c r="A886" s="4"/>
      <c r="B886" s="4"/>
      <c r="C886" s="4"/>
      <c r="D886" s="4"/>
      <c r="E886" s="7"/>
      <c r="F886" s="4"/>
      <c r="G886" s="4"/>
      <c r="H886" s="7"/>
      <c r="I886" s="4"/>
      <c r="J886" s="4"/>
      <c r="K886" s="4"/>
      <c r="L886" s="4"/>
      <c r="M886" s="4"/>
      <c r="N886" s="4"/>
      <c r="O886" s="4"/>
      <c r="P886" s="4"/>
      <c r="Q886" s="4"/>
      <c r="R886" s="4"/>
      <c r="S886" s="4"/>
      <c r="T886" s="4"/>
      <c r="U886" s="4"/>
      <c r="V886" s="4"/>
      <c r="W886" s="4"/>
      <c r="X886" s="4"/>
      <c r="Y886" s="4"/>
      <c r="Z886" s="4"/>
    </row>
    <row r="887" spans="1:26" ht="15.75" customHeight="1">
      <c r="A887" s="4"/>
      <c r="B887" s="4"/>
      <c r="C887" s="4"/>
      <c r="D887" s="4"/>
      <c r="E887" s="7"/>
      <c r="F887" s="4"/>
      <c r="G887" s="4"/>
      <c r="H887" s="7"/>
      <c r="I887" s="4"/>
      <c r="J887" s="4"/>
      <c r="K887" s="4"/>
      <c r="L887" s="4"/>
      <c r="M887" s="4"/>
      <c r="N887" s="4"/>
      <c r="O887" s="4"/>
      <c r="P887" s="4"/>
      <c r="Q887" s="4"/>
      <c r="R887" s="4"/>
      <c r="S887" s="4"/>
      <c r="T887" s="4"/>
      <c r="U887" s="4"/>
      <c r="V887" s="4"/>
      <c r="W887" s="4"/>
      <c r="X887" s="4"/>
      <c r="Y887" s="4"/>
      <c r="Z887" s="4"/>
    </row>
    <row r="888" spans="1:26" ht="15.75" customHeight="1">
      <c r="A888" s="4"/>
      <c r="B888" s="4"/>
      <c r="C888" s="4"/>
      <c r="D888" s="4"/>
      <c r="E888" s="7"/>
      <c r="F888" s="4"/>
      <c r="G888" s="4"/>
      <c r="H888" s="7"/>
      <c r="I888" s="4"/>
      <c r="J888" s="4"/>
      <c r="K888" s="4"/>
      <c r="L888" s="4"/>
      <c r="M888" s="4"/>
      <c r="N888" s="4"/>
      <c r="O888" s="4"/>
      <c r="P888" s="4"/>
      <c r="Q888" s="4"/>
      <c r="R888" s="4"/>
      <c r="S888" s="4"/>
      <c r="T888" s="4"/>
      <c r="U888" s="4"/>
      <c r="V888" s="4"/>
      <c r="W888" s="4"/>
      <c r="X888" s="4"/>
      <c r="Y888" s="4"/>
      <c r="Z888" s="4"/>
    </row>
    <row r="889" spans="1:26" ht="15.75" customHeight="1">
      <c r="A889" s="4"/>
      <c r="B889" s="4"/>
      <c r="C889" s="4"/>
      <c r="D889" s="4"/>
      <c r="E889" s="7"/>
      <c r="F889" s="4"/>
      <c r="G889" s="4"/>
      <c r="H889" s="7"/>
      <c r="I889" s="4"/>
      <c r="J889" s="4"/>
      <c r="K889" s="4"/>
      <c r="L889" s="4"/>
      <c r="M889" s="4"/>
      <c r="N889" s="4"/>
      <c r="O889" s="4"/>
      <c r="P889" s="4"/>
      <c r="Q889" s="4"/>
      <c r="R889" s="4"/>
      <c r="S889" s="4"/>
      <c r="T889" s="4"/>
      <c r="U889" s="4"/>
      <c r="V889" s="4"/>
      <c r="W889" s="4"/>
      <c r="X889" s="4"/>
      <c r="Y889" s="4"/>
      <c r="Z889" s="4"/>
    </row>
    <row r="890" spans="1:26" ht="15.75" customHeight="1">
      <c r="A890" s="4"/>
      <c r="B890" s="4"/>
      <c r="C890" s="4"/>
      <c r="D890" s="4"/>
      <c r="E890" s="7"/>
      <c r="F890" s="4"/>
      <c r="G890" s="4"/>
      <c r="H890" s="7"/>
      <c r="I890" s="4"/>
      <c r="J890" s="4"/>
      <c r="K890" s="4"/>
      <c r="L890" s="4"/>
      <c r="M890" s="4"/>
      <c r="N890" s="4"/>
      <c r="O890" s="4"/>
      <c r="P890" s="4"/>
      <c r="Q890" s="4"/>
      <c r="R890" s="4"/>
      <c r="S890" s="4"/>
      <c r="T890" s="4"/>
      <c r="U890" s="4"/>
      <c r="V890" s="4"/>
      <c r="W890" s="4"/>
      <c r="X890" s="4"/>
      <c r="Y890" s="4"/>
      <c r="Z890" s="4"/>
    </row>
    <row r="891" spans="1:26" ht="15.75" customHeight="1">
      <c r="A891" s="4"/>
      <c r="B891" s="4"/>
      <c r="C891" s="4"/>
      <c r="D891" s="4"/>
      <c r="E891" s="7"/>
      <c r="F891" s="4"/>
      <c r="G891" s="4"/>
      <c r="H891" s="7"/>
      <c r="I891" s="4"/>
      <c r="J891" s="4"/>
      <c r="K891" s="4"/>
      <c r="L891" s="4"/>
      <c r="M891" s="4"/>
      <c r="N891" s="4"/>
      <c r="O891" s="4"/>
      <c r="P891" s="4"/>
      <c r="Q891" s="4"/>
      <c r="R891" s="4"/>
      <c r="S891" s="4"/>
      <c r="T891" s="4"/>
      <c r="U891" s="4"/>
      <c r="V891" s="4"/>
      <c r="W891" s="4"/>
      <c r="X891" s="4"/>
      <c r="Y891" s="4"/>
      <c r="Z891" s="4"/>
    </row>
    <row r="892" spans="1:26" ht="15.75" customHeight="1">
      <c r="A892" s="4"/>
      <c r="B892" s="4"/>
      <c r="C892" s="4"/>
      <c r="D892" s="4"/>
      <c r="E892" s="7"/>
      <c r="F892" s="4"/>
      <c r="G892" s="4"/>
      <c r="H892" s="7"/>
      <c r="I892" s="4"/>
      <c r="J892" s="4"/>
      <c r="K892" s="4"/>
      <c r="L892" s="4"/>
      <c r="M892" s="4"/>
      <c r="N892" s="4"/>
      <c r="O892" s="4"/>
      <c r="P892" s="4"/>
      <c r="Q892" s="4"/>
      <c r="R892" s="4"/>
      <c r="S892" s="4"/>
      <c r="T892" s="4"/>
      <c r="U892" s="4"/>
      <c r="V892" s="4"/>
      <c r="W892" s="4"/>
      <c r="X892" s="4"/>
      <c r="Y892" s="4"/>
      <c r="Z892" s="4"/>
    </row>
    <row r="893" spans="1:26" ht="15.75" customHeight="1">
      <c r="A893" s="4"/>
      <c r="B893" s="4"/>
      <c r="C893" s="4"/>
      <c r="D893" s="4"/>
      <c r="E893" s="7"/>
      <c r="F893" s="4"/>
      <c r="G893" s="4"/>
      <c r="H893" s="7"/>
      <c r="I893" s="4"/>
      <c r="J893" s="4"/>
      <c r="K893" s="4"/>
      <c r="L893" s="4"/>
      <c r="M893" s="4"/>
      <c r="N893" s="4"/>
      <c r="O893" s="4"/>
      <c r="P893" s="4"/>
      <c r="Q893" s="4"/>
      <c r="R893" s="4"/>
      <c r="S893" s="4"/>
      <c r="T893" s="4"/>
      <c r="U893" s="4"/>
      <c r="V893" s="4"/>
      <c r="W893" s="4"/>
      <c r="X893" s="4"/>
      <c r="Y893" s="4"/>
      <c r="Z893" s="4"/>
    </row>
    <row r="894" spans="1:26" ht="15.75" customHeight="1">
      <c r="A894" s="4"/>
      <c r="B894" s="4"/>
      <c r="C894" s="4"/>
      <c r="D894" s="4"/>
      <c r="E894" s="7"/>
      <c r="F894" s="4"/>
      <c r="G894" s="4"/>
      <c r="H894" s="7"/>
      <c r="I894" s="4"/>
      <c r="J894" s="4"/>
      <c r="K894" s="4"/>
      <c r="L894" s="4"/>
      <c r="M894" s="4"/>
      <c r="N894" s="4"/>
      <c r="O894" s="4"/>
      <c r="P894" s="4"/>
      <c r="Q894" s="4"/>
      <c r="R894" s="4"/>
      <c r="S894" s="4"/>
      <c r="T894" s="4"/>
      <c r="U894" s="4"/>
      <c r="V894" s="4"/>
      <c r="W894" s="4"/>
      <c r="X894" s="4"/>
      <c r="Y894" s="4"/>
      <c r="Z894" s="4"/>
    </row>
    <row r="895" spans="1:26" ht="15.75" customHeight="1">
      <c r="A895" s="4"/>
      <c r="B895" s="4"/>
      <c r="C895" s="4"/>
      <c r="D895" s="4"/>
      <c r="E895" s="7"/>
      <c r="F895" s="4"/>
      <c r="G895" s="4"/>
      <c r="H895" s="7"/>
      <c r="I895" s="4"/>
      <c r="J895" s="4"/>
      <c r="K895" s="4"/>
      <c r="L895" s="4"/>
      <c r="M895" s="4"/>
      <c r="N895" s="4"/>
      <c r="O895" s="4"/>
      <c r="P895" s="4"/>
      <c r="Q895" s="4"/>
      <c r="R895" s="4"/>
      <c r="S895" s="4"/>
      <c r="T895" s="4"/>
      <c r="U895" s="4"/>
      <c r="V895" s="4"/>
      <c r="W895" s="4"/>
      <c r="X895" s="4"/>
      <c r="Y895" s="4"/>
      <c r="Z895" s="4"/>
    </row>
    <row r="896" spans="1:26" ht="15.75" customHeight="1">
      <c r="A896" s="4"/>
      <c r="B896" s="4"/>
      <c r="C896" s="4"/>
      <c r="D896" s="4"/>
      <c r="E896" s="7"/>
      <c r="F896" s="4"/>
      <c r="G896" s="4"/>
      <c r="H896" s="7"/>
      <c r="I896" s="4"/>
      <c r="J896" s="4"/>
      <c r="K896" s="4"/>
      <c r="L896" s="4"/>
      <c r="M896" s="4"/>
      <c r="N896" s="4"/>
      <c r="O896" s="4"/>
      <c r="P896" s="4"/>
      <c r="Q896" s="4"/>
      <c r="R896" s="4"/>
      <c r="S896" s="4"/>
      <c r="T896" s="4"/>
      <c r="U896" s="4"/>
      <c r="V896" s="4"/>
      <c r="W896" s="4"/>
      <c r="X896" s="4"/>
      <c r="Y896" s="4"/>
      <c r="Z896" s="4"/>
    </row>
    <row r="897" spans="1:26" ht="15.75" customHeight="1">
      <c r="A897" s="4"/>
      <c r="B897" s="4"/>
      <c r="C897" s="4"/>
      <c r="D897" s="4"/>
      <c r="E897" s="7"/>
      <c r="F897" s="4"/>
      <c r="G897" s="4"/>
      <c r="H897" s="7"/>
      <c r="I897" s="4"/>
      <c r="J897" s="4"/>
      <c r="K897" s="4"/>
      <c r="L897" s="4"/>
      <c r="M897" s="4"/>
      <c r="N897" s="4"/>
      <c r="O897" s="4"/>
      <c r="P897" s="4"/>
      <c r="Q897" s="4"/>
      <c r="R897" s="4"/>
      <c r="S897" s="4"/>
      <c r="T897" s="4"/>
      <c r="U897" s="4"/>
      <c r="V897" s="4"/>
      <c r="W897" s="4"/>
      <c r="X897" s="4"/>
      <c r="Y897" s="4"/>
      <c r="Z897" s="4"/>
    </row>
    <row r="898" spans="1:26" ht="15.75" customHeight="1">
      <c r="A898" s="4"/>
      <c r="B898" s="4"/>
      <c r="C898" s="4"/>
      <c r="D898" s="4"/>
      <c r="E898" s="7"/>
      <c r="F898" s="4"/>
      <c r="G898" s="4"/>
      <c r="H898" s="7"/>
      <c r="I898" s="4"/>
      <c r="J898" s="4"/>
      <c r="K898" s="4"/>
      <c r="L898" s="4"/>
      <c r="M898" s="4"/>
      <c r="N898" s="4"/>
      <c r="O898" s="4"/>
      <c r="P898" s="4"/>
      <c r="Q898" s="4"/>
      <c r="R898" s="4"/>
      <c r="S898" s="4"/>
      <c r="T898" s="4"/>
      <c r="U898" s="4"/>
      <c r="V898" s="4"/>
      <c r="W898" s="4"/>
      <c r="X898" s="4"/>
      <c r="Y898" s="4"/>
      <c r="Z898" s="4"/>
    </row>
    <row r="899" spans="1:26" ht="15.75" customHeight="1">
      <c r="A899" s="4"/>
      <c r="B899" s="4"/>
      <c r="C899" s="4"/>
      <c r="D899" s="4"/>
      <c r="E899" s="7"/>
      <c r="F899" s="4"/>
      <c r="G899" s="4"/>
      <c r="H899" s="7"/>
      <c r="I899" s="4"/>
      <c r="J899" s="4"/>
      <c r="K899" s="4"/>
      <c r="L899" s="4"/>
      <c r="M899" s="4"/>
      <c r="N899" s="4"/>
      <c r="O899" s="4"/>
      <c r="P899" s="4"/>
      <c r="Q899" s="4"/>
      <c r="R899" s="4"/>
      <c r="S899" s="4"/>
      <c r="T899" s="4"/>
      <c r="U899" s="4"/>
      <c r="V899" s="4"/>
      <c r="W899" s="4"/>
      <c r="X899" s="4"/>
      <c r="Y899" s="4"/>
      <c r="Z899" s="4"/>
    </row>
    <row r="900" spans="1:26" ht="15.75" customHeight="1">
      <c r="A900" s="4"/>
      <c r="B900" s="4"/>
      <c r="C900" s="4"/>
      <c r="D900" s="4"/>
      <c r="E900" s="7"/>
      <c r="F900" s="4"/>
      <c r="G900" s="4"/>
      <c r="H900" s="7"/>
      <c r="I900" s="4"/>
      <c r="J900" s="4"/>
      <c r="K900" s="4"/>
      <c r="L900" s="4"/>
      <c r="M900" s="4"/>
      <c r="N900" s="4"/>
      <c r="O900" s="4"/>
      <c r="P900" s="4"/>
      <c r="Q900" s="4"/>
      <c r="R900" s="4"/>
      <c r="S900" s="4"/>
      <c r="T900" s="4"/>
      <c r="U900" s="4"/>
      <c r="V900" s="4"/>
      <c r="W900" s="4"/>
      <c r="X900" s="4"/>
      <c r="Y900" s="4"/>
      <c r="Z900" s="4"/>
    </row>
    <row r="901" spans="1:26" ht="15.75" customHeight="1">
      <c r="A901" s="4"/>
      <c r="B901" s="4"/>
      <c r="C901" s="4"/>
      <c r="D901" s="4"/>
      <c r="E901" s="7"/>
      <c r="F901" s="4"/>
      <c r="G901" s="4"/>
      <c r="H901" s="7"/>
      <c r="I901" s="4"/>
      <c r="J901" s="4"/>
      <c r="K901" s="4"/>
      <c r="L901" s="4"/>
      <c r="M901" s="4"/>
      <c r="N901" s="4"/>
      <c r="O901" s="4"/>
      <c r="P901" s="4"/>
      <c r="Q901" s="4"/>
      <c r="R901" s="4"/>
      <c r="S901" s="4"/>
      <c r="T901" s="4"/>
      <c r="U901" s="4"/>
      <c r="V901" s="4"/>
      <c r="W901" s="4"/>
      <c r="X901" s="4"/>
      <c r="Y901" s="4"/>
      <c r="Z901" s="4"/>
    </row>
    <row r="902" spans="1:26" ht="15.75" customHeight="1">
      <c r="A902" s="4"/>
      <c r="B902" s="4"/>
      <c r="C902" s="4"/>
      <c r="D902" s="4"/>
      <c r="E902" s="7"/>
      <c r="F902" s="4"/>
      <c r="G902" s="4"/>
      <c r="H902" s="7"/>
      <c r="I902" s="4"/>
      <c r="J902" s="4"/>
      <c r="K902" s="4"/>
      <c r="L902" s="4"/>
      <c r="M902" s="4"/>
      <c r="N902" s="4"/>
      <c r="O902" s="4"/>
      <c r="P902" s="4"/>
      <c r="Q902" s="4"/>
      <c r="R902" s="4"/>
      <c r="S902" s="4"/>
      <c r="T902" s="4"/>
      <c r="U902" s="4"/>
      <c r="V902" s="4"/>
      <c r="W902" s="4"/>
      <c r="X902" s="4"/>
      <c r="Y902" s="4"/>
      <c r="Z902" s="4"/>
    </row>
    <row r="903" spans="1:26" ht="15.75" customHeight="1">
      <c r="A903" s="4"/>
      <c r="B903" s="4"/>
      <c r="C903" s="4"/>
      <c r="D903" s="4"/>
      <c r="E903" s="7"/>
      <c r="F903" s="4"/>
      <c r="G903" s="4"/>
      <c r="H903" s="7"/>
      <c r="I903" s="4"/>
      <c r="J903" s="4"/>
      <c r="K903" s="4"/>
      <c r="L903" s="4"/>
      <c r="M903" s="4"/>
      <c r="N903" s="4"/>
      <c r="O903" s="4"/>
      <c r="P903" s="4"/>
      <c r="Q903" s="4"/>
      <c r="R903" s="4"/>
      <c r="S903" s="4"/>
      <c r="T903" s="4"/>
      <c r="U903" s="4"/>
      <c r="V903" s="4"/>
      <c r="W903" s="4"/>
      <c r="X903" s="4"/>
      <c r="Y903" s="4"/>
      <c r="Z903" s="4"/>
    </row>
    <row r="904" spans="1:26" ht="15.75" customHeight="1">
      <c r="A904" s="4"/>
      <c r="B904" s="4"/>
      <c r="C904" s="4"/>
      <c r="D904" s="4"/>
      <c r="E904" s="7"/>
      <c r="F904" s="4"/>
      <c r="G904" s="4"/>
      <c r="H904" s="7"/>
      <c r="I904" s="4"/>
      <c r="J904" s="4"/>
      <c r="K904" s="4"/>
      <c r="L904" s="4"/>
      <c r="M904" s="4"/>
      <c r="N904" s="4"/>
      <c r="O904" s="4"/>
      <c r="P904" s="4"/>
      <c r="Q904" s="4"/>
      <c r="R904" s="4"/>
      <c r="S904" s="4"/>
      <c r="T904" s="4"/>
      <c r="U904" s="4"/>
      <c r="V904" s="4"/>
      <c r="W904" s="4"/>
      <c r="X904" s="4"/>
      <c r="Y904" s="4"/>
      <c r="Z904" s="4"/>
    </row>
    <row r="905" spans="1:26" ht="15.75" customHeight="1">
      <c r="A905" s="4"/>
      <c r="B905" s="4"/>
      <c r="C905" s="4"/>
      <c r="D905" s="4"/>
      <c r="E905" s="7"/>
      <c r="F905" s="4"/>
      <c r="G905" s="4"/>
      <c r="H905" s="7"/>
      <c r="I905" s="4"/>
      <c r="J905" s="4"/>
      <c r="K905" s="4"/>
      <c r="L905" s="4"/>
      <c r="M905" s="4"/>
      <c r="N905" s="4"/>
      <c r="O905" s="4"/>
      <c r="P905" s="4"/>
      <c r="Q905" s="4"/>
      <c r="R905" s="4"/>
      <c r="S905" s="4"/>
      <c r="T905" s="4"/>
      <c r="U905" s="4"/>
      <c r="V905" s="4"/>
      <c r="W905" s="4"/>
      <c r="X905" s="4"/>
      <c r="Y905" s="4"/>
      <c r="Z905" s="4"/>
    </row>
    <row r="906" spans="1:26" ht="15.75" customHeight="1">
      <c r="A906" s="4"/>
      <c r="B906" s="4"/>
      <c r="C906" s="4"/>
      <c r="D906" s="4"/>
      <c r="E906" s="7"/>
      <c r="F906" s="4"/>
      <c r="G906" s="4"/>
      <c r="H906" s="7"/>
      <c r="I906" s="4"/>
      <c r="J906" s="4"/>
      <c r="K906" s="4"/>
      <c r="L906" s="4"/>
      <c r="M906" s="4"/>
      <c r="N906" s="4"/>
      <c r="O906" s="4"/>
      <c r="P906" s="4"/>
      <c r="Q906" s="4"/>
      <c r="R906" s="4"/>
      <c r="S906" s="4"/>
      <c r="T906" s="4"/>
      <c r="U906" s="4"/>
      <c r="V906" s="4"/>
      <c r="W906" s="4"/>
      <c r="X906" s="4"/>
      <c r="Y906" s="4"/>
      <c r="Z906" s="4"/>
    </row>
    <row r="907" spans="1:26" ht="15.75" customHeight="1">
      <c r="A907" s="4"/>
      <c r="B907" s="4"/>
      <c r="C907" s="4"/>
      <c r="D907" s="4"/>
      <c r="E907" s="7"/>
      <c r="F907" s="4"/>
      <c r="G907" s="4"/>
      <c r="H907" s="7"/>
      <c r="I907" s="4"/>
      <c r="J907" s="4"/>
      <c r="K907" s="4"/>
      <c r="L907" s="4"/>
      <c r="M907" s="4"/>
      <c r="N907" s="4"/>
      <c r="O907" s="4"/>
      <c r="P907" s="4"/>
      <c r="Q907" s="4"/>
      <c r="R907" s="4"/>
      <c r="S907" s="4"/>
      <c r="T907" s="4"/>
      <c r="U907" s="4"/>
      <c r="V907" s="4"/>
      <c r="W907" s="4"/>
      <c r="X907" s="4"/>
      <c r="Y907" s="4"/>
      <c r="Z907" s="4"/>
    </row>
    <row r="908" spans="1:26" ht="15.75" customHeight="1">
      <c r="A908" s="4"/>
      <c r="B908" s="4"/>
      <c r="C908" s="4"/>
      <c r="D908" s="4"/>
      <c r="E908" s="7"/>
      <c r="F908" s="4"/>
      <c r="G908" s="4"/>
      <c r="H908" s="7"/>
      <c r="I908" s="4"/>
      <c r="J908" s="4"/>
      <c r="K908" s="4"/>
      <c r="L908" s="4"/>
      <c r="M908" s="4"/>
      <c r="N908" s="4"/>
      <c r="O908" s="4"/>
      <c r="P908" s="4"/>
      <c r="Q908" s="4"/>
      <c r="R908" s="4"/>
      <c r="S908" s="4"/>
      <c r="T908" s="4"/>
      <c r="U908" s="4"/>
      <c r="V908" s="4"/>
      <c r="W908" s="4"/>
      <c r="X908" s="4"/>
      <c r="Y908" s="4"/>
      <c r="Z908" s="4"/>
    </row>
    <row r="909" spans="1:26" ht="15.75" customHeight="1">
      <c r="A909" s="4"/>
      <c r="B909" s="4"/>
      <c r="C909" s="4"/>
      <c r="D909" s="4"/>
      <c r="E909" s="7"/>
      <c r="F909" s="4"/>
      <c r="G909" s="4"/>
      <c r="H909" s="7"/>
      <c r="I909" s="4"/>
      <c r="J909" s="4"/>
      <c r="K909" s="4"/>
      <c r="L909" s="4"/>
      <c r="M909" s="4"/>
      <c r="N909" s="4"/>
      <c r="O909" s="4"/>
      <c r="P909" s="4"/>
      <c r="Q909" s="4"/>
      <c r="R909" s="4"/>
      <c r="S909" s="4"/>
      <c r="T909" s="4"/>
      <c r="U909" s="4"/>
      <c r="V909" s="4"/>
      <c r="W909" s="4"/>
      <c r="X909" s="4"/>
      <c r="Y909" s="4"/>
      <c r="Z909" s="4"/>
    </row>
    <row r="910" spans="1:26" ht="15.75" customHeight="1">
      <c r="A910" s="4"/>
      <c r="B910" s="4"/>
      <c r="C910" s="4"/>
      <c r="D910" s="4"/>
      <c r="E910" s="7"/>
      <c r="F910" s="4"/>
      <c r="G910" s="4"/>
      <c r="H910" s="7"/>
      <c r="I910" s="4"/>
      <c r="J910" s="4"/>
      <c r="K910" s="4"/>
      <c r="L910" s="4"/>
      <c r="M910" s="4"/>
      <c r="N910" s="4"/>
      <c r="O910" s="4"/>
      <c r="P910" s="4"/>
      <c r="Q910" s="4"/>
      <c r="R910" s="4"/>
      <c r="S910" s="4"/>
      <c r="T910" s="4"/>
      <c r="U910" s="4"/>
      <c r="V910" s="4"/>
      <c r="W910" s="4"/>
      <c r="X910" s="4"/>
      <c r="Y910" s="4"/>
      <c r="Z910" s="4"/>
    </row>
    <row r="911" spans="1:26" ht="15.75" customHeight="1">
      <c r="A911" s="4"/>
      <c r="B911" s="4"/>
      <c r="C911" s="4"/>
      <c r="D911" s="4"/>
      <c r="E911" s="7"/>
      <c r="F911" s="4"/>
      <c r="G911" s="4"/>
      <c r="H911" s="7"/>
      <c r="I911" s="4"/>
      <c r="J911" s="4"/>
      <c r="K911" s="4"/>
      <c r="L911" s="4"/>
      <c r="M911" s="4"/>
      <c r="N911" s="4"/>
      <c r="O911" s="4"/>
      <c r="P911" s="4"/>
      <c r="Q911" s="4"/>
      <c r="R911" s="4"/>
      <c r="S911" s="4"/>
      <c r="T911" s="4"/>
      <c r="U911" s="4"/>
      <c r="V911" s="4"/>
      <c r="W911" s="4"/>
      <c r="X911" s="4"/>
      <c r="Y911" s="4"/>
      <c r="Z911" s="4"/>
    </row>
    <row r="912" spans="1:26" ht="15.75" customHeight="1">
      <c r="A912" s="4"/>
      <c r="B912" s="4"/>
      <c r="C912" s="4"/>
      <c r="D912" s="4"/>
      <c r="E912" s="7"/>
      <c r="F912" s="4"/>
      <c r="G912" s="4"/>
      <c r="H912" s="7"/>
      <c r="I912" s="4"/>
      <c r="J912" s="4"/>
      <c r="K912" s="4"/>
      <c r="L912" s="4"/>
      <c r="M912" s="4"/>
      <c r="N912" s="4"/>
      <c r="O912" s="4"/>
      <c r="P912" s="4"/>
      <c r="Q912" s="4"/>
      <c r="R912" s="4"/>
      <c r="S912" s="4"/>
      <c r="T912" s="4"/>
      <c r="U912" s="4"/>
      <c r="V912" s="4"/>
      <c r="W912" s="4"/>
      <c r="X912" s="4"/>
      <c r="Y912" s="4"/>
      <c r="Z912" s="4"/>
    </row>
    <row r="913" spans="1:26" ht="15.75" customHeight="1">
      <c r="A913" s="4"/>
      <c r="B913" s="4"/>
      <c r="C913" s="4"/>
      <c r="D913" s="4"/>
      <c r="E913" s="7"/>
      <c r="F913" s="4"/>
      <c r="G913" s="4"/>
      <c r="H913" s="7"/>
      <c r="I913" s="4"/>
      <c r="J913" s="4"/>
      <c r="K913" s="4"/>
      <c r="L913" s="4"/>
      <c r="M913" s="4"/>
      <c r="N913" s="4"/>
      <c r="O913" s="4"/>
      <c r="P913" s="4"/>
      <c r="Q913" s="4"/>
      <c r="R913" s="4"/>
      <c r="S913" s="4"/>
      <c r="T913" s="4"/>
      <c r="U913" s="4"/>
      <c r="V913" s="4"/>
      <c r="W913" s="4"/>
      <c r="X913" s="4"/>
      <c r="Y913" s="4"/>
      <c r="Z913" s="4"/>
    </row>
    <row r="914" spans="1:26" ht="15.75" customHeight="1">
      <c r="A914" s="4"/>
      <c r="B914" s="4"/>
      <c r="C914" s="4"/>
      <c r="D914" s="4"/>
      <c r="E914" s="7"/>
      <c r="F914" s="4"/>
      <c r="G914" s="4"/>
      <c r="H914" s="7"/>
      <c r="I914" s="4"/>
      <c r="J914" s="4"/>
      <c r="K914" s="4"/>
      <c r="L914" s="4"/>
      <c r="M914" s="4"/>
      <c r="N914" s="4"/>
      <c r="O914" s="4"/>
      <c r="P914" s="4"/>
      <c r="Q914" s="4"/>
      <c r="R914" s="4"/>
      <c r="S914" s="4"/>
      <c r="T914" s="4"/>
      <c r="U914" s="4"/>
      <c r="V914" s="4"/>
      <c r="W914" s="4"/>
      <c r="X914" s="4"/>
      <c r="Y914" s="4"/>
      <c r="Z914" s="4"/>
    </row>
    <row r="915" spans="1:26" ht="15.75" customHeight="1">
      <c r="A915" s="4"/>
      <c r="B915" s="4"/>
      <c r="C915" s="4"/>
      <c r="D915" s="4"/>
      <c r="E915" s="7"/>
      <c r="F915" s="4"/>
      <c r="G915" s="4"/>
      <c r="H915" s="7"/>
      <c r="I915" s="4"/>
      <c r="J915" s="4"/>
      <c r="K915" s="4"/>
      <c r="L915" s="4"/>
      <c r="M915" s="4"/>
      <c r="N915" s="4"/>
      <c r="O915" s="4"/>
      <c r="P915" s="4"/>
      <c r="Q915" s="4"/>
      <c r="R915" s="4"/>
      <c r="S915" s="4"/>
      <c r="T915" s="4"/>
      <c r="U915" s="4"/>
      <c r="V915" s="4"/>
      <c r="W915" s="4"/>
      <c r="X915" s="4"/>
      <c r="Y915" s="4"/>
      <c r="Z915" s="4"/>
    </row>
    <row r="916" spans="1:26" ht="15.75" customHeight="1">
      <c r="A916" s="4"/>
      <c r="B916" s="4"/>
      <c r="C916" s="4"/>
      <c r="D916" s="4"/>
      <c r="E916" s="7"/>
      <c r="F916" s="4"/>
      <c r="G916" s="4"/>
      <c r="H916" s="7"/>
      <c r="I916" s="4"/>
      <c r="J916" s="4"/>
      <c r="K916" s="4"/>
      <c r="L916" s="4"/>
      <c r="M916" s="4"/>
      <c r="N916" s="4"/>
      <c r="O916" s="4"/>
      <c r="P916" s="4"/>
      <c r="Q916" s="4"/>
      <c r="R916" s="4"/>
      <c r="S916" s="4"/>
      <c r="T916" s="4"/>
      <c r="U916" s="4"/>
      <c r="V916" s="4"/>
      <c r="W916" s="4"/>
      <c r="X916" s="4"/>
      <c r="Y916" s="4"/>
      <c r="Z916" s="4"/>
    </row>
    <row r="917" spans="1:26" ht="15.75" customHeight="1">
      <c r="A917" s="4"/>
      <c r="B917" s="4"/>
      <c r="C917" s="4"/>
      <c r="D917" s="4"/>
      <c r="E917" s="7"/>
      <c r="F917" s="4"/>
      <c r="G917" s="4"/>
      <c r="H917" s="7"/>
      <c r="I917" s="4"/>
      <c r="J917" s="4"/>
      <c r="K917" s="4"/>
      <c r="L917" s="4"/>
      <c r="M917" s="4"/>
      <c r="N917" s="4"/>
      <c r="O917" s="4"/>
      <c r="P917" s="4"/>
      <c r="Q917" s="4"/>
      <c r="R917" s="4"/>
      <c r="S917" s="4"/>
      <c r="T917" s="4"/>
      <c r="U917" s="4"/>
      <c r="V917" s="4"/>
      <c r="W917" s="4"/>
      <c r="X917" s="4"/>
      <c r="Y917" s="4"/>
      <c r="Z917" s="4"/>
    </row>
    <row r="918" spans="1:26" ht="15.75" customHeight="1">
      <c r="A918" s="4"/>
      <c r="B918" s="4"/>
      <c r="C918" s="4"/>
      <c r="D918" s="4"/>
      <c r="E918" s="7"/>
      <c r="F918" s="4"/>
      <c r="G918" s="4"/>
      <c r="H918" s="7"/>
      <c r="I918" s="4"/>
      <c r="J918" s="4"/>
      <c r="K918" s="4"/>
      <c r="L918" s="4"/>
      <c r="M918" s="4"/>
      <c r="N918" s="4"/>
      <c r="O918" s="4"/>
      <c r="P918" s="4"/>
      <c r="Q918" s="4"/>
      <c r="R918" s="4"/>
      <c r="S918" s="4"/>
      <c r="T918" s="4"/>
      <c r="U918" s="4"/>
      <c r="V918" s="4"/>
      <c r="W918" s="4"/>
      <c r="X918" s="4"/>
      <c r="Y918" s="4"/>
      <c r="Z918" s="4"/>
    </row>
    <row r="919" spans="1:26" ht="15.75" customHeight="1">
      <c r="A919" s="4"/>
      <c r="B919" s="4"/>
      <c r="C919" s="4"/>
      <c r="D919" s="4"/>
      <c r="E919" s="7"/>
      <c r="F919" s="4"/>
      <c r="G919" s="4"/>
      <c r="H919" s="7"/>
      <c r="I919" s="4"/>
      <c r="J919" s="4"/>
      <c r="K919" s="4"/>
      <c r="L919" s="4"/>
      <c r="M919" s="4"/>
      <c r="N919" s="4"/>
      <c r="O919" s="4"/>
      <c r="P919" s="4"/>
      <c r="Q919" s="4"/>
      <c r="R919" s="4"/>
      <c r="S919" s="4"/>
      <c r="T919" s="4"/>
      <c r="U919" s="4"/>
      <c r="V919" s="4"/>
      <c r="W919" s="4"/>
      <c r="X919" s="4"/>
      <c r="Y919" s="4"/>
      <c r="Z919" s="4"/>
    </row>
    <row r="920" spans="1:26" ht="15.75" customHeight="1">
      <c r="A920" s="4"/>
      <c r="B920" s="4"/>
      <c r="C920" s="4"/>
      <c r="D920" s="4"/>
      <c r="E920" s="7"/>
      <c r="F920" s="4"/>
      <c r="G920" s="4"/>
      <c r="H920" s="7"/>
      <c r="I920" s="4"/>
      <c r="J920" s="4"/>
      <c r="K920" s="4"/>
      <c r="L920" s="4"/>
      <c r="M920" s="4"/>
      <c r="N920" s="4"/>
      <c r="O920" s="4"/>
      <c r="P920" s="4"/>
      <c r="Q920" s="4"/>
      <c r="R920" s="4"/>
      <c r="S920" s="4"/>
      <c r="T920" s="4"/>
      <c r="U920" s="4"/>
      <c r="V920" s="4"/>
      <c r="W920" s="4"/>
      <c r="X920" s="4"/>
      <c r="Y920" s="4"/>
      <c r="Z920" s="4"/>
    </row>
    <row r="921" spans="1:26" ht="15.75" customHeight="1">
      <c r="A921" s="4"/>
      <c r="B921" s="4"/>
      <c r="C921" s="4"/>
      <c r="D921" s="4"/>
      <c r="E921" s="7"/>
      <c r="F921" s="4"/>
      <c r="G921" s="4"/>
      <c r="H921" s="7"/>
      <c r="I921" s="4"/>
      <c r="J921" s="4"/>
      <c r="K921" s="4"/>
      <c r="L921" s="4"/>
      <c r="M921" s="4"/>
      <c r="N921" s="4"/>
      <c r="O921" s="4"/>
      <c r="P921" s="4"/>
      <c r="Q921" s="4"/>
      <c r="R921" s="4"/>
      <c r="S921" s="4"/>
      <c r="T921" s="4"/>
      <c r="U921" s="4"/>
      <c r="V921" s="4"/>
      <c r="W921" s="4"/>
      <c r="X921" s="4"/>
      <c r="Y921" s="4"/>
      <c r="Z921" s="4"/>
    </row>
    <row r="922" spans="1:26" ht="15.75" customHeight="1">
      <c r="A922" s="4"/>
      <c r="B922" s="4"/>
      <c r="C922" s="4"/>
      <c r="D922" s="4"/>
      <c r="E922" s="7"/>
      <c r="F922" s="4"/>
      <c r="G922" s="4"/>
      <c r="H922" s="7"/>
      <c r="I922" s="4"/>
      <c r="J922" s="4"/>
      <c r="K922" s="4"/>
      <c r="L922" s="4"/>
      <c r="M922" s="4"/>
      <c r="N922" s="4"/>
      <c r="O922" s="4"/>
      <c r="P922" s="4"/>
      <c r="Q922" s="4"/>
      <c r="R922" s="4"/>
      <c r="S922" s="4"/>
      <c r="T922" s="4"/>
      <c r="U922" s="4"/>
      <c r="V922" s="4"/>
      <c r="W922" s="4"/>
      <c r="X922" s="4"/>
      <c r="Y922" s="4"/>
      <c r="Z922" s="4"/>
    </row>
    <row r="923" spans="1:26" ht="15.75" customHeight="1">
      <c r="A923" s="4"/>
      <c r="B923" s="4"/>
      <c r="C923" s="4"/>
      <c r="D923" s="4"/>
      <c r="E923" s="7"/>
      <c r="F923" s="4"/>
      <c r="G923" s="4"/>
      <c r="H923" s="7"/>
      <c r="I923" s="4"/>
      <c r="J923" s="4"/>
      <c r="K923" s="4"/>
      <c r="L923" s="4"/>
      <c r="M923" s="4"/>
      <c r="N923" s="4"/>
      <c r="O923" s="4"/>
      <c r="P923" s="4"/>
      <c r="Q923" s="4"/>
      <c r="R923" s="4"/>
      <c r="S923" s="4"/>
      <c r="T923" s="4"/>
      <c r="U923" s="4"/>
      <c r="V923" s="4"/>
      <c r="W923" s="4"/>
      <c r="X923" s="4"/>
      <c r="Y923" s="4"/>
      <c r="Z923" s="4"/>
    </row>
    <row r="924" spans="1:26" ht="15.75" customHeight="1">
      <c r="A924" s="4"/>
      <c r="B924" s="4"/>
      <c r="C924" s="4"/>
      <c r="D924" s="4"/>
      <c r="E924" s="7"/>
      <c r="F924" s="4"/>
      <c r="G924" s="4"/>
      <c r="H924" s="7"/>
      <c r="I924" s="4"/>
      <c r="J924" s="4"/>
      <c r="K924" s="4"/>
      <c r="L924" s="4"/>
      <c r="M924" s="4"/>
      <c r="N924" s="4"/>
      <c r="O924" s="4"/>
      <c r="P924" s="4"/>
      <c r="Q924" s="4"/>
      <c r="R924" s="4"/>
      <c r="S924" s="4"/>
      <c r="T924" s="4"/>
      <c r="U924" s="4"/>
      <c r="V924" s="4"/>
      <c r="W924" s="4"/>
      <c r="X924" s="4"/>
      <c r="Y924" s="4"/>
      <c r="Z924" s="4"/>
    </row>
    <row r="925" spans="1:26" ht="15.75" customHeight="1">
      <c r="A925" s="4"/>
      <c r="B925" s="4"/>
      <c r="C925" s="4"/>
      <c r="D925" s="4"/>
      <c r="E925" s="7"/>
      <c r="F925" s="4"/>
      <c r="G925" s="4"/>
      <c r="H925" s="7"/>
      <c r="I925" s="4"/>
      <c r="J925" s="4"/>
      <c r="K925" s="4"/>
      <c r="L925" s="4"/>
      <c r="M925" s="4"/>
      <c r="N925" s="4"/>
      <c r="O925" s="4"/>
      <c r="P925" s="4"/>
      <c r="Q925" s="4"/>
      <c r="R925" s="4"/>
      <c r="S925" s="4"/>
      <c r="T925" s="4"/>
      <c r="U925" s="4"/>
      <c r="V925" s="4"/>
      <c r="W925" s="4"/>
      <c r="X925" s="4"/>
      <c r="Y925" s="4"/>
      <c r="Z925" s="4"/>
    </row>
    <row r="926" spans="1:26" ht="15.75" customHeight="1">
      <c r="A926" s="4"/>
      <c r="B926" s="4"/>
      <c r="C926" s="4"/>
      <c r="D926" s="4"/>
      <c r="E926" s="7"/>
      <c r="F926" s="4"/>
      <c r="G926" s="4"/>
      <c r="H926" s="7"/>
      <c r="I926" s="4"/>
      <c r="J926" s="4"/>
      <c r="K926" s="4"/>
      <c r="L926" s="4"/>
      <c r="M926" s="4"/>
      <c r="N926" s="4"/>
      <c r="O926" s="4"/>
      <c r="P926" s="4"/>
      <c r="Q926" s="4"/>
      <c r="R926" s="4"/>
      <c r="S926" s="4"/>
      <c r="T926" s="4"/>
      <c r="U926" s="4"/>
      <c r="V926" s="4"/>
      <c r="W926" s="4"/>
      <c r="X926" s="4"/>
      <c r="Y926" s="4"/>
      <c r="Z926" s="4"/>
    </row>
    <row r="927" spans="1:26" ht="15.75" customHeight="1">
      <c r="A927" s="4"/>
      <c r="B927" s="4"/>
      <c r="C927" s="4"/>
      <c r="D927" s="4"/>
      <c r="E927" s="7"/>
      <c r="F927" s="4"/>
      <c r="G927" s="4"/>
      <c r="H927" s="7"/>
      <c r="I927" s="4"/>
      <c r="J927" s="4"/>
      <c r="K927" s="4"/>
      <c r="L927" s="4"/>
      <c r="M927" s="4"/>
      <c r="N927" s="4"/>
      <c r="O927" s="4"/>
      <c r="P927" s="4"/>
      <c r="Q927" s="4"/>
      <c r="R927" s="4"/>
      <c r="S927" s="4"/>
      <c r="T927" s="4"/>
      <c r="U927" s="4"/>
      <c r="V927" s="4"/>
      <c r="W927" s="4"/>
      <c r="X927" s="4"/>
      <c r="Y927" s="4"/>
      <c r="Z927" s="4"/>
    </row>
    <row r="928" spans="1:26" ht="15.75" customHeight="1">
      <c r="A928" s="4"/>
      <c r="B928" s="4"/>
      <c r="C928" s="4"/>
      <c r="D928" s="4"/>
      <c r="E928" s="7"/>
      <c r="F928" s="4"/>
      <c r="G928" s="4"/>
      <c r="H928" s="7"/>
      <c r="I928" s="4"/>
      <c r="J928" s="4"/>
      <c r="K928" s="4"/>
      <c r="L928" s="4"/>
      <c r="M928" s="4"/>
      <c r="N928" s="4"/>
      <c r="O928" s="4"/>
      <c r="P928" s="4"/>
      <c r="Q928" s="4"/>
      <c r="R928" s="4"/>
      <c r="S928" s="4"/>
      <c r="T928" s="4"/>
      <c r="U928" s="4"/>
      <c r="V928" s="4"/>
      <c r="W928" s="4"/>
      <c r="X928" s="4"/>
      <c r="Y928" s="4"/>
      <c r="Z928" s="4"/>
    </row>
    <row r="929" spans="1:26" ht="15.75" customHeight="1">
      <c r="A929" s="4"/>
      <c r="B929" s="4"/>
      <c r="C929" s="4"/>
      <c r="D929" s="4"/>
      <c r="E929" s="7"/>
      <c r="F929" s="4"/>
      <c r="G929" s="4"/>
      <c r="H929" s="7"/>
      <c r="I929" s="4"/>
      <c r="J929" s="4"/>
      <c r="K929" s="4"/>
      <c r="L929" s="4"/>
      <c r="M929" s="4"/>
      <c r="N929" s="4"/>
      <c r="O929" s="4"/>
      <c r="P929" s="4"/>
      <c r="Q929" s="4"/>
      <c r="R929" s="4"/>
      <c r="S929" s="4"/>
      <c r="T929" s="4"/>
      <c r="U929" s="4"/>
      <c r="V929" s="4"/>
      <c r="W929" s="4"/>
      <c r="X929" s="4"/>
      <c r="Y929" s="4"/>
      <c r="Z929" s="4"/>
    </row>
    <row r="930" spans="1:26" ht="15.75" customHeight="1">
      <c r="A930" s="4"/>
      <c r="B930" s="4"/>
      <c r="C930" s="4"/>
      <c r="D930" s="4"/>
      <c r="E930" s="7"/>
      <c r="F930" s="4"/>
      <c r="G930" s="4"/>
      <c r="H930" s="7"/>
      <c r="I930" s="4"/>
      <c r="J930" s="4"/>
      <c r="K930" s="4"/>
      <c r="L930" s="4"/>
      <c r="M930" s="4"/>
      <c r="N930" s="4"/>
      <c r="O930" s="4"/>
      <c r="P930" s="4"/>
      <c r="Q930" s="4"/>
      <c r="R930" s="4"/>
      <c r="S930" s="4"/>
      <c r="T930" s="4"/>
      <c r="U930" s="4"/>
      <c r="V930" s="4"/>
      <c r="W930" s="4"/>
      <c r="X930" s="4"/>
      <c r="Y930" s="4"/>
      <c r="Z930" s="4"/>
    </row>
    <row r="931" spans="1:26" ht="15.75" customHeight="1">
      <c r="A931" s="4"/>
      <c r="B931" s="4"/>
      <c r="C931" s="4"/>
      <c r="D931" s="4"/>
      <c r="E931" s="7"/>
      <c r="F931" s="4"/>
      <c r="G931" s="4"/>
      <c r="H931" s="7"/>
      <c r="I931" s="4"/>
      <c r="J931" s="4"/>
      <c r="K931" s="4"/>
      <c r="L931" s="4"/>
      <c r="M931" s="4"/>
      <c r="N931" s="4"/>
      <c r="O931" s="4"/>
      <c r="P931" s="4"/>
      <c r="Q931" s="4"/>
      <c r="R931" s="4"/>
      <c r="S931" s="4"/>
      <c r="T931" s="4"/>
      <c r="U931" s="4"/>
      <c r="V931" s="4"/>
      <c r="W931" s="4"/>
      <c r="X931" s="4"/>
      <c r="Y931" s="4"/>
      <c r="Z931" s="4"/>
    </row>
    <row r="932" spans="1:26" ht="15.75" customHeight="1">
      <c r="A932" s="4"/>
      <c r="B932" s="4"/>
      <c r="C932" s="4"/>
      <c r="D932" s="4"/>
      <c r="E932" s="7"/>
      <c r="F932" s="4"/>
      <c r="G932" s="4"/>
      <c r="H932" s="7"/>
      <c r="I932" s="4"/>
      <c r="J932" s="4"/>
      <c r="K932" s="4"/>
      <c r="L932" s="4"/>
      <c r="M932" s="4"/>
      <c r="N932" s="4"/>
      <c r="O932" s="4"/>
      <c r="P932" s="4"/>
      <c r="Q932" s="4"/>
      <c r="R932" s="4"/>
      <c r="S932" s="4"/>
      <c r="T932" s="4"/>
      <c r="U932" s="4"/>
      <c r="V932" s="4"/>
      <c r="W932" s="4"/>
      <c r="X932" s="4"/>
      <c r="Y932" s="4"/>
      <c r="Z932" s="4"/>
    </row>
    <row r="933" spans="1:26" ht="15.75" customHeight="1">
      <c r="A933" s="4"/>
      <c r="B933" s="4"/>
      <c r="C933" s="4"/>
      <c r="D933" s="4"/>
      <c r="E933" s="7"/>
      <c r="F933" s="4"/>
      <c r="G933" s="4"/>
      <c r="H933" s="7"/>
      <c r="I933" s="4"/>
      <c r="J933" s="4"/>
      <c r="K933" s="4"/>
      <c r="L933" s="4"/>
      <c r="M933" s="4"/>
      <c r="N933" s="4"/>
      <c r="O933" s="4"/>
      <c r="P933" s="4"/>
      <c r="Q933" s="4"/>
      <c r="R933" s="4"/>
      <c r="S933" s="4"/>
      <c r="T933" s="4"/>
      <c r="U933" s="4"/>
      <c r="V933" s="4"/>
      <c r="W933" s="4"/>
      <c r="X933" s="4"/>
      <c r="Y933" s="4"/>
      <c r="Z933" s="4"/>
    </row>
    <row r="934" spans="1:26" ht="15.75" customHeight="1">
      <c r="A934" s="4"/>
      <c r="B934" s="4"/>
      <c r="C934" s="4"/>
      <c r="D934" s="4"/>
      <c r="E934" s="7"/>
      <c r="F934" s="4"/>
      <c r="G934" s="4"/>
      <c r="H934" s="7"/>
      <c r="I934" s="4"/>
      <c r="J934" s="4"/>
      <c r="K934" s="4"/>
      <c r="L934" s="4"/>
      <c r="M934" s="4"/>
      <c r="N934" s="4"/>
      <c r="O934" s="4"/>
      <c r="P934" s="4"/>
      <c r="Q934" s="4"/>
      <c r="R934" s="4"/>
      <c r="S934" s="4"/>
      <c r="T934" s="4"/>
      <c r="U934" s="4"/>
      <c r="V934" s="4"/>
      <c r="W934" s="4"/>
      <c r="X934" s="4"/>
      <c r="Y934" s="4"/>
      <c r="Z934" s="4"/>
    </row>
    <row r="935" spans="1:26" ht="15.75" customHeight="1">
      <c r="A935" s="4"/>
      <c r="B935" s="4"/>
      <c r="C935" s="4"/>
      <c r="D935" s="4"/>
      <c r="E935" s="7"/>
      <c r="F935" s="4"/>
      <c r="G935" s="4"/>
      <c r="H935" s="7"/>
      <c r="I935" s="4"/>
      <c r="J935" s="4"/>
      <c r="K935" s="4"/>
      <c r="L935" s="4"/>
      <c r="M935" s="4"/>
      <c r="N935" s="4"/>
      <c r="O935" s="4"/>
      <c r="P935" s="4"/>
      <c r="Q935" s="4"/>
      <c r="R935" s="4"/>
      <c r="S935" s="4"/>
      <c r="T935" s="4"/>
      <c r="U935" s="4"/>
      <c r="V935" s="4"/>
      <c r="W935" s="4"/>
      <c r="X935" s="4"/>
      <c r="Y935" s="4"/>
      <c r="Z935" s="4"/>
    </row>
    <row r="936" spans="1:26" ht="15.75" customHeight="1">
      <c r="A936" s="4"/>
      <c r="B936" s="4"/>
      <c r="C936" s="4"/>
      <c r="D936" s="4"/>
      <c r="E936" s="7"/>
      <c r="F936" s="4"/>
      <c r="G936" s="4"/>
      <c r="H936" s="7"/>
      <c r="I936" s="4"/>
      <c r="J936" s="4"/>
      <c r="K936" s="4"/>
      <c r="L936" s="4"/>
      <c r="M936" s="4"/>
      <c r="N936" s="4"/>
      <c r="O936" s="4"/>
      <c r="P936" s="4"/>
      <c r="Q936" s="4"/>
      <c r="R936" s="4"/>
      <c r="S936" s="4"/>
      <c r="T936" s="4"/>
      <c r="U936" s="4"/>
      <c r="V936" s="4"/>
      <c r="W936" s="4"/>
      <c r="X936" s="4"/>
      <c r="Y936" s="4"/>
      <c r="Z936" s="4"/>
    </row>
    <row r="937" spans="1:26" ht="15.75" customHeight="1">
      <c r="A937" s="4"/>
      <c r="B937" s="4"/>
      <c r="C937" s="4"/>
      <c r="D937" s="4"/>
      <c r="E937" s="7"/>
      <c r="F937" s="4"/>
      <c r="G937" s="4"/>
      <c r="H937" s="7"/>
      <c r="I937" s="4"/>
      <c r="J937" s="4"/>
      <c r="K937" s="4"/>
      <c r="L937" s="4"/>
      <c r="M937" s="4"/>
      <c r="N937" s="4"/>
      <c r="O937" s="4"/>
      <c r="P937" s="4"/>
      <c r="Q937" s="4"/>
      <c r="R937" s="4"/>
      <c r="S937" s="4"/>
      <c r="T937" s="4"/>
      <c r="U937" s="4"/>
      <c r="V937" s="4"/>
      <c r="W937" s="4"/>
      <c r="X937" s="4"/>
      <c r="Y937" s="4"/>
      <c r="Z937" s="4"/>
    </row>
    <row r="938" spans="1:26" ht="15.75" customHeight="1">
      <c r="A938" s="4"/>
      <c r="B938" s="4"/>
      <c r="C938" s="4"/>
      <c r="D938" s="4"/>
      <c r="E938" s="7"/>
      <c r="F938" s="4"/>
      <c r="G938" s="4"/>
      <c r="H938" s="7"/>
      <c r="I938" s="4"/>
      <c r="J938" s="4"/>
      <c r="K938" s="4"/>
      <c r="L938" s="4"/>
      <c r="M938" s="4"/>
      <c r="N938" s="4"/>
      <c r="O938" s="4"/>
      <c r="P938" s="4"/>
      <c r="Q938" s="4"/>
      <c r="R938" s="4"/>
      <c r="S938" s="4"/>
      <c r="T938" s="4"/>
      <c r="U938" s="4"/>
      <c r="V938" s="4"/>
      <c r="W938" s="4"/>
      <c r="X938" s="4"/>
      <c r="Y938" s="4"/>
      <c r="Z938" s="4"/>
    </row>
    <row r="939" spans="1:26" ht="15.75" customHeight="1">
      <c r="A939" s="4"/>
      <c r="B939" s="4"/>
      <c r="C939" s="4"/>
      <c r="D939" s="4"/>
      <c r="E939" s="7"/>
      <c r="F939" s="4"/>
      <c r="G939" s="4"/>
      <c r="H939" s="7"/>
      <c r="I939" s="4"/>
      <c r="J939" s="4"/>
      <c r="K939" s="4"/>
      <c r="L939" s="4"/>
      <c r="M939" s="4"/>
      <c r="N939" s="4"/>
      <c r="O939" s="4"/>
      <c r="P939" s="4"/>
      <c r="Q939" s="4"/>
      <c r="R939" s="4"/>
      <c r="S939" s="4"/>
      <c r="T939" s="4"/>
      <c r="U939" s="4"/>
      <c r="V939" s="4"/>
      <c r="W939" s="4"/>
      <c r="X939" s="4"/>
      <c r="Y939" s="4"/>
      <c r="Z939" s="4"/>
    </row>
    <row r="940" spans="1:26" ht="15.75" customHeight="1">
      <c r="A940" s="4"/>
      <c r="B940" s="4"/>
      <c r="C940" s="4"/>
      <c r="D940" s="4"/>
      <c r="E940" s="7"/>
      <c r="F940" s="4"/>
      <c r="G940" s="4"/>
      <c r="H940" s="7"/>
      <c r="I940" s="4"/>
      <c r="J940" s="4"/>
      <c r="K940" s="4"/>
      <c r="L940" s="4"/>
      <c r="M940" s="4"/>
      <c r="N940" s="4"/>
      <c r="O940" s="4"/>
      <c r="P940" s="4"/>
      <c r="Q940" s="4"/>
      <c r="R940" s="4"/>
      <c r="S940" s="4"/>
      <c r="T940" s="4"/>
      <c r="U940" s="4"/>
      <c r="V940" s="4"/>
      <c r="W940" s="4"/>
      <c r="X940" s="4"/>
      <c r="Y940" s="4"/>
      <c r="Z940" s="4"/>
    </row>
    <row r="941" spans="1:26" ht="15.75" customHeight="1">
      <c r="A941" s="4"/>
      <c r="B941" s="4"/>
      <c r="C941" s="4"/>
      <c r="D941" s="4"/>
      <c r="E941" s="7"/>
      <c r="F941" s="4"/>
      <c r="G941" s="4"/>
      <c r="H941" s="7"/>
      <c r="I941" s="4"/>
      <c r="J941" s="4"/>
      <c r="K941" s="4"/>
      <c r="L941" s="4"/>
      <c r="M941" s="4"/>
      <c r="N941" s="4"/>
      <c r="O941" s="4"/>
      <c r="P941" s="4"/>
      <c r="Q941" s="4"/>
      <c r="R941" s="4"/>
      <c r="S941" s="4"/>
      <c r="T941" s="4"/>
      <c r="U941" s="4"/>
      <c r="V941" s="4"/>
      <c r="W941" s="4"/>
      <c r="X941" s="4"/>
      <c r="Y941" s="4"/>
      <c r="Z941" s="4"/>
    </row>
    <row r="942" spans="1:26" ht="15.75" customHeight="1">
      <c r="A942" s="4"/>
      <c r="B942" s="4"/>
      <c r="C942" s="4"/>
      <c r="D942" s="4"/>
      <c r="E942" s="7"/>
      <c r="F942" s="4"/>
      <c r="G942" s="4"/>
      <c r="H942" s="7"/>
      <c r="I942" s="4"/>
      <c r="J942" s="4"/>
      <c r="K942" s="4"/>
      <c r="L942" s="4"/>
      <c r="M942" s="4"/>
      <c r="N942" s="4"/>
      <c r="O942" s="4"/>
      <c r="P942" s="4"/>
      <c r="Q942" s="4"/>
      <c r="R942" s="4"/>
      <c r="S942" s="4"/>
      <c r="T942" s="4"/>
      <c r="U942" s="4"/>
      <c r="V942" s="4"/>
      <c r="W942" s="4"/>
      <c r="X942" s="4"/>
      <c r="Y942" s="4"/>
      <c r="Z942" s="4"/>
    </row>
    <row r="943" spans="1:26" ht="15.75" customHeight="1">
      <c r="A943" s="4"/>
      <c r="B943" s="4"/>
      <c r="C943" s="4"/>
      <c r="D943" s="4"/>
      <c r="E943" s="7"/>
      <c r="F943" s="4"/>
      <c r="G943" s="4"/>
      <c r="H943" s="7"/>
      <c r="I943" s="4"/>
      <c r="J943" s="4"/>
      <c r="K943" s="4"/>
      <c r="L943" s="4"/>
      <c r="M943" s="4"/>
      <c r="N943" s="4"/>
      <c r="O943" s="4"/>
      <c r="P943" s="4"/>
      <c r="Q943" s="4"/>
      <c r="R943" s="4"/>
      <c r="S943" s="4"/>
      <c r="T943" s="4"/>
      <c r="U943" s="4"/>
      <c r="V943" s="4"/>
      <c r="W943" s="4"/>
      <c r="X943" s="4"/>
      <c r="Y943" s="4"/>
      <c r="Z943" s="4"/>
    </row>
    <row r="944" spans="1:26" ht="15.75" customHeight="1">
      <c r="A944" s="4"/>
      <c r="B944" s="4"/>
      <c r="C944" s="4"/>
      <c r="D944" s="4"/>
      <c r="E944" s="7"/>
      <c r="F944" s="4"/>
      <c r="G944" s="4"/>
      <c r="H944" s="7"/>
      <c r="I944" s="4"/>
      <c r="J944" s="4"/>
      <c r="K944" s="4"/>
      <c r="L944" s="4"/>
      <c r="M944" s="4"/>
      <c r="N944" s="4"/>
      <c r="O944" s="4"/>
      <c r="P944" s="4"/>
      <c r="Q944" s="4"/>
      <c r="R944" s="4"/>
      <c r="S944" s="4"/>
      <c r="T944" s="4"/>
      <c r="U944" s="4"/>
      <c r="V944" s="4"/>
      <c r="W944" s="4"/>
      <c r="X944" s="4"/>
      <c r="Y944" s="4"/>
      <c r="Z944" s="4"/>
    </row>
    <row r="945" spans="1:26" ht="15.75" customHeight="1">
      <c r="A945" s="4"/>
      <c r="B945" s="4"/>
      <c r="C945" s="4"/>
      <c r="D945" s="4"/>
      <c r="E945" s="7"/>
      <c r="F945" s="4"/>
      <c r="G945" s="4"/>
      <c r="H945" s="7"/>
      <c r="I945" s="4"/>
      <c r="J945" s="4"/>
      <c r="K945" s="4"/>
      <c r="L945" s="4"/>
      <c r="M945" s="4"/>
      <c r="N945" s="4"/>
      <c r="O945" s="4"/>
      <c r="P945" s="4"/>
      <c r="Q945" s="4"/>
      <c r="R945" s="4"/>
      <c r="S945" s="4"/>
      <c r="T945" s="4"/>
      <c r="U945" s="4"/>
      <c r="V945" s="4"/>
      <c r="W945" s="4"/>
      <c r="X945" s="4"/>
      <c r="Y945" s="4"/>
      <c r="Z945" s="4"/>
    </row>
    <row r="946" spans="1:26" ht="15.75" customHeight="1">
      <c r="A946" s="4"/>
      <c r="B946" s="4"/>
      <c r="C946" s="4"/>
      <c r="D946" s="4"/>
      <c r="E946" s="7"/>
      <c r="F946" s="4"/>
      <c r="G946" s="4"/>
      <c r="H946" s="7"/>
      <c r="I946" s="4"/>
      <c r="J946" s="4"/>
      <c r="K946" s="4"/>
      <c r="L946" s="4"/>
      <c r="M946" s="4"/>
      <c r="N946" s="4"/>
      <c r="O946" s="4"/>
      <c r="P946" s="4"/>
      <c r="Q946" s="4"/>
      <c r="R946" s="4"/>
      <c r="S946" s="4"/>
      <c r="T946" s="4"/>
      <c r="U946" s="4"/>
      <c r="V946" s="4"/>
      <c r="W946" s="4"/>
      <c r="X946" s="4"/>
      <c r="Y946" s="4"/>
      <c r="Z946" s="4"/>
    </row>
    <row r="947" spans="1:26" ht="15.75" customHeight="1">
      <c r="A947" s="4"/>
      <c r="B947" s="4"/>
      <c r="C947" s="4"/>
      <c r="D947" s="4"/>
      <c r="E947" s="7"/>
      <c r="F947" s="4"/>
      <c r="G947" s="4"/>
      <c r="H947" s="7"/>
      <c r="I947" s="4"/>
      <c r="J947" s="4"/>
      <c r="K947" s="4"/>
      <c r="L947" s="4"/>
      <c r="M947" s="4"/>
      <c r="N947" s="4"/>
      <c r="O947" s="4"/>
      <c r="P947" s="4"/>
      <c r="Q947" s="4"/>
      <c r="R947" s="4"/>
      <c r="S947" s="4"/>
      <c r="T947" s="4"/>
      <c r="U947" s="4"/>
      <c r="V947" s="4"/>
      <c r="W947" s="4"/>
      <c r="X947" s="4"/>
      <c r="Y947" s="4"/>
      <c r="Z947" s="4"/>
    </row>
    <row r="948" spans="1:26" ht="15.75" customHeight="1">
      <c r="A948" s="4"/>
      <c r="B948" s="4"/>
      <c r="C948" s="4"/>
      <c r="D948" s="4"/>
      <c r="E948" s="7"/>
      <c r="F948" s="4"/>
      <c r="G948" s="4"/>
      <c r="H948" s="7"/>
      <c r="I948" s="4"/>
      <c r="J948" s="4"/>
      <c r="K948" s="4"/>
      <c r="L948" s="4"/>
      <c r="M948" s="4"/>
      <c r="N948" s="4"/>
      <c r="O948" s="4"/>
      <c r="P948" s="4"/>
      <c r="Q948" s="4"/>
      <c r="R948" s="4"/>
      <c r="S948" s="4"/>
      <c r="T948" s="4"/>
      <c r="U948" s="4"/>
      <c r="V948" s="4"/>
      <c r="W948" s="4"/>
      <c r="X948" s="4"/>
      <c r="Y948" s="4"/>
      <c r="Z948" s="4"/>
    </row>
    <row r="949" spans="1:26" ht="15.75" customHeight="1">
      <c r="A949" s="4"/>
      <c r="B949" s="4"/>
      <c r="C949" s="4"/>
      <c r="D949" s="4"/>
      <c r="E949" s="7"/>
      <c r="F949" s="4"/>
      <c r="G949" s="4"/>
      <c r="H949" s="7"/>
      <c r="I949" s="4"/>
      <c r="J949" s="4"/>
      <c r="K949" s="4"/>
      <c r="L949" s="4"/>
      <c r="M949" s="4"/>
      <c r="N949" s="4"/>
      <c r="O949" s="4"/>
      <c r="P949" s="4"/>
      <c r="Q949" s="4"/>
      <c r="R949" s="4"/>
      <c r="S949" s="4"/>
      <c r="T949" s="4"/>
      <c r="U949" s="4"/>
      <c r="V949" s="4"/>
      <c r="W949" s="4"/>
      <c r="X949" s="4"/>
      <c r="Y949" s="4"/>
      <c r="Z949" s="4"/>
    </row>
    <row r="950" spans="1:26" ht="15.75" customHeight="1">
      <c r="A950" s="4"/>
      <c r="B950" s="4"/>
      <c r="C950" s="4"/>
      <c r="D950" s="4"/>
      <c r="E950" s="7"/>
      <c r="F950" s="4"/>
      <c r="G950" s="4"/>
      <c r="H950" s="7"/>
      <c r="I950" s="4"/>
      <c r="J950" s="4"/>
      <c r="K950" s="4"/>
      <c r="L950" s="4"/>
      <c r="M950" s="4"/>
      <c r="N950" s="4"/>
      <c r="O950" s="4"/>
      <c r="P950" s="4"/>
      <c r="Q950" s="4"/>
      <c r="R950" s="4"/>
      <c r="S950" s="4"/>
      <c r="T950" s="4"/>
      <c r="U950" s="4"/>
      <c r="V950" s="4"/>
      <c r="W950" s="4"/>
      <c r="X950" s="4"/>
      <c r="Y950" s="4"/>
      <c r="Z950" s="4"/>
    </row>
    <row r="951" spans="1:26" ht="15.75" customHeight="1">
      <c r="A951" s="4"/>
      <c r="B951" s="4"/>
      <c r="C951" s="4"/>
      <c r="D951" s="4"/>
      <c r="E951" s="7"/>
      <c r="F951" s="4"/>
      <c r="G951" s="4"/>
      <c r="H951" s="7"/>
      <c r="I951" s="4"/>
      <c r="J951" s="4"/>
      <c r="K951" s="4"/>
      <c r="L951" s="4"/>
      <c r="M951" s="4"/>
      <c r="N951" s="4"/>
      <c r="O951" s="4"/>
      <c r="P951" s="4"/>
      <c r="Q951" s="4"/>
      <c r="R951" s="4"/>
      <c r="S951" s="4"/>
      <c r="T951" s="4"/>
      <c r="U951" s="4"/>
      <c r="V951" s="4"/>
      <c r="W951" s="4"/>
      <c r="X951" s="4"/>
      <c r="Y951" s="4"/>
      <c r="Z951" s="4"/>
    </row>
    <row r="952" spans="1:26" ht="15.75" customHeight="1">
      <c r="A952" s="4"/>
      <c r="B952" s="4"/>
      <c r="C952" s="4"/>
      <c r="D952" s="4"/>
      <c r="E952" s="7"/>
      <c r="F952" s="4"/>
      <c r="G952" s="4"/>
      <c r="H952" s="7"/>
      <c r="I952" s="4"/>
      <c r="J952" s="4"/>
      <c r="K952" s="4"/>
      <c r="L952" s="4"/>
      <c r="M952" s="4"/>
      <c r="N952" s="4"/>
      <c r="O952" s="4"/>
      <c r="P952" s="4"/>
      <c r="Q952" s="4"/>
      <c r="R952" s="4"/>
      <c r="S952" s="4"/>
      <c r="T952" s="4"/>
      <c r="U952" s="4"/>
      <c r="V952" s="4"/>
      <c r="W952" s="4"/>
      <c r="X952" s="4"/>
      <c r="Y952" s="4"/>
      <c r="Z952" s="4"/>
    </row>
    <row r="953" spans="1:26" ht="15.75" customHeight="1">
      <c r="A953" s="4"/>
      <c r="B953" s="4"/>
      <c r="C953" s="4"/>
      <c r="D953" s="4"/>
      <c r="E953" s="7"/>
      <c r="F953" s="4"/>
      <c r="G953" s="4"/>
      <c r="H953" s="7"/>
      <c r="I953" s="4"/>
      <c r="J953" s="4"/>
      <c r="K953" s="4"/>
      <c r="L953" s="4"/>
      <c r="M953" s="4"/>
      <c r="N953" s="4"/>
      <c r="O953" s="4"/>
      <c r="P953" s="4"/>
      <c r="Q953" s="4"/>
      <c r="R953" s="4"/>
      <c r="S953" s="4"/>
      <c r="T953" s="4"/>
      <c r="U953" s="4"/>
      <c r="V953" s="4"/>
      <c r="W953" s="4"/>
      <c r="X953" s="4"/>
      <c r="Y953" s="4"/>
      <c r="Z953" s="4"/>
    </row>
    <row r="954" spans="1:26" ht="15.75" customHeight="1">
      <c r="A954" s="4"/>
      <c r="B954" s="4"/>
      <c r="C954" s="4"/>
      <c r="D954" s="4"/>
      <c r="E954" s="7"/>
      <c r="F954" s="4"/>
      <c r="G954" s="4"/>
      <c r="H954" s="7"/>
      <c r="I954" s="4"/>
      <c r="J954" s="4"/>
      <c r="K954" s="4"/>
      <c r="L954" s="4"/>
      <c r="M954" s="4"/>
      <c r="N954" s="4"/>
      <c r="O954" s="4"/>
      <c r="P954" s="4"/>
      <c r="Q954" s="4"/>
      <c r="R954" s="4"/>
      <c r="S954" s="4"/>
      <c r="T954" s="4"/>
      <c r="U954" s="4"/>
      <c r="V954" s="4"/>
      <c r="W954" s="4"/>
      <c r="X954" s="4"/>
      <c r="Y954" s="4"/>
      <c r="Z954" s="4"/>
    </row>
    <row r="955" spans="1:26" ht="15.75" customHeight="1">
      <c r="A955" s="4"/>
      <c r="B955" s="4"/>
      <c r="C955" s="4"/>
      <c r="D955" s="4"/>
      <c r="E955" s="7"/>
      <c r="F955" s="4"/>
      <c r="G955" s="4"/>
      <c r="H955" s="7"/>
      <c r="I955" s="4"/>
      <c r="J955" s="4"/>
      <c r="K955" s="4"/>
      <c r="L955" s="4"/>
      <c r="M955" s="4"/>
      <c r="N955" s="4"/>
      <c r="O955" s="4"/>
      <c r="P955" s="4"/>
      <c r="Q955" s="4"/>
      <c r="R955" s="4"/>
      <c r="S955" s="4"/>
      <c r="T955" s="4"/>
      <c r="U955" s="4"/>
      <c r="V955" s="4"/>
      <c r="W955" s="4"/>
      <c r="X955" s="4"/>
      <c r="Y955" s="4"/>
      <c r="Z955" s="4"/>
    </row>
    <row r="956" spans="1:26" ht="15.75" customHeight="1">
      <c r="A956" s="4"/>
      <c r="B956" s="4"/>
      <c r="C956" s="4"/>
      <c r="D956" s="4"/>
      <c r="E956" s="7"/>
      <c r="F956" s="4"/>
      <c r="G956" s="4"/>
      <c r="H956" s="7"/>
      <c r="I956" s="4"/>
      <c r="J956" s="4"/>
      <c r="K956" s="4"/>
      <c r="L956" s="4"/>
      <c r="M956" s="4"/>
      <c r="N956" s="4"/>
      <c r="O956" s="4"/>
      <c r="P956" s="4"/>
      <c r="Q956" s="4"/>
      <c r="R956" s="4"/>
      <c r="S956" s="4"/>
      <c r="T956" s="4"/>
      <c r="U956" s="4"/>
      <c r="V956" s="4"/>
      <c r="W956" s="4"/>
      <c r="X956" s="4"/>
      <c r="Y956" s="4"/>
      <c r="Z956" s="4"/>
    </row>
    <row r="957" spans="1:26" ht="15.75" customHeight="1">
      <c r="A957" s="4"/>
      <c r="B957" s="4"/>
      <c r="C957" s="4"/>
      <c r="D957" s="4"/>
      <c r="E957" s="7"/>
      <c r="F957" s="4"/>
      <c r="G957" s="4"/>
      <c r="H957" s="7"/>
      <c r="I957" s="4"/>
      <c r="J957" s="4"/>
      <c r="K957" s="4"/>
      <c r="L957" s="4"/>
      <c r="M957" s="4"/>
      <c r="N957" s="4"/>
      <c r="O957" s="4"/>
      <c r="P957" s="4"/>
      <c r="Q957" s="4"/>
      <c r="R957" s="4"/>
      <c r="S957" s="4"/>
      <c r="T957" s="4"/>
      <c r="U957" s="4"/>
      <c r="V957" s="4"/>
      <c r="W957" s="4"/>
      <c r="X957" s="4"/>
      <c r="Y957" s="4"/>
      <c r="Z957" s="4"/>
    </row>
    <row r="958" spans="1:26" ht="15.75" customHeight="1">
      <c r="A958" s="4"/>
      <c r="B958" s="4"/>
      <c r="C958" s="4"/>
      <c r="D958" s="4"/>
      <c r="E958" s="7"/>
      <c r="F958" s="4"/>
      <c r="G958" s="4"/>
      <c r="H958" s="7"/>
      <c r="I958" s="4"/>
      <c r="J958" s="4"/>
      <c r="K958" s="4"/>
      <c r="L958" s="4"/>
      <c r="M958" s="4"/>
      <c r="N958" s="4"/>
      <c r="O958" s="4"/>
      <c r="P958" s="4"/>
      <c r="Q958" s="4"/>
      <c r="R958" s="4"/>
      <c r="S958" s="4"/>
      <c r="T958" s="4"/>
      <c r="U958" s="4"/>
      <c r="V958" s="4"/>
      <c r="W958" s="4"/>
      <c r="X958" s="4"/>
      <c r="Y958" s="4"/>
      <c r="Z958" s="4"/>
    </row>
    <row r="959" spans="1:26" ht="15.75" customHeight="1">
      <c r="A959" s="4"/>
      <c r="B959" s="4"/>
      <c r="C959" s="4"/>
      <c r="D959" s="4"/>
      <c r="E959" s="7"/>
      <c r="F959" s="4"/>
      <c r="G959" s="4"/>
      <c r="H959" s="7"/>
      <c r="I959" s="4"/>
      <c r="J959" s="4"/>
      <c r="K959" s="4"/>
      <c r="L959" s="4"/>
      <c r="M959" s="4"/>
      <c r="N959" s="4"/>
      <c r="O959" s="4"/>
      <c r="P959" s="4"/>
      <c r="Q959" s="4"/>
      <c r="R959" s="4"/>
      <c r="S959" s="4"/>
      <c r="T959" s="4"/>
      <c r="U959" s="4"/>
      <c r="V959" s="4"/>
      <c r="W959" s="4"/>
      <c r="X959" s="4"/>
      <c r="Y959" s="4"/>
      <c r="Z959" s="4"/>
    </row>
    <row r="960" spans="1:26" ht="15.75" customHeight="1">
      <c r="A960" s="4"/>
      <c r="B960" s="4"/>
      <c r="C960" s="4"/>
      <c r="D960" s="4"/>
      <c r="E960" s="7"/>
      <c r="F960" s="4"/>
      <c r="G960" s="4"/>
      <c r="H960" s="7"/>
      <c r="I960" s="4"/>
      <c r="J960" s="4"/>
      <c r="K960" s="4"/>
      <c r="L960" s="4"/>
      <c r="M960" s="4"/>
      <c r="N960" s="4"/>
      <c r="O960" s="4"/>
      <c r="P960" s="4"/>
      <c r="Q960" s="4"/>
      <c r="R960" s="4"/>
      <c r="S960" s="4"/>
      <c r="T960" s="4"/>
      <c r="U960" s="4"/>
      <c r="V960" s="4"/>
      <c r="W960" s="4"/>
      <c r="X960" s="4"/>
      <c r="Y960" s="4"/>
      <c r="Z960" s="4"/>
    </row>
    <row r="961" spans="1:26" ht="15.75" customHeight="1">
      <c r="A961" s="4"/>
      <c r="B961" s="4"/>
      <c r="C961" s="4"/>
      <c r="D961" s="4"/>
      <c r="E961" s="7"/>
      <c r="F961" s="4"/>
      <c r="G961" s="4"/>
      <c r="H961" s="7"/>
      <c r="I961" s="4"/>
      <c r="J961" s="4"/>
      <c r="K961" s="4"/>
      <c r="L961" s="4"/>
      <c r="M961" s="4"/>
      <c r="N961" s="4"/>
      <c r="O961" s="4"/>
      <c r="P961" s="4"/>
      <c r="Q961" s="4"/>
      <c r="R961" s="4"/>
      <c r="S961" s="4"/>
      <c r="T961" s="4"/>
      <c r="U961" s="4"/>
      <c r="V961" s="4"/>
      <c r="W961" s="4"/>
      <c r="X961" s="4"/>
      <c r="Y961" s="4"/>
      <c r="Z961" s="4"/>
    </row>
    <row r="962" spans="1:26" ht="15.75" customHeight="1">
      <c r="A962" s="4"/>
      <c r="B962" s="4"/>
      <c r="C962" s="4"/>
      <c r="D962" s="4"/>
      <c r="E962" s="7"/>
      <c r="F962" s="4"/>
      <c r="G962" s="4"/>
      <c r="H962" s="7"/>
      <c r="I962" s="4"/>
      <c r="J962" s="4"/>
      <c r="K962" s="4"/>
      <c r="L962" s="4"/>
      <c r="M962" s="4"/>
      <c r="N962" s="4"/>
      <c r="O962" s="4"/>
      <c r="P962" s="4"/>
      <c r="Q962" s="4"/>
      <c r="R962" s="4"/>
      <c r="S962" s="4"/>
      <c r="T962" s="4"/>
      <c r="U962" s="4"/>
      <c r="V962" s="4"/>
      <c r="W962" s="4"/>
      <c r="X962" s="4"/>
      <c r="Y962" s="4"/>
      <c r="Z962" s="4"/>
    </row>
    <row r="963" spans="1:26" ht="15.75" customHeight="1">
      <c r="A963" s="4"/>
      <c r="B963" s="4"/>
      <c r="C963" s="4"/>
      <c r="D963" s="4"/>
      <c r="E963" s="7"/>
      <c r="F963" s="4"/>
      <c r="G963" s="4"/>
      <c r="H963" s="7"/>
      <c r="I963" s="4"/>
      <c r="J963" s="4"/>
      <c r="K963" s="4"/>
      <c r="L963" s="4"/>
      <c r="M963" s="4"/>
      <c r="N963" s="4"/>
      <c r="O963" s="4"/>
      <c r="P963" s="4"/>
      <c r="Q963" s="4"/>
      <c r="R963" s="4"/>
      <c r="S963" s="4"/>
      <c r="T963" s="4"/>
      <c r="U963" s="4"/>
      <c r="V963" s="4"/>
      <c r="W963" s="4"/>
      <c r="X963" s="4"/>
      <c r="Y963" s="4"/>
      <c r="Z963" s="4"/>
    </row>
    <row r="964" spans="1:26" ht="15.75" customHeight="1">
      <c r="A964" s="4"/>
      <c r="B964" s="4"/>
      <c r="C964" s="4"/>
      <c r="D964" s="4"/>
      <c r="E964" s="7"/>
      <c r="F964" s="4"/>
      <c r="G964" s="4"/>
      <c r="H964" s="7"/>
      <c r="I964" s="4"/>
      <c r="J964" s="4"/>
      <c r="K964" s="4"/>
      <c r="L964" s="4"/>
      <c r="M964" s="4"/>
      <c r="N964" s="4"/>
      <c r="O964" s="4"/>
      <c r="P964" s="4"/>
      <c r="Q964" s="4"/>
      <c r="R964" s="4"/>
      <c r="S964" s="4"/>
      <c r="T964" s="4"/>
      <c r="U964" s="4"/>
      <c r="V964" s="4"/>
      <c r="W964" s="4"/>
      <c r="X964" s="4"/>
      <c r="Y964" s="4"/>
      <c r="Z964" s="4"/>
    </row>
    <row r="965" spans="1:26" ht="15.75" customHeight="1">
      <c r="A965" s="4"/>
      <c r="B965" s="4"/>
      <c r="C965" s="4"/>
      <c r="D965" s="4"/>
      <c r="E965" s="7"/>
      <c r="F965" s="4"/>
      <c r="G965" s="4"/>
      <c r="H965" s="7"/>
      <c r="I965" s="4"/>
      <c r="J965" s="4"/>
      <c r="K965" s="4"/>
      <c r="L965" s="4"/>
      <c r="M965" s="4"/>
      <c r="N965" s="4"/>
      <c r="O965" s="4"/>
      <c r="P965" s="4"/>
      <c r="Q965" s="4"/>
      <c r="R965" s="4"/>
      <c r="S965" s="4"/>
      <c r="T965" s="4"/>
      <c r="U965" s="4"/>
      <c r="V965" s="4"/>
      <c r="W965" s="4"/>
      <c r="X965" s="4"/>
      <c r="Y965" s="4"/>
      <c r="Z965" s="4"/>
    </row>
    <row r="966" spans="1:26" ht="15.75" customHeight="1">
      <c r="A966" s="4"/>
      <c r="B966" s="4"/>
      <c r="C966" s="4"/>
      <c r="D966" s="4"/>
      <c r="E966" s="7"/>
      <c r="F966" s="4"/>
      <c r="G966" s="4"/>
      <c r="H966" s="7"/>
      <c r="I966" s="4"/>
      <c r="J966" s="4"/>
      <c r="K966" s="4"/>
      <c r="L966" s="4"/>
      <c r="M966" s="4"/>
      <c r="N966" s="4"/>
      <c r="O966" s="4"/>
      <c r="P966" s="4"/>
      <c r="Q966" s="4"/>
      <c r="R966" s="4"/>
      <c r="S966" s="4"/>
      <c r="T966" s="4"/>
      <c r="U966" s="4"/>
      <c r="V966" s="4"/>
      <c r="W966" s="4"/>
      <c r="X966" s="4"/>
      <c r="Y966" s="4"/>
      <c r="Z966" s="4"/>
    </row>
    <row r="967" spans="1:26" ht="15.75" customHeight="1">
      <c r="A967" s="4"/>
      <c r="B967" s="4"/>
      <c r="C967" s="4"/>
      <c r="D967" s="4"/>
      <c r="E967" s="7"/>
      <c r="F967" s="4"/>
      <c r="G967" s="4"/>
      <c r="H967" s="7"/>
      <c r="I967" s="4"/>
      <c r="J967" s="4"/>
      <c r="K967" s="4"/>
      <c r="L967" s="4"/>
      <c r="M967" s="4"/>
      <c r="N967" s="4"/>
      <c r="O967" s="4"/>
      <c r="P967" s="4"/>
      <c r="Q967" s="4"/>
      <c r="R967" s="4"/>
      <c r="S967" s="4"/>
      <c r="T967" s="4"/>
      <c r="U967" s="4"/>
      <c r="V967" s="4"/>
      <c r="W967" s="4"/>
      <c r="X967" s="4"/>
      <c r="Y967" s="4"/>
      <c r="Z967" s="4"/>
    </row>
    <row r="968" spans="1:26" ht="15.75" customHeight="1">
      <c r="A968" s="4"/>
      <c r="B968" s="4"/>
      <c r="C968" s="4"/>
      <c r="D968" s="4"/>
      <c r="E968" s="7"/>
      <c r="F968" s="4"/>
      <c r="G968" s="4"/>
      <c r="H968" s="7"/>
      <c r="I968" s="4"/>
      <c r="J968" s="4"/>
      <c r="K968" s="4"/>
      <c r="L968" s="4"/>
      <c r="M968" s="4"/>
      <c r="N968" s="4"/>
      <c r="O968" s="4"/>
      <c r="P968" s="4"/>
      <c r="Q968" s="4"/>
      <c r="R968" s="4"/>
      <c r="S968" s="4"/>
      <c r="T968" s="4"/>
      <c r="U968" s="4"/>
      <c r="V968" s="4"/>
      <c r="W968" s="4"/>
      <c r="X968" s="4"/>
      <c r="Y968" s="4"/>
      <c r="Z968" s="4"/>
    </row>
    <row r="969" spans="1:26" ht="15.75" customHeight="1">
      <c r="A969" s="4"/>
      <c r="B969" s="4"/>
      <c r="C969" s="4"/>
      <c r="D969" s="4"/>
      <c r="E969" s="7"/>
      <c r="F969" s="4"/>
      <c r="G969" s="4"/>
      <c r="H969" s="7"/>
      <c r="I969" s="4"/>
      <c r="J969" s="4"/>
      <c r="K969" s="4"/>
      <c r="L969" s="4"/>
      <c r="M969" s="4"/>
      <c r="N969" s="4"/>
      <c r="O969" s="4"/>
      <c r="P969" s="4"/>
      <c r="Q969" s="4"/>
      <c r="R969" s="4"/>
      <c r="S969" s="4"/>
      <c r="T969" s="4"/>
      <c r="U969" s="4"/>
      <c r="V969" s="4"/>
      <c r="W969" s="4"/>
      <c r="X969" s="4"/>
      <c r="Y969" s="4"/>
      <c r="Z969" s="4"/>
    </row>
    <row r="970" spans="1:26" ht="15.75" customHeight="1">
      <c r="A970" s="4"/>
      <c r="B970" s="4"/>
      <c r="C970" s="4"/>
      <c r="D970" s="4"/>
      <c r="E970" s="7"/>
      <c r="F970" s="4"/>
      <c r="G970" s="4"/>
      <c r="H970" s="7"/>
      <c r="I970" s="4"/>
      <c r="J970" s="4"/>
      <c r="K970" s="4"/>
      <c r="L970" s="4"/>
      <c r="M970" s="4"/>
      <c r="N970" s="4"/>
      <c r="O970" s="4"/>
      <c r="P970" s="4"/>
      <c r="Q970" s="4"/>
      <c r="R970" s="4"/>
      <c r="S970" s="4"/>
      <c r="T970" s="4"/>
      <c r="U970" s="4"/>
      <c r="V970" s="4"/>
      <c r="W970" s="4"/>
      <c r="X970" s="4"/>
      <c r="Y970" s="4"/>
      <c r="Z970" s="4"/>
    </row>
    <row r="971" spans="1:26" ht="15.75" customHeight="1">
      <c r="A971" s="4"/>
      <c r="B971" s="4"/>
      <c r="C971" s="4"/>
      <c r="D971" s="4"/>
      <c r="E971" s="7"/>
      <c r="F971" s="4"/>
      <c r="G971" s="4"/>
      <c r="H971" s="7"/>
      <c r="I971" s="4"/>
      <c r="J971" s="4"/>
      <c r="K971" s="4"/>
      <c r="L971" s="4"/>
      <c r="M971" s="4"/>
      <c r="N971" s="4"/>
      <c r="O971" s="4"/>
      <c r="P971" s="4"/>
      <c r="Q971" s="4"/>
      <c r="R971" s="4"/>
      <c r="S971" s="4"/>
      <c r="T971" s="4"/>
      <c r="U971" s="4"/>
      <c r="V971" s="4"/>
      <c r="W971" s="4"/>
      <c r="X971" s="4"/>
      <c r="Y971" s="4"/>
      <c r="Z971" s="4"/>
    </row>
    <row r="972" spans="1:26" ht="15.75" customHeight="1">
      <c r="A972" s="4"/>
      <c r="B972" s="4"/>
      <c r="C972" s="4"/>
      <c r="D972" s="4"/>
      <c r="E972" s="7"/>
      <c r="F972" s="4"/>
      <c r="G972" s="4"/>
      <c r="H972" s="7"/>
      <c r="I972" s="4"/>
      <c r="J972" s="4"/>
      <c r="K972" s="4"/>
      <c r="L972" s="4"/>
      <c r="M972" s="4"/>
      <c r="N972" s="4"/>
      <c r="O972" s="4"/>
      <c r="P972" s="4"/>
      <c r="Q972" s="4"/>
      <c r="R972" s="4"/>
      <c r="S972" s="4"/>
      <c r="T972" s="4"/>
      <c r="U972" s="4"/>
      <c r="V972" s="4"/>
      <c r="W972" s="4"/>
      <c r="X972" s="4"/>
      <c r="Y972" s="4"/>
      <c r="Z972" s="4"/>
    </row>
    <row r="973" spans="1:26" ht="15.75" customHeight="1">
      <c r="A973" s="4"/>
      <c r="B973" s="4"/>
      <c r="C973" s="4"/>
      <c r="D973" s="4"/>
      <c r="E973" s="7"/>
      <c r="F973" s="4"/>
      <c r="G973" s="4"/>
      <c r="H973" s="7"/>
      <c r="I973" s="4"/>
      <c r="J973" s="4"/>
      <c r="K973" s="4"/>
      <c r="L973" s="4"/>
      <c r="M973" s="4"/>
      <c r="N973" s="4"/>
      <c r="O973" s="4"/>
      <c r="P973" s="4"/>
      <c r="Q973" s="4"/>
      <c r="R973" s="4"/>
      <c r="S973" s="4"/>
      <c r="T973" s="4"/>
      <c r="U973" s="4"/>
      <c r="V973" s="4"/>
      <c r="W973" s="4"/>
      <c r="X973" s="4"/>
      <c r="Y973" s="4"/>
      <c r="Z973" s="4"/>
    </row>
    <row r="974" spans="1:26" ht="15.75" customHeight="1">
      <c r="A974" s="4"/>
      <c r="B974" s="4"/>
      <c r="C974" s="4"/>
      <c r="D974" s="4"/>
      <c r="E974" s="7"/>
      <c r="F974" s="4"/>
      <c r="G974" s="4"/>
      <c r="H974" s="7"/>
      <c r="I974" s="4"/>
      <c r="J974" s="4"/>
      <c r="K974" s="4"/>
      <c r="L974" s="4"/>
      <c r="M974" s="4"/>
      <c r="N974" s="4"/>
      <c r="O974" s="4"/>
      <c r="P974" s="4"/>
      <c r="Q974" s="4"/>
      <c r="R974" s="4"/>
      <c r="S974" s="4"/>
      <c r="T974" s="4"/>
      <c r="U974" s="4"/>
      <c r="V974" s="4"/>
      <c r="W974" s="4"/>
      <c r="X974" s="4"/>
      <c r="Y974" s="4"/>
      <c r="Z974" s="4"/>
    </row>
    <row r="975" spans="1:26" ht="15.75" customHeight="1">
      <c r="A975" s="4"/>
      <c r="B975" s="4"/>
      <c r="C975" s="4"/>
      <c r="D975" s="4"/>
      <c r="E975" s="7"/>
      <c r="F975" s="4"/>
      <c r="G975" s="4"/>
      <c r="H975" s="7"/>
      <c r="I975" s="4"/>
      <c r="J975" s="4"/>
      <c r="K975" s="4"/>
      <c r="L975" s="4"/>
      <c r="M975" s="4"/>
      <c r="N975" s="4"/>
      <c r="O975" s="4"/>
      <c r="P975" s="4"/>
      <c r="Q975" s="4"/>
      <c r="R975" s="4"/>
      <c r="S975" s="4"/>
      <c r="T975" s="4"/>
      <c r="U975" s="4"/>
      <c r="V975" s="4"/>
      <c r="W975" s="4"/>
      <c r="X975" s="4"/>
      <c r="Y975" s="4"/>
      <c r="Z975" s="4"/>
    </row>
    <row r="976" spans="1:26" ht="15.75" customHeight="1">
      <c r="A976" s="4"/>
      <c r="B976" s="4"/>
      <c r="C976" s="4"/>
      <c r="D976" s="4"/>
      <c r="E976" s="7"/>
      <c r="F976" s="4"/>
      <c r="G976" s="4"/>
      <c r="H976" s="7"/>
      <c r="I976" s="4"/>
      <c r="J976" s="4"/>
      <c r="K976" s="4"/>
      <c r="L976" s="4"/>
      <c r="M976" s="4"/>
      <c r="N976" s="4"/>
      <c r="O976" s="4"/>
      <c r="P976" s="4"/>
      <c r="Q976" s="4"/>
      <c r="R976" s="4"/>
      <c r="S976" s="4"/>
      <c r="T976" s="4"/>
      <c r="U976" s="4"/>
      <c r="V976" s="4"/>
      <c r="W976" s="4"/>
      <c r="X976" s="4"/>
      <c r="Y976" s="4"/>
      <c r="Z976" s="4"/>
    </row>
    <row r="977" spans="1:26" ht="15.75" customHeight="1">
      <c r="A977" s="4"/>
      <c r="B977" s="4"/>
      <c r="C977" s="4"/>
      <c r="D977" s="4"/>
      <c r="E977" s="7"/>
      <c r="F977" s="4"/>
      <c r="G977" s="4"/>
      <c r="H977" s="7"/>
      <c r="I977" s="4"/>
      <c r="J977" s="4"/>
      <c r="K977" s="4"/>
      <c r="L977" s="4"/>
      <c r="M977" s="4"/>
      <c r="N977" s="4"/>
      <c r="O977" s="4"/>
      <c r="P977" s="4"/>
      <c r="Q977" s="4"/>
      <c r="R977" s="4"/>
      <c r="S977" s="4"/>
      <c r="T977" s="4"/>
      <c r="U977" s="4"/>
      <c r="V977" s="4"/>
      <c r="W977" s="4"/>
      <c r="X977" s="4"/>
      <c r="Y977" s="4"/>
      <c r="Z977" s="4"/>
    </row>
    <row r="978" spans="1:26" ht="15.75" customHeight="1">
      <c r="A978" s="4"/>
      <c r="B978" s="4"/>
      <c r="C978" s="4"/>
      <c r="D978" s="4"/>
      <c r="E978" s="7"/>
      <c r="F978" s="4"/>
      <c r="G978" s="4"/>
      <c r="H978" s="7"/>
      <c r="I978" s="4"/>
      <c r="J978" s="4"/>
      <c r="K978" s="4"/>
      <c r="L978" s="4"/>
      <c r="M978" s="4"/>
      <c r="N978" s="4"/>
      <c r="O978" s="4"/>
      <c r="P978" s="4"/>
      <c r="Q978" s="4"/>
      <c r="R978" s="4"/>
      <c r="S978" s="4"/>
      <c r="T978" s="4"/>
      <c r="U978" s="4"/>
      <c r="V978" s="4"/>
      <c r="W978" s="4"/>
      <c r="X978" s="4"/>
      <c r="Y978" s="4"/>
      <c r="Z978" s="4"/>
    </row>
    <row r="979" spans="1:26" ht="15.75" customHeight="1">
      <c r="A979" s="4"/>
      <c r="B979" s="4"/>
      <c r="C979" s="4"/>
      <c r="D979" s="4"/>
      <c r="E979" s="7"/>
      <c r="F979" s="4"/>
      <c r="G979" s="4"/>
      <c r="H979" s="7"/>
      <c r="I979" s="4"/>
      <c r="J979" s="4"/>
      <c r="K979" s="4"/>
      <c r="L979" s="4"/>
      <c r="M979" s="4"/>
      <c r="N979" s="4"/>
      <c r="O979" s="4"/>
      <c r="P979" s="4"/>
      <c r="Q979" s="4"/>
      <c r="R979" s="4"/>
      <c r="S979" s="4"/>
      <c r="T979" s="4"/>
      <c r="U979" s="4"/>
      <c r="V979" s="4"/>
      <c r="W979" s="4"/>
      <c r="X979" s="4"/>
      <c r="Y979" s="4"/>
      <c r="Z979" s="4"/>
    </row>
    <row r="980" spans="1:26" ht="15.75" customHeight="1">
      <c r="A980" s="4"/>
      <c r="B980" s="4"/>
      <c r="C980" s="4"/>
      <c r="D980" s="4"/>
      <c r="E980" s="7"/>
      <c r="F980" s="4"/>
      <c r="G980" s="4"/>
      <c r="H980" s="7"/>
      <c r="I980" s="4"/>
      <c r="J980" s="4"/>
      <c r="K980" s="4"/>
      <c r="L980" s="4"/>
      <c r="M980" s="4"/>
      <c r="N980" s="4"/>
      <c r="O980" s="4"/>
      <c r="P980" s="4"/>
      <c r="Q980" s="4"/>
      <c r="R980" s="4"/>
      <c r="S980" s="4"/>
      <c r="T980" s="4"/>
      <c r="U980" s="4"/>
      <c r="V980" s="4"/>
      <c r="W980" s="4"/>
      <c r="X980" s="4"/>
      <c r="Y980" s="4"/>
      <c r="Z980" s="4"/>
    </row>
    <row r="981" spans="1:26" ht="15.75" customHeight="1">
      <c r="A981" s="4"/>
      <c r="B981" s="4"/>
      <c r="C981" s="4"/>
      <c r="D981" s="4"/>
      <c r="E981" s="7"/>
      <c r="F981" s="4"/>
      <c r="G981" s="4"/>
      <c r="H981" s="7"/>
      <c r="I981" s="4"/>
      <c r="J981" s="4"/>
      <c r="K981" s="4"/>
      <c r="L981" s="4"/>
      <c r="M981" s="4"/>
      <c r="N981" s="4"/>
      <c r="O981" s="4"/>
      <c r="P981" s="4"/>
      <c r="Q981" s="4"/>
      <c r="R981" s="4"/>
      <c r="S981" s="4"/>
      <c r="T981" s="4"/>
      <c r="U981" s="4"/>
      <c r="V981" s="4"/>
      <c r="W981" s="4"/>
      <c r="X981" s="4"/>
      <c r="Y981" s="4"/>
      <c r="Z981" s="4"/>
    </row>
    <row r="982" spans="1:26" ht="15.75" customHeight="1">
      <c r="A982" s="4"/>
      <c r="B982" s="4"/>
      <c r="C982" s="4"/>
      <c r="D982" s="4"/>
      <c r="E982" s="7"/>
      <c r="F982" s="4"/>
      <c r="G982" s="4"/>
      <c r="H982" s="7"/>
      <c r="I982" s="4"/>
      <c r="J982" s="4"/>
      <c r="K982" s="4"/>
      <c r="L982" s="4"/>
      <c r="M982" s="4"/>
      <c r="N982" s="4"/>
      <c r="O982" s="4"/>
      <c r="P982" s="4"/>
      <c r="Q982" s="4"/>
      <c r="R982" s="4"/>
      <c r="S982" s="4"/>
      <c r="T982" s="4"/>
      <c r="U982" s="4"/>
      <c r="V982" s="4"/>
      <c r="W982" s="4"/>
      <c r="X982" s="4"/>
      <c r="Y982" s="4"/>
      <c r="Z982" s="4"/>
    </row>
    <row r="983" spans="1:26" ht="15.75" customHeight="1">
      <c r="A983" s="4"/>
      <c r="B983" s="4"/>
      <c r="C983" s="4"/>
      <c r="D983" s="4"/>
      <c r="E983" s="7"/>
      <c r="F983" s="4"/>
      <c r="G983" s="4"/>
      <c r="H983" s="7"/>
      <c r="I983" s="4"/>
      <c r="J983" s="4"/>
      <c r="K983" s="4"/>
      <c r="L983" s="4"/>
      <c r="M983" s="4"/>
      <c r="N983" s="4"/>
      <c r="O983" s="4"/>
      <c r="P983" s="4"/>
      <c r="Q983" s="4"/>
      <c r="R983" s="4"/>
      <c r="S983" s="4"/>
      <c r="T983" s="4"/>
      <c r="U983" s="4"/>
      <c r="V983" s="4"/>
      <c r="W983" s="4"/>
      <c r="X983" s="4"/>
      <c r="Y983" s="4"/>
      <c r="Z983" s="4"/>
    </row>
    <row r="984" spans="1:26" ht="15.75" customHeight="1">
      <c r="A984" s="4"/>
      <c r="B984" s="4"/>
      <c r="C984" s="4"/>
      <c r="D984" s="4"/>
      <c r="E984" s="7"/>
      <c r="F984" s="4"/>
      <c r="G984" s="4"/>
      <c r="H984" s="7"/>
      <c r="I984" s="4"/>
      <c r="J984" s="4"/>
      <c r="K984" s="4"/>
      <c r="L984" s="4"/>
      <c r="M984" s="4"/>
      <c r="N984" s="4"/>
      <c r="O984" s="4"/>
      <c r="P984" s="4"/>
      <c r="Q984" s="4"/>
      <c r="R984" s="4"/>
      <c r="S984" s="4"/>
      <c r="T984" s="4"/>
      <c r="U984" s="4"/>
      <c r="V984" s="4"/>
      <c r="W984" s="4"/>
      <c r="X984" s="4"/>
      <c r="Y984" s="4"/>
      <c r="Z984" s="4"/>
    </row>
    <row r="985" spans="1:26" ht="15.75" customHeight="1">
      <c r="A985" s="4"/>
      <c r="B985" s="4"/>
      <c r="C985" s="4"/>
      <c r="D985" s="4"/>
      <c r="E985" s="7"/>
      <c r="F985" s="4"/>
      <c r="G985" s="4"/>
      <c r="H985" s="7"/>
      <c r="I985" s="4"/>
      <c r="J985" s="4"/>
      <c r="K985" s="4"/>
      <c r="L985" s="4"/>
      <c r="M985" s="4"/>
      <c r="N985" s="4"/>
      <c r="O985" s="4"/>
      <c r="P985" s="4"/>
      <c r="Q985" s="4"/>
      <c r="R985" s="4"/>
      <c r="S985" s="4"/>
      <c r="T985" s="4"/>
      <c r="U985" s="4"/>
      <c r="V985" s="4"/>
      <c r="W985" s="4"/>
      <c r="X985" s="4"/>
      <c r="Y985" s="4"/>
      <c r="Z985" s="4"/>
    </row>
    <row r="986" spans="1:26" ht="15.75" customHeight="1">
      <c r="A986" s="4"/>
      <c r="B986" s="4"/>
      <c r="C986" s="4"/>
      <c r="D986" s="4"/>
      <c r="E986" s="7"/>
      <c r="F986" s="4"/>
      <c r="G986" s="4"/>
      <c r="H986" s="7"/>
      <c r="I986" s="4"/>
      <c r="J986" s="4"/>
      <c r="K986" s="4"/>
      <c r="L986" s="4"/>
      <c r="M986" s="4"/>
      <c r="N986" s="4"/>
      <c r="O986" s="4"/>
      <c r="P986" s="4"/>
      <c r="Q986" s="4"/>
      <c r="R986" s="4"/>
      <c r="S986" s="4"/>
      <c r="T986" s="4"/>
      <c r="U986" s="4"/>
      <c r="V986" s="4"/>
      <c r="W986" s="4"/>
      <c r="X986" s="4"/>
      <c r="Y986" s="4"/>
      <c r="Z986" s="4"/>
    </row>
    <row r="987" spans="1:26" ht="15.75" customHeight="1">
      <c r="A987" s="4"/>
      <c r="B987" s="4"/>
      <c r="C987" s="4"/>
      <c r="D987" s="4"/>
      <c r="E987" s="7"/>
      <c r="F987" s="4"/>
      <c r="G987" s="4"/>
      <c r="H987" s="7"/>
      <c r="I987" s="4"/>
      <c r="J987" s="4"/>
      <c r="K987" s="4"/>
      <c r="L987" s="4"/>
      <c r="M987" s="4"/>
      <c r="N987" s="4"/>
      <c r="O987" s="4"/>
      <c r="P987" s="4"/>
      <c r="Q987" s="4"/>
      <c r="R987" s="4"/>
      <c r="S987" s="4"/>
      <c r="T987" s="4"/>
      <c r="U987" s="4"/>
      <c r="V987" s="4"/>
      <c r="W987" s="4"/>
      <c r="X987" s="4"/>
      <c r="Y987" s="4"/>
      <c r="Z987" s="4"/>
    </row>
    <row r="988" spans="1:26" ht="15.75" customHeight="1">
      <c r="A988" s="4"/>
      <c r="B988" s="4"/>
      <c r="C988" s="4"/>
      <c r="D988" s="4"/>
      <c r="E988" s="7"/>
      <c r="F988" s="4"/>
      <c r="G988" s="4"/>
      <c r="H988" s="7"/>
      <c r="I988" s="4"/>
      <c r="J988" s="4"/>
      <c r="K988" s="4"/>
      <c r="L988" s="4"/>
      <c r="M988" s="4"/>
      <c r="N988" s="4"/>
      <c r="O988" s="4"/>
      <c r="P988" s="4"/>
      <c r="Q988" s="4"/>
      <c r="R988" s="4"/>
      <c r="S988" s="4"/>
      <c r="T988" s="4"/>
      <c r="U988" s="4"/>
      <c r="V988" s="4"/>
      <c r="W988" s="4"/>
      <c r="X988" s="4"/>
      <c r="Y988" s="4"/>
      <c r="Z988" s="4"/>
    </row>
    <row r="989" spans="1:26" ht="15.75" customHeight="1">
      <c r="A989" s="4"/>
      <c r="B989" s="4"/>
      <c r="C989" s="4"/>
      <c r="D989" s="4"/>
      <c r="E989" s="7"/>
      <c r="F989" s="4"/>
      <c r="G989" s="4"/>
      <c r="H989" s="7"/>
      <c r="I989" s="4"/>
      <c r="J989" s="4"/>
      <c r="K989" s="4"/>
      <c r="L989" s="4"/>
      <c r="M989" s="4"/>
      <c r="N989" s="4"/>
      <c r="O989" s="4"/>
      <c r="P989" s="4"/>
      <c r="Q989" s="4"/>
      <c r="R989" s="4"/>
      <c r="S989" s="4"/>
      <c r="T989" s="4"/>
      <c r="U989" s="4"/>
      <c r="V989" s="4"/>
      <c r="W989" s="4"/>
      <c r="X989" s="4"/>
      <c r="Y989" s="4"/>
      <c r="Z989" s="4"/>
    </row>
    <row r="990" spans="1:26" ht="15.75" customHeight="1">
      <c r="A990" s="4"/>
      <c r="B990" s="4"/>
      <c r="C990" s="4"/>
      <c r="D990" s="4"/>
      <c r="E990" s="7"/>
      <c r="F990" s="4"/>
      <c r="G990" s="4"/>
      <c r="H990" s="7"/>
      <c r="I990" s="4"/>
      <c r="J990" s="4"/>
      <c r="K990" s="4"/>
      <c r="L990" s="4"/>
      <c r="M990" s="4"/>
      <c r="N990" s="4"/>
      <c r="O990" s="4"/>
      <c r="P990" s="4"/>
      <c r="Q990" s="4"/>
      <c r="R990" s="4"/>
      <c r="S990" s="4"/>
      <c r="T990" s="4"/>
      <c r="U990" s="4"/>
      <c r="V990" s="4"/>
      <c r="W990" s="4"/>
      <c r="X990" s="4"/>
      <c r="Y990" s="4"/>
      <c r="Z990" s="4"/>
    </row>
    <row r="991" spans="1:26" ht="15.75" customHeight="1">
      <c r="A991" s="4"/>
      <c r="B991" s="4"/>
      <c r="C991" s="4"/>
      <c r="D991" s="4"/>
      <c r="E991" s="7"/>
      <c r="F991" s="4"/>
      <c r="G991" s="4"/>
      <c r="H991" s="7"/>
      <c r="I991" s="4"/>
      <c r="J991" s="4"/>
      <c r="K991" s="4"/>
      <c r="L991" s="4"/>
      <c r="M991" s="4"/>
      <c r="N991" s="4"/>
      <c r="O991" s="4"/>
      <c r="P991" s="4"/>
      <c r="Q991" s="4"/>
      <c r="R991" s="4"/>
      <c r="S991" s="4"/>
      <c r="T991" s="4"/>
      <c r="U991" s="4"/>
      <c r="V991" s="4"/>
      <c r="W991" s="4"/>
      <c r="X991" s="4"/>
      <c r="Y991" s="4"/>
      <c r="Z991" s="4"/>
    </row>
    <row r="992" spans="1:26" ht="15.75" customHeight="1">
      <c r="A992" s="4"/>
      <c r="B992" s="4"/>
      <c r="C992" s="4"/>
      <c r="D992" s="4"/>
      <c r="E992" s="7"/>
      <c r="F992" s="4"/>
      <c r="G992" s="4"/>
      <c r="H992" s="7"/>
      <c r="I992" s="4"/>
      <c r="J992" s="4"/>
      <c r="K992" s="4"/>
      <c r="L992" s="4"/>
      <c r="M992" s="4"/>
      <c r="N992" s="4"/>
      <c r="O992" s="4"/>
      <c r="P992" s="4"/>
      <c r="Q992" s="4"/>
      <c r="R992" s="4"/>
      <c r="S992" s="4"/>
      <c r="T992" s="4"/>
      <c r="U992" s="4"/>
      <c r="V992" s="4"/>
      <c r="W992" s="4"/>
      <c r="X992" s="4"/>
      <c r="Y992" s="4"/>
      <c r="Z992" s="4"/>
    </row>
    <row r="993" spans="1:26" ht="15.75" customHeight="1">
      <c r="A993" s="4"/>
      <c r="B993" s="4"/>
      <c r="C993" s="4"/>
      <c r="D993" s="4"/>
      <c r="E993" s="7"/>
      <c r="F993" s="4"/>
      <c r="G993" s="4"/>
      <c r="H993" s="7"/>
      <c r="I993" s="4"/>
      <c r="J993" s="4"/>
      <c r="K993" s="4"/>
      <c r="L993" s="4"/>
      <c r="M993" s="4"/>
      <c r="N993" s="4"/>
      <c r="O993" s="4"/>
      <c r="P993" s="4"/>
      <c r="Q993" s="4"/>
      <c r="R993" s="4"/>
      <c r="S993" s="4"/>
      <c r="T993" s="4"/>
      <c r="U993" s="4"/>
      <c r="V993" s="4"/>
      <c r="W993" s="4"/>
      <c r="X993" s="4"/>
      <c r="Y993" s="4"/>
      <c r="Z993" s="4"/>
    </row>
    <row r="994" spans="1:26" ht="15.75" customHeight="1">
      <c r="A994" s="4"/>
      <c r="B994" s="4"/>
      <c r="C994" s="4"/>
      <c r="D994" s="4"/>
      <c r="E994" s="7"/>
      <c r="F994" s="4"/>
      <c r="G994" s="4"/>
      <c r="H994" s="7"/>
      <c r="I994" s="4"/>
      <c r="J994" s="4"/>
      <c r="K994" s="4"/>
      <c r="L994" s="4"/>
      <c r="M994" s="4"/>
      <c r="N994" s="4"/>
      <c r="O994" s="4"/>
      <c r="P994" s="4"/>
      <c r="Q994" s="4"/>
      <c r="R994" s="4"/>
      <c r="S994" s="4"/>
      <c r="T994" s="4"/>
      <c r="U994" s="4"/>
      <c r="V994" s="4"/>
      <c r="W994" s="4"/>
      <c r="X994" s="4"/>
      <c r="Y994" s="4"/>
      <c r="Z994" s="4"/>
    </row>
    <row r="995" spans="1:26" ht="15.75" customHeight="1">
      <c r="A995" s="4"/>
      <c r="B995" s="4"/>
      <c r="C995" s="4"/>
      <c r="D995" s="4"/>
      <c r="E995" s="7"/>
      <c r="F995" s="4"/>
      <c r="G995" s="4"/>
      <c r="H995" s="7"/>
      <c r="I995" s="4"/>
      <c r="J995" s="4"/>
      <c r="K995" s="4"/>
      <c r="L995" s="4"/>
      <c r="M995" s="4"/>
      <c r="N995" s="4"/>
      <c r="O995" s="4"/>
      <c r="P995" s="4"/>
      <c r="Q995" s="4"/>
      <c r="R995" s="4"/>
      <c r="S995" s="4"/>
      <c r="T995" s="4"/>
      <c r="U995" s="4"/>
      <c r="V995" s="4"/>
      <c r="W995" s="4"/>
      <c r="X995" s="4"/>
      <c r="Y995" s="4"/>
      <c r="Z995" s="4"/>
    </row>
    <row r="996" spans="1:26" ht="15.75" customHeight="1">
      <c r="A996" s="4"/>
      <c r="B996" s="4"/>
      <c r="C996" s="4"/>
      <c r="D996" s="4"/>
      <c r="E996" s="7"/>
      <c r="F996" s="4"/>
      <c r="G996" s="4"/>
      <c r="H996" s="7"/>
      <c r="I996" s="4"/>
      <c r="J996" s="4"/>
      <c r="K996" s="4"/>
      <c r="L996" s="4"/>
      <c r="M996" s="4"/>
      <c r="N996" s="4"/>
      <c r="O996" s="4"/>
      <c r="P996" s="4"/>
      <c r="Q996" s="4"/>
      <c r="R996" s="4"/>
      <c r="S996" s="4"/>
      <c r="T996" s="4"/>
      <c r="U996" s="4"/>
      <c r="V996" s="4"/>
      <c r="W996" s="4"/>
      <c r="X996" s="4"/>
      <c r="Y996" s="4"/>
      <c r="Z996" s="4"/>
    </row>
    <row r="997" spans="1:26" ht="15.75" customHeight="1">
      <c r="A997" s="4"/>
      <c r="B997" s="4"/>
      <c r="C997" s="4"/>
      <c r="D997" s="4"/>
      <c r="E997" s="7"/>
      <c r="F997" s="4"/>
      <c r="G997" s="4"/>
      <c r="H997" s="7"/>
      <c r="I997" s="4"/>
      <c r="J997" s="4"/>
      <c r="K997" s="4"/>
      <c r="L997" s="4"/>
      <c r="M997" s="4"/>
      <c r="N997" s="4"/>
      <c r="O997" s="4"/>
      <c r="P997" s="4"/>
      <c r="Q997" s="4"/>
      <c r="R997" s="4"/>
      <c r="S997" s="4"/>
      <c r="T997" s="4"/>
      <c r="U997" s="4"/>
      <c r="V997" s="4"/>
      <c r="W997" s="4"/>
      <c r="X997" s="4"/>
      <c r="Y997" s="4"/>
      <c r="Z997" s="4"/>
    </row>
    <row r="998" spans="1:26" ht="15.75" customHeight="1">
      <c r="A998" s="4"/>
      <c r="B998" s="4"/>
      <c r="C998" s="4"/>
      <c r="D998" s="4"/>
      <c r="E998" s="7"/>
      <c r="F998" s="4"/>
      <c r="G998" s="4"/>
      <c r="H998" s="7"/>
      <c r="I998" s="4"/>
      <c r="J998" s="4"/>
      <c r="K998" s="4"/>
      <c r="L998" s="4"/>
      <c r="M998" s="4"/>
      <c r="N998" s="4"/>
      <c r="O998" s="4"/>
      <c r="P998" s="4"/>
      <c r="Q998" s="4"/>
      <c r="R998" s="4"/>
      <c r="S998" s="4"/>
      <c r="T998" s="4"/>
      <c r="U998" s="4"/>
      <c r="V998" s="4"/>
      <c r="W998" s="4"/>
      <c r="X998" s="4"/>
      <c r="Y998" s="4"/>
      <c r="Z998" s="4"/>
    </row>
    <row r="999" spans="1:26" ht="15.75" customHeight="1">
      <c r="A999" s="4"/>
      <c r="B999" s="4"/>
      <c r="C999" s="4"/>
      <c r="D999" s="4"/>
      <c r="E999" s="7"/>
      <c r="F999" s="4"/>
      <c r="G999" s="4"/>
      <c r="H999" s="7"/>
      <c r="I999" s="4"/>
      <c r="J999" s="4"/>
      <c r="K999" s="4"/>
      <c r="L999" s="4"/>
      <c r="M999" s="4"/>
      <c r="N999" s="4"/>
      <c r="O999" s="4"/>
      <c r="P999" s="4"/>
      <c r="Q999" s="4"/>
      <c r="R999" s="4"/>
      <c r="S999" s="4"/>
      <c r="T999" s="4"/>
      <c r="U999" s="4"/>
      <c r="V999" s="4"/>
      <c r="W999" s="4"/>
      <c r="X999" s="4"/>
      <c r="Y999" s="4"/>
      <c r="Z999" s="4"/>
    </row>
    <row r="1000" spans="1:26" ht="15.75" customHeight="1">
      <c r="A1000" s="4"/>
      <c r="B1000" s="4"/>
      <c r="C1000" s="4"/>
      <c r="D1000" s="4"/>
      <c r="E1000" s="7"/>
      <c r="F1000" s="4"/>
      <c r="G1000" s="4"/>
      <c r="H1000" s="7"/>
      <c r="I1000" s="4"/>
      <c r="J1000" s="4"/>
      <c r="K1000" s="4"/>
      <c r="L1000" s="4"/>
      <c r="M1000" s="4"/>
      <c r="N1000" s="4"/>
      <c r="O1000" s="4"/>
      <c r="P1000" s="4"/>
      <c r="Q1000" s="4"/>
      <c r="R1000" s="4"/>
      <c r="S1000" s="4"/>
      <c r="T1000" s="4"/>
      <c r="U1000" s="4"/>
      <c r="V1000" s="4"/>
      <c r="W1000" s="4"/>
      <c r="X1000" s="4"/>
      <c r="Y1000" s="4"/>
      <c r="Z1000" s="4"/>
    </row>
  </sheetData>
  <mergeCells count="1">
    <mergeCell ref="C5:C15"/>
  </mergeCells>
  <dataValidations count="2">
    <dataValidation type="list" allowBlank="1" showErrorMessage="1" sqref="E78" xr:uid="{00000000-0002-0000-0500-000000000000}">
      <formula1>#REF!</formula1>
    </dataValidation>
    <dataValidation type="list" allowBlank="1" showErrorMessage="1" sqref="E80:E92 E224 E238:E241 E246:E252" xr:uid="{00000000-0002-0000-0500-000001000000}">
      <formula1>$A$22:$A$27</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pane xSplit="2" topLeftCell="C1" activePane="topRight" state="frozen"/>
      <selection pane="topRight" activeCell="D2" sqref="D2"/>
    </sheetView>
  </sheetViews>
  <sheetFormatPr baseColWidth="10" defaultColWidth="11.1640625" defaultRowHeight="15" customHeight="1"/>
  <cols>
    <col min="1" max="1" width="7.1640625" hidden="1" customWidth="1"/>
    <col min="2" max="2" width="22.1640625" customWidth="1"/>
    <col min="3" max="3" width="42.83203125" customWidth="1"/>
    <col min="4" max="4" width="46.83203125" customWidth="1"/>
    <col min="5" max="5" width="7.1640625" customWidth="1"/>
    <col min="6" max="6" width="48.5" customWidth="1"/>
    <col min="7" max="9" width="8.6640625" customWidth="1"/>
    <col min="10" max="10" width="6.83203125" customWidth="1"/>
    <col min="11" max="11" width="42.83203125" customWidth="1"/>
    <col min="12" max="12" width="10.83203125" customWidth="1"/>
    <col min="13" max="13" width="6.83203125" customWidth="1"/>
    <col min="14" max="14" width="23.83203125" customWidth="1"/>
    <col min="15" max="15" width="6.83203125" customWidth="1"/>
    <col min="16" max="16" width="25.83203125" customWidth="1"/>
    <col min="17" max="17" width="10.83203125" customWidth="1"/>
    <col min="18" max="18" width="6.83203125" customWidth="1"/>
    <col min="19" max="19" width="28.1640625" customWidth="1"/>
    <col min="20" max="20" width="8.83203125" customWidth="1"/>
    <col min="21" max="21" width="9.83203125" customWidth="1"/>
    <col min="22" max="26" width="10.83203125" customWidth="1"/>
  </cols>
  <sheetData>
    <row r="1" spans="1:26" ht="15.75" customHeight="1">
      <c r="A1" s="7"/>
      <c r="B1" s="4"/>
      <c r="C1" s="4"/>
      <c r="D1" s="4"/>
      <c r="E1" s="7"/>
      <c r="F1" s="4"/>
      <c r="G1" s="4"/>
      <c r="H1" s="7"/>
      <c r="I1" s="7"/>
      <c r="J1" s="53"/>
      <c r="K1" s="53"/>
      <c r="L1" s="53"/>
      <c r="M1" s="53"/>
      <c r="N1" s="53"/>
      <c r="O1" s="53"/>
      <c r="P1" s="53"/>
      <c r="Q1" s="53"/>
      <c r="R1" s="53"/>
      <c r="S1" s="53"/>
      <c r="T1" s="53"/>
      <c r="U1" s="7"/>
      <c r="V1" s="4"/>
      <c r="W1" s="4"/>
      <c r="X1" s="4"/>
      <c r="Y1" s="4"/>
      <c r="Z1" s="4"/>
    </row>
    <row r="2" spans="1:26" ht="15.75" customHeight="1">
      <c r="A2" s="7"/>
      <c r="B2" s="4"/>
      <c r="C2" s="4"/>
      <c r="D2" s="4"/>
      <c r="E2" s="7"/>
      <c r="F2" s="4"/>
      <c r="G2" s="4"/>
      <c r="H2" s="7"/>
      <c r="I2" s="7"/>
      <c r="J2" s="53"/>
      <c r="K2" s="53"/>
      <c r="L2" s="53"/>
      <c r="M2" s="53"/>
      <c r="N2" s="53"/>
      <c r="O2" s="53"/>
      <c r="P2" s="53"/>
      <c r="Q2" s="53"/>
      <c r="R2" s="53"/>
      <c r="S2" s="53"/>
      <c r="T2" s="53"/>
      <c r="U2" s="7"/>
      <c r="V2" s="4"/>
      <c r="W2" s="4"/>
      <c r="X2" s="4"/>
      <c r="Y2" s="4"/>
      <c r="Z2" s="4"/>
    </row>
    <row r="3" spans="1:26" ht="15.75" customHeight="1">
      <c r="A3" s="7"/>
      <c r="B3" s="4"/>
      <c r="C3" s="55" t="s">
        <v>2042</v>
      </c>
      <c r="D3" s="4"/>
      <c r="E3" s="7"/>
      <c r="F3" s="4"/>
      <c r="G3" s="4"/>
      <c r="H3" s="7"/>
      <c r="I3" s="7"/>
      <c r="J3" s="53"/>
      <c r="K3" s="53"/>
      <c r="L3" s="53"/>
      <c r="M3" s="53"/>
      <c r="N3" s="53"/>
      <c r="O3" s="53"/>
      <c r="P3" s="53"/>
      <c r="Q3" s="53"/>
      <c r="R3" s="53"/>
      <c r="S3" s="53"/>
      <c r="T3" s="53"/>
      <c r="U3" s="7"/>
      <c r="V3" s="4"/>
      <c r="W3" s="4"/>
      <c r="X3" s="4"/>
      <c r="Y3" s="4"/>
      <c r="Z3" s="4"/>
    </row>
    <row r="4" spans="1:26" ht="15.75" customHeight="1">
      <c r="A4" s="7"/>
      <c r="B4" s="104" t="s">
        <v>2879</v>
      </c>
      <c r="C4" s="105" t="s">
        <v>2</v>
      </c>
      <c r="D4" s="58" t="s">
        <v>4</v>
      </c>
      <c r="E4" s="59" t="s">
        <v>8</v>
      </c>
      <c r="F4" s="58" t="s">
        <v>11</v>
      </c>
      <c r="G4" s="4"/>
      <c r="H4" s="53"/>
      <c r="I4" s="7"/>
      <c r="J4" s="53"/>
      <c r="K4" s="270" t="s">
        <v>2881</v>
      </c>
      <c r="L4" s="53"/>
      <c r="M4" s="53"/>
      <c r="N4" s="53"/>
      <c r="O4" s="53"/>
      <c r="P4" s="53"/>
      <c r="Q4" s="53"/>
      <c r="R4" s="53"/>
      <c r="S4" s="53"/>
      <c r="T4" s="4"/>
      <c r="U4" s="4"/>
      <c r="V4" s="7"/>
      <c r="W4" s="53"/>
      <c r="X4" s="7"/>
      <c r="Y4" s="4"/>
      <c r="Z4" s="4"/>
    </row>
    <row r="5" spans="1:26" ht="15.75" customHeight="1">
      <c r="A5" s="7"/>
      <c r="B5" s="108" t="s">
        <v>1418</v>
      </c>
      <c r="C5" s="62">
        <v>1.8380816714150048</v>
      </c>
      <c r="D5" s="62">
        <v>1.6153846153846154</v>
      </c>
      <c r="E5" s="62">
        <f t="shared" ref="E5:F5" si="0">AVERAGE(T26:T48)</f>
        <v>1.6923076923076923</v>
      </c>
      <c r="F5" s="62">
        <f t="shared" si="0"/>
        <v>1.5</v>
      </c>
      <c r="G5" s="4"/>
      <c r="H5" s="53"/>
      <c r="I5" s="7"/>
      <c r="J5" s="53"/>
      <c r="K5" s="264"/>
      <c r="L5" s="53"/>
      <c r="M5" s="53"/>
      <c r="N5" s="53"/>
      <c r="O5" s="53"/>
      <c r="P5" s="53"/>
      <c r="Q5" s="53"/>
      <c r="R5" s="53"/>
      <c r="S5" s="53"/>
      <c r="T5" s="4"/>
      <c r="U5" s="4"/>
      <c r="V5" s="7"/>
      <c r="W5" s="53"/>
      <c r="X5" s="7"/>
      <c r="Y5" s="4"/>
      <c r="Z5" s="4"/>
    </row>
    <row r="6" spans="1:26" ht="15.75" customHeight="1">
      <c r="A6" s="7"/>
      <c r="B6" s="108" t="s">
        <v>370</v>
      </c>
      <c r="C6" s="62">
        <v>2.6349206349206344</v>
      </c>
      <c r="D6" s="62">
        <v>2.3571428571428572</v>
      </c>
      <c r="E6" s="62">
        <f t="shared" ref="E6:F6" si="1">AVERAGE(T53:T65)</f>
        <v>2.4285714285714284</v>
      </c>
      <c r="F6" s="62">
        <f t="shared" si="1"/>
        <v>2.6428571428571428</v>
      </c>
      <c r="G6" s="4"/>
      <c r="H6" s="53"/>
      <c r="I6" s="7"/>
      <c r="J6" s="53"/>
      <c r="K6" s="264"/>
      <c r="L6" s="53"/>
      <c r="M6" s="53"/>
      <c r="N6" s="53"/>
      <c r="O6" s="53"/>
      <c r="P6" s="53"/>
      <c r="Q6" s="53"/>
      <c r="R6" s="53"/>
      <c r="S6" s="53"/>
      <c r="T6" s="4"/>
      <c r="U6" s="4"/>
      <c r="V6" s="7"/>
      <c r="W6" s="53"/>
      <c r="X6" s="7"/>
      <c r="Y6" s="4"/>
      <c r="Z6" s="4"/>
    </row>
    <row r="7" spans="1:26" ht="15.75" customHeight="1">
      <c r="A7" s="7"/>
      <c r="B7" s="108" t="s">
        <v>432</v>
      </c>
      <c r="C7" s="62">
        <v>2.4393939393939394</v>
      </c>
      <c r="D7" s="62">
        <v>2.9090909090909092</v>
      </c>
      <c r="E7" s="62">
        <f t="shared" ref="E7:F7" si="2">AVERAGE(T70:T88)</f>
        <v>3.0909090909090908</v>
      </c>
      <c r="F7" s="62">
        <f t="shared" si="2"/>
        <v>2.8636363636363638</v>
      </c>
      <c r="G7" s="4"/>
      <c r="H7" s="53"/>
      <c r="I7" s="7"/>
      <c r="J7" s="53"/>
      <c r="K7" s="264"/>
      <c r="L7" s="53"/>
      <c r="M7" s="53"/>
      <c r="N7" s="53"/>
      <c r="O7" s="53"/>
      <c r="P7" s="53"/>
      <c r="Q7" s="53"/>
      <c r="R7" s="53"/>
      <c r="S7" s="53"/>
      <c r="T7" s="4"/>
      <c r="U7" s="4"/>
      <c r="V7" s="7"/>
      <c r="W7" s="53"/>
      <c r="X7" s="7"/>
      <c r="Y7" s="4"/>
      <c r="Z7" s="4"/>
    </row>
    <row r="8" spans="1:26" ht="15.75" customHeight="1">
      <c r="A8" s="7"/>
      <c r="B8" s="108" t="s">
        <v>2892</v>
      </c>
      <c r="C8" s="62">
        <v>2.0120370370370373</v>
      </c>
      <c r="D8" s="62">
        <v>2.1333333333333333</v>
      </c>
      <c r="E8" s="62" t="str">
        <f>IF(ISNUMBER(AVERAGE(T93:T111)),AVERAGE(T93:T111,"-"),"-")</f>
        <v>-</v>
      </c>
      <c r="F8" s="62">
        <f>AVERAGE(U93:U111)</f>
        <v>2.1333333333333333</v>
      </c>
      <c r="G8" s="4"/>
      <c r="H8" s="53"/>
      <c r="I8" s="7"/>
      <c r="J8" s="53"/>
      <c r="K8" s="264"/>
      <c r="L8" s="53"/>
      <c r="M8" s="53"/>
      <c r="N8" s="53"/>
      <c r="O8" s="53"/>
      <c r="P8" s="53"/>
      <c r="Q8" s="53"/>
      <c r="R8" s="53"/>
      <c r="S8" s="53"/>
      <c r="T8" s="4"/>
      <c r="U8" s="4"/>
      <c r="V8" s="7"/>
      <c r="W8" s="53"/>
      <c r="X8" s="7"/>
      <c r="Y8" s="4"/>
      <c r="Z8" s="4"/>
    </row>
    <row r="9" spans="1:26" ht="15.75" customHeight="1">
      <c r="A9" s="7"/>
      <c r="B9" s="108" t="s">
        <v>2895</v>
      </c>
      <c r="C9" s="62">
        <v>2.3159795630725863</v>
      </c>
      <c r="D9" s="62">
        <v>1.7272727272727273</v>
      </c>
      <c r="E9" s="62">
        <f t="shared" ref="E9:F9" si="3">AVERAGE(T116:T183)</f>
        <v>1.7954545454545454</v>
      </c>
      <c r="F9" s="62">
        <f t="shared" si="3"/>
        <v>1.7727272727272727</v>
      </c>
      <c r="G9" s="4"/>
      <c r="H9" s="53"/>
      <c r="I9" s="7"/>
      <c r="J9" s="53"/>
      <c r="K9" s="264"/>
      <c r="L9" s="53"/>
      <c r="M9" s="53"/>
      <c r="N9" s="53"/>
      <c r="O9" s="53"/>
      <c r="P9" s="53"/>
      <c r="Q9" s="53"/>
      <c r="R9" s="53"/>
      <c r="S9" s="53"/>
      <c r="T9" s="4"/>
      <c r="U9" s="4"/>
      <c r="V9" s="7"/>
      <c r="W9" s="53"/>
      <c r="X9" s="7"/>
      <c r="Y9" s="4"/>
      <c r="Z9" s="4"/>
    </row>
    <row r="10" spans="1:26" ht="15.75" customHeight="1">
      <c r="A10" s="7"/>
      <c r="B10" s="108" t="s">
        <v>1750</v>
      </c>
      <c r="C10" s="62">
        <v>1.1137566137566137</v>
      </c>
      <c r="D10" s="62">
        <v>1.125</v>
      </c>
      <c r="E10" s="62">
        <f t="shared" ref="E10:F10" si="4">AVERAGE(T188:T212)</f>
        <v>1.25</v>
      </c>
      <c r="F10" s="62">
        <f t="shared" si="4"/>
        <v>1.25</v>
      </c>
      <c r="G10" s="4"/>
      <c r="H10" s="53"/>
      <c r="I10" s="7"/>
      <c r="J10" s="53"/>
      <c r="K10" s="264"/>
      <c r="L10" s="53"/>
      <c r="M10" s="53"/>
      <c r="N10" s="53"/>
      <c r="O10" s="53"/>
      <c r="P10" s="53"/>
      <c r="Q10" s="53"/>
      <c r="R10" s="53"/>
      <c r="S10" s="53"/>
      <c r="T10" s="4"/>
      <c r="U10" s="4"/>
      <c r="V10" s="7"/>
      <c r="W10" s="53"/>
      <c r="X10" s="7"/>
      <c r="Y10" s="4"/>
      <c r="Z10" s="4"/>
    </row>
    <row r="11" spans="1:26" ht="15.75" customHeight="1">
      <c r="A11" s="7"/>
      <c r="B11" s="108" t="s">
        <v>2897</v>
      </c>
      <c r="C11" s="62">
        <v>1.7808641975308643</v>
      </c>
      <c r="D11" s="62">
        <v>3.2222222222222223</v>
      </c>
      <c r="E11" s="62">
        <f t="shared" ref="E11:F11" si="5">AVERAGE(T217:T229)</f>
        <v>3.3333333333333335</v>
      </c>
      <c r="F11" s="62">
        <f t="shared" si="5"/>
        <v>3.1111111111111112</v>
      </c>
      <c r="G11" s="4"/>
      <c r="H11" s="53"/>
      <c r="I11" s="7"/>
      <c r="J11" s="53"/>
      <c r="K11" s="264"/>
      <c r="L11" s="53"/>
      <c r="M11" s="53"/>
      <c r="N11" s="53"/>
      <c r="O11" s="53"/>
      <c r="P11" s="53"/>
      <c r="Q11" s="53"/>
      <c r="R11" s="53"/>
      <c r="S11" s="53"/>
      <c r="T11" s="4"/>
      <c r="U11" s="4"/>
      <c r="V11" s="7"/>
      <c r="W11" s="53"/>
      <c r="X11" s="7"/>
      <c r="Y11" s="4"/>
      <c r="Z11" s="4"/>
    </row>
    <row r="12" spans="1:26" ht="15.75" customHeight="1">
      <c r="A12" s="7"/>
      <c r="B12" s="108" t="s">
        <v>2903</v>
      </c>
      <c r="C12" s="62">
        <v>1.6754201680672267</v>
      </c>
      <c r="D12" s="62">
        <v>1.7647058823529411</v>
      </c>
      <c r="E12" s="62">
        <f t="shared" ref="E12:F12" si="6">AVERAGE(T235:T267)</f>
        <v>2.0588235294117645</v>
      </c>
      <c r="F12" s="62">
        <f t="shared" si="6"/>
        <v>1.8823529411764706</v>
      </c>
      <c r="G12" s="4"/>
      <c r="H12" s="53"/>
      <c r="I12" s="7"/>
      <c r="J12" s="53"/>
      <c r="K12" s="264"/>
      <c r="L12" s="53"/>
      <c r="M12" s="53"/>
      <c r="N12" s="53"/>
      <c r="O12" s="53"/>
      <c r="P12" s="53"/>
      <c r="Q12" s="53"/>
      <c r="R12" s="53"/>
      <c r="S12" s="53"/>
      <c r="T12" s="4"/>
      <c r="U12" s="4"/>
      <c r="V12" s="7"/>
      <c r="W12" s="53"/>
      <c r="X12" s="7"/>
      <c r="Y12" s="4"/>
      <c r="Z12" s="4"/>
    </row>
    <row r="13" spans="1:26" ht="15.75" customHeight="1">
      <c r="A13" s="7"/>
      <c r="B13" s="108" t="s">
        <v>555</v>
      </c>
      <c r="C13" s="62">
        <v>2.2075702075702077</v>
      </c>
      <c r="D13" s="62">
        <v>2.4285714285714284</v>
      </c>
      <c r="E13" s="62">
        <f t="shared" ref="E13:F13" si="7">AVERAGE(T272:T295)</f>
        <v>3.2857142857142856</v>
      </c>
      <c r="F13" s="62">
        <f t="shared" si="7"/>
        <v>2.6071428571428572</v>
      </c>
      <c r="G13" s="4"/>
      <c r="H13" s="53"/>
      <c r="I13" s="7"/>
      <c r="J13" s="53"/>
      <c r="K13" s="264"/>
      <c r="L13" s="53"/>
      <c r="M13" s="53"/>
      <c r="N13" s="53"/>
      <c r="O13" s="53"/>
      <c r="P13" s="53"/>
      <c r="Q13" s="53"/>
      <c r="R13" s="53"/>
      <c r="S13" s="53"/>
      <c r="T13" s="4"/>
      <c r="U13" s="4"/>
      <c r="V13" s="7"/>
      <c r="W13" s="53"/>
      <c r="X13" s="7"/>
      <c r="Y13" s="4"/>
      <c r="Z13" s="4"/>
    </row>
    <row r="14" spans="1:26" ht="15.75" customHeight="1">
      <c r="A14" s="7"/>
      <c r="B14" s="108" t="s">
        <v>249</v>
      </c>
      <c r="C14" s="62">
        <v>2.6921296296296293</v>
      </c>
      <c r="D14" s="62">
        <v>2.8333333333333335</v>
      </c>
      <c r="E14" s="62">
        <f t="shared" ref="E14:F14" si="8">AVERAGE(T300:T316)</f>
        <v>3</v>
      </c>
      <c r="F14" s="62">
        <f t="shared" si="8"/>
        <v>3.0416666666666665</v>
      </c>
      <c r="G14" s="4"/>
      <c r="H14" s="53"/>
      <c r="I14" s="7"/>
      <c r="J14" s="53"/>
      <c r="K14" s="265"/>
      <c r="L14" s="53"/>
      <c r="M14" s="53"/>
      <c r="N14" s="53"/>
      <c r="O14" s="53"/>
      <c r="P14" s="53"/>
      <c r="Q14" s="53"/>
      <c r="R14" s="53"/>
      <c r="S14" s="53"/>
      <c r="T14" s="4"/>
      <c r="U14" s="4"/>
      <c r="V14" s="7"/>
      <c r="W14" s="53"/>
      <c r="X14" s="7"/>
      <c r="Y14" s="4"/>
      <c r="Z14" s="4"/>
    </row>
    <row r="15" spans="1:26" ht="15.75" customHeight="1">
      <c r="A15" s="7"/>
      <c r="B15" s="108" t="s">
        <v>2094</v>
      </c>
      <c r="C15" s="62">
        <v>1.996031746031746</v>
      </c>
      <c r="D15" s="62">
        <v>1</v>
      </c>
      <c r="E15" s="62">
        <f t="shared" ref="E15:F15" si="9">AVERAGE(T321:T333)</f>
        <v>0.8571428571428571</v>
      </c>
      <c r="F15" s="62">
        <f t="shared" si="9"/>
        <v>0.8571428571428571</v>
      </c>
      <c r="G15" s="4"/>
      <c r="H15" s="53"/>
      <c r="I15" s="53"/>
      <c r="J15" s="53"/>
      <c r="K15" s="53"/>
      <c r="L15" s="53"/>
      <c r="M15" s="53"/>
      <c r="N15" s="53"/>
      <c r="O15" s="53"/>
      <c r="P15" s="53"/>
      <c r="Q15" s="53"/>
      <c r="R15" s="53"/>
      <c r="S15" s="53"/>
      <c r="T15" s="4"/>
      <c r="U15" s="4"/>
      <c r="V15" s="7"/>
      <c r="W15" s="53"/>
      <c r="X15" s="7"/>
      <c r="Y15" s="4"/>
      <c r="Z15" s="4"/>
    </row>
    <row r="16" spans="1:26" ht="15.75" customHeight="1">
      <c r="A16" s="7"/>
      <c r="B16" s="65" t="s">
        <v>4205</v>
      </c>
      <c r="C16" s="67">
        <v>2.0677552792609104</v>
      </c>
      <c r="D16" s="67">
        <v>2.0030487804878048</v>
      </c>
      <c r="E16" s="67">
        <f t="shared" ref="E16:F16" si="10">AVERAGE(T26:T333)</f>
        <v>2.1666666666666665</v>
      </c>
      <c r="F16" s="67">
        <f t="shared" si="10"/>
        <v>2.0515151515151517</v>
      </c>
      <c r="G16" s="4"/>
      <c r="H16" s="53"/>
      <c r="I16" s="53"/>
      <c r="J16" s="53"/>
      <c r="K16" s="53"/>
      <c r="L16" s="53"/>
      <c r="M16" s="53"/>
      <c r="N16" s="53"/>
      <c r="O16" s="53"/>
      <c r="P16" s="53"/>
      <c r="Q16" s="53"/>
      <c r="R16" s="53"/>
      <c r="S16" s="53"/>
      <c r="T16" s="4"/>
      <c r="U16" s="4"/>
      <c r="V16" s="7"/>
      <c r="W16" s="53"/>
      <c r="X16" s="7"/>
      <c r="Y16" s="4"/>
      <c r="Z16" s="4"/>
    </row>
    <row r="17" spans="1:26" ht="15.75" customHeight="1">
      <c r="A17" s="7"/>
      <c r="B17" s="4"/>
      <c r="C17" s="4"/>
      <c r="D17" s="4"/>
      <c r="E17" s="53"/>
      <c r="F17" s="53"/>
      <c r="G17" s="53"/>
      <c r="H17" s="53"/>
      <c r="I17" s="53"/>
      <c r="J17" s="53"/>
      <c r="K17" s="53"/>
      <c r="L17" s="53"/>
      <c r="M17" s="53"/>
      <c r="N17" s="53"/>
      <c r="O17" s="53"/>
      <c r="P17" s="53"/>
      <c r="Q17" s="53"/>
      <c r="R17" s="53"/>
      <c r="S17" s="53"/>
      <c r="T17" s="53"/>
      <c r="U17" s="7"/>
      <c r="V17" s="4"/>
      <c r="W17" s="4"/>
      <c r="X17" s="4"/>
      <c r="Y17" s="4"/>
      <c r="Z17" s="4"/>
    </row>
    <row r="18" spans="1:26" ht="15.75" customHeight="1">
      <c r="A18" s="7"/>
      <c r="B18" s="4"/>
      <c r="C18" s="4"/>
      <c r="D18" s="4"/>
      <c r="E18" s="7"/>
      <c r="F18" s="4"/>
      <c r="G18" s="4"/>
      <c r="H18" s="7"/>
      <c r="I18" s="7"/>
      <c r="J18" s="53"/>
      <c r="K18" s="53"/>
      <c r="L18" s="53"/>
      <c r="M18" s="53"/>
      <c r="N18" s="53"/>
      <c r="O18" s="53"/>
      <c r="P18" s="53"/>
      <c r="Q18" s="53"/>
      <c r="R18" s="53"/>
      <c r="S18" s="53"/>
      <c r="T18" s="53"/>
      <c r="U18" s="7"/>
      <c r="V18" s="4"/>
      <c r="W18" s="4"/>
      <c r="X18" s="4"/>
      <c r="Y18" s="4"/>
      <c r="Z18" s="4"/>
    </row>
    <row r="19" spans="1:26" ht="15.75" customHeight="1">
      <c r="A19" s="7"/>
      <c r="B19" s="4"/>
      <c r="C19" s="4"/>
      <c r="D19" s="4"/>
      <c r="E19" s="7"/>
      <c r="F19" s="4"/>
      <c r="G19" s="4"/>
      <c r="H19" s="7"/>
      <c r="I19" s="7"/>
      <c r="J19" s="53"/>
      <c r="K19" s="53"/>
      <c r="L19" s="53"/>
      <c r="M19" s="53"/>
      <c r="N19" s="53"/>
      <c r="O19" s="53"/>
      <c r="P19" s="53"/>
      <c r="Q19" s="53"/>
      <c r="R19" s="53"/>
      <c r="S19" s="53"/>
      <c r="T19" s="53"/>
      <c r="U19" s="7"/>
      <c r="V19" s="4"/>
      <c r="W19" s="4"/>
      <c r="X19" s="4"/>
      <c r="Y19" s="4"/>
      <c r="Z19" s="4"/>
    </row>
    <row r="20" spans="1:26" ht="15.75" customHeight="1">
      <c r="A20" s="7"/>
      <c r="B20" s="4"/>
      <c r="C20" s="4"/>
      <c r="D20" s="4"/>
      <c r="E20" s="7"/>
      <c r="F20" s="4"/>
      <c r="G20" s="4"/>
      <c r="H20" s="7"/>
      <c r="I20" s="7"/>
      <c r="J20" s="53"/>
      <c r="K20" s="53"/>
      <c r="L20" s="53"/>
      <c r="M20" s="53"/>
      <c r="N20" s="53"/>
      <c r="O20" s="53"/>
      <c r="P20" s="53"/>
      <c r="Q20" s="53"/>
      <c r="R20" s="53"/>
      <c r="S20" s="53"/>
      <c r="T20" s="53"/>
      <c r="U20" s="7"/>
      <c r="V20" s="4"/>
      <c r="W20" s="4"/>
      <c r="X20" s="4"/>
      <c r="Y20" s="4"/>
      <c r="Z20" s="4"/>
    </row>
    <row r="21" spans="1:26" ht="15.75" customHeight="1">
      <c r="A21" s="7"/>
      <c r="B21" s="2" t="s">
        <v>2918</v>
      </c>
      <c r="C21" s="99" t="s">
        <v>2133</v>
      </c>
      <c r="D21" s="53"/>
      <c r="E21" s="7"/>
      <c r="F21" s="55" t="s">
        <v>2135</v>
      </c>
      <c r="G21" s="4"/>
      <c r="H21" s="7"/>
      <c r="I21" s="7"/>
      <c r="J21" s="53"/>
      <c r="K21" s="55" t="s">
        <v>2136</v>
      </c>
      <c r="L21" s="53"/>
      <c r="M21" s="53"/>
      <c r="N21" s="53"/>
      <c r="O21" s="53"/>
      <c r="P21" s="53"/>
      <c r="Q21" s="53"/>
      <c r="R21" s="53"/>
      <c r="S21" s="53"/>
      <c r="T21" s="53"/>
      <c r="U21" s="7"/>
      <c r="V21" s="4"/>
      <c r="W21" s="4"/>
      <c r="X21" s="4"/>
      <c r="Y21" s="4"/>
      <c r="Z21" s="4"/>
    </row>
    <row r="22" spans="1:26" ht="15.75" customHeight="1">
      <c r="A22" s="7"/>
      <c r="B22" s="35" t="s">
        <v>1430</v>
      </c>
      <c r="C22" s="36" t="s">
        <v>55</v>
      </c>
      <c r="D22" s="4"/>
      <c r="E22" s="7"/>
      <c r="F22" s="4"/>
      <c r="G22" s="4"/>
      <c r="H22" s="7"/>
      <c r="I22" s="7"/>
      <c r="J22" s="53"/>
      <c r="K22" s="53"/>
      <c r="L22" s="53"/>
      <c r="M22" s="53"/>
      <c r="N22" s="53"/>
      <c r="O22" s="53"/>
      <c r="P22" s="53"/>
      <c r="Q22" s="53"/>
      <c r="R22" s="53"/>
      <c r="S22" s="53"/>
      <c r="T22" s="53"/>
      <c r="U22" s="7"/>
      <c r="V22" s="4"/>
      <c r="W22" s="4"/>
      <c r="X22" s="4"/>
      <c r="Y22" s="4"/>
      <c r="Z22" s="4"/>
    </row>
    <row r="23" spans="1:26" ht="15.75" customHeight="1">
      <c r="A23" s="7"/>
      <c r="B23" s="4"/>
      <c r="C23" s="4"/>
      <c r="D23" s="4"/>
      <c r="E23" s="12" t="s">
        <v>31</v>
      </c>
      <c r="F23" s="53"/>
      <c r="G23" s="53"/>
      <c r="H23" s="7"/>
      <c r="I23" s="12" t="s">
        <v>31</v>
      </c>
      <c r="J23" s="12" t="s">
        <v>38</v>
      </c>
      <c r="K23" s="53"/>
      <c r="L23" s="53"/>
      <c r="M23" s="53"/>
      <c r="N23" s="53"/>
      <c r="O23" s="53"/>
      <c r="P23" s="53"/>
      <c r="Q23" s="53"/>
      <c r="R23" s="53"/>
      <c r="S23" s="53"/>
      <c r="T23" s="53"/>
      <c r="U23" s="12" t="s">
        <v>38</v>
      </c>
      <c r="V23" s="4"/>
      <c r="W23" s="4"/>
      <c r="X23" s="4"/>
      <c r="Y23" s="4"/>
      <c r="Z23" s="4"/>
    </row>
    <row r="24" spans="1:26" ht="15.75" customHeight="1">
      <c r="A24" s="7" t="s">
        <v>2156</v>
      </c>
      <c r="B24" s="55" t="s">
        <v>1418</v>
      </c>
      <c r="C24" s="14" t="s">
        <v>2160</v>
      </c>
      <c r="D24" s="14" t="s">
        <v>101</v>
      </c>
      <c r="E24" s="21" t="s">
        <v>2163</v>
      </c>
      <c r="F24" s="21" t="s">
        <v>2164</v>
      </c>
      <c r="G24" s="112" t="s">
        <v>44</v>
      </c>
      <c r="H24" s="23" t="s">
        <v>45</v>
      </c>
      <c r="I24" s="23" t="s">
        <v>50</v>
      </c>
      <c r="J24" s="21" t="s">
        <v>41</v>
      </c>
      <c r="K24" s="21" t="s">
        <v>43</v>
      </c>
      <c r="L24" s="21" t="s">
        <v>44</v>
      </c>
      <c r="M24" s="23" t="s">
        <v>45</v>
      </c>
      <c r="N24" s="23" t="s">
        <v>47</v>
      </c>
      <c r="O24" s="21" t="s">
        <v>48</v>
      </c>
      <c r="P24" s="21" t="s">
        <v>49</v>
      </c>
      <c r="Q24" s="21" t="s">
        <v>44</v>
      </c>
      <c r="R24" s="23" t="s">
        <v>50</v>
      </c>
      <c r="S24" s="23" t="s">
        <v>51</v>
      </c>
      <c r="T24" s="59" t="s">
        <v>52</v>
      </c>
      <c r="U24" s="14" t="s">
        <v>53</v>
      </c>
      <c r="V24" s="77"/>
      <c r="W24" s="77"/>
      <c r="X24" s="77"/>
      <c r="Y24" s="77"/>
      <c r="Z24" s="77"/>
    </row>
    <row r="25" spans="1:26" ht="15.75" customHeight="1">
      <c r="A25" s="7"/>
      <c r="B25" s="115" t="s">
        <v>1419</v>
      </c>
      <c r="C25" s="78" t="s">
        <v>1420</v>
      </c>
      <c r="D25" s="4"/>
      <c r="E25" s="7"/>
      <c r="F25" s="4"/>
      <c r="G25" s="4"/>
      <c r="H25" s="7"/>
      <c r="I25" s="7"/>
      <c r="J25" s="53"/>
      <c r="K25" s="53"/>
      <c r="L25" s="53"/>
      <c r="M25" s="53"/>
      <c r="N25" s="53"/>
      <c r="O25" s="53"/>
      <c r="P25" s="53"/>
      <c r="Q25" s="53"/>
      <c r="R25" s="53"/>
      <c r="S25" s="53"/>
      <c r="T25" s="53"/>
      <c r="U25" s="7"/>
      <c r="V25" s="4"/>
      <c r="W25" s="4"/>
      <c r="X25" s="4"/>
      <c r="Y25" s="4"/>
      <c r="Z25" s="4"/>
    </row>
    <row r="26" spans="1:26" ht="15.75" customHeight="1">
      <c r="A26" s="7">
        <v>244</v>
      </c>
      <c r="B26" s="19" t="s">
        <v>2936</v>
      </c>
      <c r="C26" s="19" t="s">
        <v>2939</v>
      </c>
      <c r="D26" s="19" t="s">
        <v>2940</v>
      </c>
      <c r="E26" s="34">
        <v>2</v>
      </c>
      <c r="F26" s="19" t="s">
        <v>1427</v>
      </c>
      <c r="G26" s="116" t="str">
        <f t="shared" ref="G26:G29" si="11">HYPERLINK("https://drive.google.com/drive/folders/0B93qD7tUPEF5ZXdsSUVZQ1FRcVU?usp=sharing","Documents for Sourcing ")</f>
        <v xml:space="preserve">Documents for Sourcing </v>
      </c>
      <c r="H26" s="34">
        <v>2</v>
      </c>
      <c r="I26" s="34"/>
      <c r="J26" s="117">
        <v>2</v>
      </c>
      <c r="K26" s="119" t="s">
        <v>4209</v>
      </c>
      <c r="L26" s="37"/>
      <c r="M26" s="117"/>
      <c r="N26" s="117"/>
      <c r="O26" s="36"/>
      <c r="P26" s="37"/>
      <c r="Q26" s="37"/>
      <c r="R26" s="34"/>
      <c r="S26" s="35"/>
      <c r="T26" s="38">
        <f t="shared" ref="T26:T29" si="12">IF(O26&lt;&gt;"",O26,IF(J26&lt;&gt;"",J26,IF(E26&lt;&gt;"",E26,"")))</f>
        <v>2</v>
      </c>
      <c r="U26" s="39">
        <f t="shared" ref="U26:U29" si="13">IF(R26&lt;&gt;"",R26,IF(M26&lt;&gt;"",M26,IF(I26&lt;&gt;"",I26,IF(H26&lt;&gt;"",H26,""))))</f>
        <v>2</v>
      </c>
      <c r="V26" s="4"/>
      <c r="W26" s="4"/>
      <c r="X26" s="4"/>
      <c r="Y26" s="4"/>
      <c r="Z26" s="4"/>
    </row>
    <row r="27" spans="1:26" ht="15.75" customHeight="1">
      <c r="A27" s="7">
        <v>245</v>
      </c>
      <c r="B27" s="19" t="s">
        <v>1438</v>
      </c>
      <c r="C27" s="19" t="s">
        <v>1439</v>
      </c>
      <c r="D27" s="19" t="s">
        <v>2942</v>
      </c>
      <c r="E27" s="34">
        <v>1</v>
      </c>
      <c r="F27" s="19" t="s">
        <v>4220</v>
      </c>
      <c r="G27" s="116" t="str">
        <f t="shared" si="11"/>
        <v xml:space="preserve">Documents for Sourcing </v>
      </c>
      <c r="H27" s="34">
        <v>1</v>
      </c>
      <c r="I27" s="34"/>
      <c r="J27" s="121">
        <v>1</v>
      </c>
      <c r="K27" s="123"/>
      <c r="L27" s="37"/>
      <c r="M27" s="124"/>
      <c r="N27" s="124"/>
      <c r="O27" s="36"/>
      <c r="P27" s="37"/>
      <c r="Q27" s="37"/>
      <c r="R27" s="34"/>
      <c r="S27" s="35"/>
      <c r="T27" s="38">
        <f t="shared" si="12"/>
        <v>1</v>
      </c>
      <c r="U27" s="39">
        <f t="shared" si="13"/>
        <v>1</v>
      </c>
      <c r="V27" s="4"/>
      <c r="W27" s="4"/>
      <c r="X27" s="4"/>
      <c r="Y27" s="4"/>
      <c r="Z27" s="4"/>
    </row>
    <row r="28" spans="1:26" ht="15.75" customHeight="1">
      <c r="A28" s="7">
        <v>246</v>
      </c>
      <c r="B28" s="19" t="s">
        <v>1431</v>
      </c>
      <c r="C28" s="19" t="s">
        <v>1432</v>
      </c>
      <c r="D28" s="19" t="s">
        <v>2944</v>
      </c>
      <c r="E28" s="34">
        <v>1</v>
      </c>
      <c r="F28" s="19" t="s">
        <v>4223</v>
      </c>
      <c r="G28" s="116" t="str">
        <f t="shared" si="11"/>
        <v xml:space="preserve">Documents for Sourcing </v>
      </c>
      <c r="H28" s="34">
        <v>1</v>
      </c>
      <c r="I28" s="34"/>
      <c r="J28" s="125">
        <v>2</v>
      </c>
      <c r="K28" s="40" t="s">
        <v>4227</v>
      </c>
      <c r="L28" s="37"/>
      <c r="M28" s="125">
        <v>1</v>
      </c>
      <c r="N28" s="125" t="s">
        <v>4228</v>
      </c>
      <c r="O28" s="36"/>
      <c r="P28" s="37"/>
      <c r="Q28" s="37"/>
      <c r="R28" s="34">
        <v>1.5</v>
      </c>
      <c r="S28" s="35" t="s">
        <v>4229</v>
      </c>
      <c r="T28" s="38">
        <f t="shared" si="12"/>
        <v>2</v>
      </c>
      <c r="U28" s="39">
        <f t="shared" si="13"/>
        <v>1.5</v>
      </c>
      <c r="V28" s="4"/>
      <c r="W28" s="4"/>
      <c r="X28" s="4"/>
      <c r="Y28" s="4"/>
      <c r="Z28" s="4"/>
    </row>
    <row r="29" spans="1:26" ht="15.75" customHeight="1">
      <c r="A29" s="7">
        <v>247</v>
      </c>
      <c r="B29" s="19" t="s">
        <v>2945</v>
      </c>
      <c r="C29" s="19" t="s">
        <v>1450</v>
      </c>
      <c r="D29" s="19" t="s">
        <v>2946</v>
      </c>
      <c r="E29" s="34">
        <v>1</v>
      </c>
      <c r="F29" s="19" t="s">
        <v>4230</v>
      </c>
      <c r="G29" s="116" t="str">
        <f t="shared" si="11"/>
        <v xml:space="preserve">Documents for Sourcing </v>
      </c>
      <c r="H29" s="34">
        <v>2</v>
      </c>
      <c r="I29" s="34"/>
      <c r="J29" s="117">
        <v>2</v>
      </c>
      <c r="K29" s="126" t="s">
        <v>4233</v>
      </c>
      <c r="L29" s="37"/>
      <c r="M29" s="117">
        <v>2</v>
      </c>
      <c r="N29" s="117" t="s">
        <v>4234</v>
      </c>
      <c r="O29" s="36"/>
      <c r="P29" s="37"/>
      <c r="Q29" s="37"/>
      <c r="R29" s="34"/>
      <c r="S29" s="35"/>
      <c r="T29" s="38">
        <f t="shared" si="12"/>
        <v>2</v>
      </c>
      <c r="U29" s="39">
        <f t="shared" si="13"/>
        <v>2</v>
      </c>
      <c r="V29" s="4"/>
      <c r="W29" s="4"/>
      <c r="X29" s="4"/>
      <c r="Y29" s="4"/>
      <c r="Z29" s="4"/>
    </row>
    <row r="30" spans="1:26" ht="15.75" customHeight="1">
      <c r="A30" s="83"/>
      <c r="B30" s="16"/>
      <c r="C30" s="16"/>
      <c r="D30" s="16"/>
      <c r="E30" s="7"/>
      <c r="F30" s="4"/>
      <c r="G30" s="53"/>
      <c r="H30" s="53"/>
      <c r="I30" s="53"/>
      <c r="J30" s="127"/>
      <c r="K30" s="4"/>
      <c r="L30" s="53"/>
      <c r="M30" s="128"/>
      <c r="N30" s="128"/>
      <c r="O30" s="53"/>
      <c r="P30" s="53"/>
      <c r="Q30" s="53"/>
      <c r="R30" s="53"/>
      <c r="S30" s="53"/>
      <c r="T30" s="53"/>
      <c r="U30" s="16"/>
      <c r="V30" s="16"/>
      <c r="W30" s="16"/>
      <c r="X30" s="16"/>
      <c r="Y30" s="16"/>
      <c r="Z30" s="16"/>
    </row>
    <row r="31" spans="1:26" ht="15.75" customHeight="1">
      <c r="A31" s="7">
        <v>248</v>
      </c>
      <c r="B31" s="19" t="s">
        <v>2947</v>
      </c>
      <c r="C31" s="19" t="s">
        <v>2948</v>
      </c>
      <c r="D31" s="19" t="s">
        <v>2949</v>
      </c>
      <c r="E31" s="34">
        <v>0</v>
      </c>
      <c r="F31" s="19" t="s">
        <v>4237</v>
      </c>
      <c r="G31" s="116" t="str">
        <f>HYPERLINK("https://drive.google.com/drive/folders/0B93qD7tUPEF5ZXdsSUVZQ1FRcVU?usp=sharing","Documents for Sourcing ")</f>
        <v xml:space="preserve">Documents for Sourcing </v>
      </c>
      <c r="H31" s="34">
        <v>0</v>
      </c>
      <c r="I31" s="34"/>
      <c r="J31" s="121">
        <v>0</v>
      </c>
      <c r="K31" s="123"/>
      <c r="L31" s="37"/>
      <c r="M31" s="124"/>
      <c r="N31" s="124"/>
      <c r="O31" s="36"/>
      <c r="P31" s="37"/>
      <c r="Q31" s="37"/>
      <c r="R31" s="34"/>
      <c r="S31" s="35"/>
      <c r="T31" s="38">
        <f>IF(O31&lt;&gt;"",O31,IF(J31&lt;&gt;"",J31,IF(E31&lt;&gt;"",E31,"")))</f>
        <v>0</v>
      </c>
      <c r="U31" s="39">
        <f>IF(R31&lt;&gt;"",R31,IF(M31&lt;&gt;"",M31,IF(I31&lt;&gt;"",I31,IF(H31&lt;&gt;"",H31,""))))</f>
        <v>0</v>
      </c>
      <c r="V31" s="4"/>
      <c r="W31" s="4"/>
      <c r="X31" s="4"/>
      <c r="Y31" s="4"/>
      <c r="Z31" s="4"/>
    </row>
    <row r="32" spans="1:26" ht="15.75" customHeight="1">
      <c r="A32" s="83"/>
      <c r="B32" s="16"/>
      <c r="C32" s="16"/>
      <c r="D32" s="16"/>
      <c r="E32" s="7"/>
      <c r="F32" s="4"/>
      <c r="G32" s="53"/>
      <c r="H32" s="53"/>
      <c r="I32" s="53"/>
      <c r="J32" s="127"/>
      <c r="K32" s="4"/>
      <c r="L32" s="53"/>
      <c r="M32" s="128"/>
      <c r="N32" s="128"/>
      <c r="O32" s="53"/>
      <c r="P32" s="53"/>
      <c r="Q32" s="53"/>
      <c r="R32" s="53"/>
      <c r="S32" s="53"/>
      <c r="T32" s="53"/>
      <c r="U32" s="16"/>
      <c r="V32" s="16"/>
      <c r="W32" s="16"/>
      <c r="X32" s="16"/>
      <c r="Y32" s="16"/>
      <c r="Z32" s="16"/>
    </row>
    <row r="33" spans="1:26" ht="15.75" customHeight="1">
      <c r="A33" s="7">
        <v>249</v>
      </c>
      <c r="B33" s="19" t="s">
        <v>1443</v>
      </c>
      <c r="C33" s="19" t="s">
        <v>1444</v>
      </c>
      <c r="D33" s="19" t="s">
        <v>2950</v>
      </c>
      <c r="E33" s="34">
        <v>2</v>
      </c>
      <c r="F33" s="19" t="s">
        <v>4242</v>
      </c>
      <c r="G33" s="116" t="str">
        <f>HYPERLINK("https://drive.google.com/drive/folders/0B93qD7tUPEF5ZXdsSUVZQ1FRcVU?usp=sharing","Documents for Sourcing ")</f>
        <v xml:space="preserve">Documents for Sourcing </v>
      </c>
      <c r="H33" s="34">
        <v>3</v>
      </c>
      <c r="I33" s="34"/>
      <c r="J33" s="132">
        <v>3</v>
      </c>
      <c r="K33" s="134" t="s">
        <v>4248</v>
      </c>
      <c r="L33" s="37"/>
      <c r="M33" s="132">
        <v>3</v>
      </c>
      <c r="N33" s="132" t="s">
        <v>4261</v>
      </c>
      <c r="O33" s="36"/>
      <c r="P33" s="37"/>
      <c r="Q33" s="37"/>
      <c r="R33" s="34"/>
      <c r="S33" s="35"/>
      <c r="T33" s="38">
        <f>IF(O33&lt;&gt;"",O33,IF(J33&lt;&gt;"",J33,IF(E33&lt;&gt;"",E33,"")))</f>
        <v>3</v>
      </c>
      <c r="U33" s="39">
        <f>IF(R33&lt;&gt;"",R33,IF(M33&lt;&gt;"",M33,IF(I33&lt;&gt;"",I33,IF(H33&lt;&gt;"",H33,""))))</f>
        <v>3</v>
      </c>
      <c r="V33" s="4"/>
      <c r="W33" s="4"/>
      <c r="X33" s="4"/>
      <c r="Y33" s="4"/>
      <c r="Z33" s="4"/>
    </row>
    <row r="34" spans="1:26" ht="15.75" customHeight="1">
      <c r="A34" s="83"/>
      <c r="B34" s="16"/>
      <c r="C34" s="16"/>
      <c r="D34" s="16"/>
      <c r="E34" s="7"/>
      <c r="F34" s="4"/>
      <c r="G34" s="53"/>
      <c r="H34" s="53"/>
      <c r="I34" s="53"/>
      <c r="J34" s="127"/>
      <c r="K34" s="4"/>
      <c r="L34" s="53"/>
      <c r="M34" s="128"/>
      <c r="N34" s="128"/>
      <c r="O34" s="53"/>
      <c r="P34" s="53"/>
      <c r="Q34" s="53"/>
      <c r="R34" s="53"/>
      <c r="S34" s="53"/>
      <c r="T34" s="53"/>
      <c r="U34" s="16"/>
      <c r="V34" s="16"/>
      <c r="W34" s="16"/>
      <c r="X34" s="16"/>
      <c r="Y34" s="16"/>
      <c r="Z34" s="16"/>
    </row>
    <row r="35" spans="1:26" ht="15.75" customHeight="1">
      <c r="A35" s="7">
        <v>250</v>
      </c>
      <c r="B35" s="19" t="s">
        <v>1461</v>
      </c>
      <c r="C35" s="19" t="s">
        <v>1462</v>
      </c>
      <c r="D35" s="19" t="s">
        <v>2958</v>
      </c>
      <c r="E35" s="34">
        <v>0</v>
      </c>
      <c r="F35" s="19" t="s">
        <v>4237</v>
      </c>
      <c r="G35" s="116" t="str">
        <f>HYPERLINK("https://drive.google.com/drive/folders/0B93qD7tUPEF5ZXdsSUVZQ1FRcVU?usp=sharing","Documents for Sourcing ")</f>
        <v xml:space="preserve">Documents for Sourcing </v>
      </c>
      <c r="H35" s="34">
        <v>2</v>
      </c>
      <c r="I35" s="34"/>
      <c r="J35" s="132">
        <v>2</v>
      </c>
      <c r="K35" s="126" t="s">
        <v>4267</v>
      </c>
      <c r="L35" s="37"/>
      <c r="M35" s="117">
        <v>0</v>
      </c>
      <c r="N35" s="117"/>
      <c r="O35" s="36"/>
      <c r="P35" s="37"/>
      <c r="Q35" s="37"/>
      <c r="R35" s="34"/>
      <c r="S35" s="35"/>
      <c r="T35" s="38">
        <f>IF(O35&lt;&gt;"",O35,IF(J35&lt;&gt;"",J35,IF(E35&lt;&gt;"",E35,"")))</f>
        <v>2</v>
      </c>
      <c r="U35" s="39">
        <f>IF(R35&lt;&gt;"",R35,IF(M35&lt;&gt;"",M35,IF(I35&lt;&gt;"",I35,IF(H35&lt;&gt;"",H35,""))))</f>
        <v>0</v>
      </c>
      <c r="V35" s="4"/>
      <c r="W35" s="4"/>
      <c r="X35" s="4"/>
      <c r="Y35" s="4"/>
      <c r="Z35" s="4"/>
    </row>
    <row r="36" spans="1:26" ht="15.75" customHeight="1">
      <c r="A36" s="7"/>
      <c r="B36" s="4"/>
      <c r="C36" s="4"/>
      <c r="D36" s="4"/>
      <c r="E36" s="7"/>
      <c r="F36" s="4"/>
      <c r="G36" s="53"/>
      <c r="H36" s="53"/>
      <c r="I36" s="53"/>
      <c r="J36" s="127"/>
      <c r="K36" s="4"/>
      <c r="L36" s="53"/>
      <c r="M36" s="127"/>
      <c r="N36" s="127"/>
      <c r="O36" s="53"/>
      <c r="P36" s="53"/>
      <c r="Q36" s="53"/>
      <c r="R36" s="53"/>
      <c r="S36" s="53"/>
      <c r="T36" s="53"/>
      <c r="U36" s="16"/>
      <c r="V36" s="4"/>
      <c r="W36" s="4"/>
      <c r="X36" s="4"/>
      <c r="Y36" s="4"/>
      <c r="Z36" s="4"/>
    </row>
    <row r="37" spans="1:26" ht="15.75" customHeight="1">
      <c r="A37" s="7"/>
      <c r="B37" s="4"/>
      <c r="C37" s="4"/>
      <c r="D37" s="4"/>
      <c r="E37" s="7"/>
      <c r="F37" s="4"/>
      <c r="G37" s="53"/>
      <c r="H37" s="53"/>
      <c r="I37" s="53"/>
      <c r="J37" s="127"/>
      <c r="K37" s="4"/>
      <c r="L37" s="53"/>
      <c r="M37" s="127"/>
      <c r="N37" s="127"/>
      <c r="O37" s="53"/>
      <c r="P37" s="53"/>
      <c r="Q37" s="53"/>
      <c r="R37" s="53"/>
      <c r="S37" s="53"/>
      <c r="T37" s="53"/>
      <c r="U37" s="16"/>
      <c r="V37" s="4"/>
      <c r="W37" s="4"/>
      <c r="X37" s="4"/>
      <c r="Y37" s="4"/>
      <c r="Z37" s="4"/>
    </row>
    <row r="38" spans="1:26" ht="15.75" customHeight="1">
      <c r="A38" s="7"/>
      <c r="B38" s="4"/>
      <c r="C38" s="4"/>
      <c r="D38" s="4"/>
      <c r="E38" s="7"/>
      <c r="F38" s="4"/>
      <c r="G38" s="53"/>
      <c r="H38" s="53"/>
      <c r="I38" s="53"/>
      <c r="J38" s="127"/>
      <c r="K38" s="4"/>
      <c r="L38" s="53"/>
      <c r="M38" s="127"/>
      <c r="N38" s="127"/>
      <c r="O38" s="53"/>
      <c r="P38" s="53"/>
      <c r="Q38" s="53"/>
      <c r="R38" s="53"/>
      <c r="S38" s="53"/>
      <c r="T38" s="53"/>
      <c r="U38" s="16"/>
      <c r="V38" s="4"/>
      <c r="W38" s="4"/>
      <c r="X38" s="4"/>
      <c r="Y38" s="4"/>
      <c r="Z38" s="4"/>
    </row>
    <row r="39" spans="1:26" ht="15.75" customHeight="1">
      <c r="A39" s="7"/>
      <c r="B39" s="98" t="s">
        <v>1497</v>
      </c>
      <c r="C39" s="4"/>
      <c r="D39" s="4"/>
      <c r="E39" s="7"/>
      <c r="F39" s="4"/>
      <c r="G39" s="53"/>
      <c r="H39" s="53"/>
      <c r="I39" s="53"/>
      <c r="J39" s="127"/>
      <c r="K39" s="4"/>
      <c r="L39" s="53"/>
      <c r="M39" s="127"/>
      <c r="N39" s="127"/>
      <c r="O39" s="53"/>
      <c r="P39" s="53"/>
      <c r="Q39" s="53"/>
      <c r="R39" s="53"/>
      <c r="S39" s="53"/>
      <c r="T39" s="53"/>
      <c r="U39" s="16"/>
      <c r="V39" s="4"/>
      <c r="W39" s="4"/>
      <c r="X39" s="4"/>
      <c r="Y39" s="4"/>
      <c r="Z39" s="4"/>
    </row>
    <row r="40" spans="1:26" ht="15.75" customHeight="1">
      <c r="A40" s="7">
        <v>251</v>
      </c>
      <c r="B40" s="19" t="s">
        <v>1499</v>
      </c>
      <c r="C40" s="19" t="s">
        <v>1500</v>
      </c>
      <c r="D40" s="19" t="s">
        <v>2965</v>
      </c>
      <c r="E40" s="34">
        <v>1</v>
      </c>
      <c r="F40" s="19" t="s">
        <v>4278</v>
      </c>
      <c r="G40" s="116" t="str">
        <f t="shared" ref="G40:G42" si="14">HYPERLINK("https://drive.google.com/drive/folders/0B93qD7tUPEF5ZXdsSUVZQ1FRcVU?usp=sharing","Documents for Sourcing ")</f>
        <v xml:space="preserve">Documents for Sourcing </v>
      </c>
      <c r="H40" s="34">
        <v>2</v>
      </c>
      <c r="I40" s="34"/>
      <c r="J40" s="117">
        <v>2</v>
      </c>
      <c r="K40" s="108" t="s">
        <v>4282</v>
      </c>
      <c r="L40" s="37"/>
      <c r="M40" s="117">
        <v>2</v>
      </c>
      <c r="N40" s="117"/>
      <c r="O40" s="36"/>
      <c r="P40" s="37"/>
      <c r="Q40" s="37"/>
      <c r="R40" s="34"/>
      <c r="S40" s="35"/>
      <c r="T40" s="38">
        <f t="shared" ref="T40:T42" si="15">IF(O40&lt;&gt;"",O40,IF(J40&lt;&gt;"",J40,IF(E40&lt;&gt;"",E40,"")))</f>
        <v>2</v>
      </c>
      <c r="U40" s="39">
        <f t="shared" ref="U40:U42" si="16">IF(R40&lt;&gt;"",R40,IF(M40&lt;&gt;"",M40,IF(I40&lt;&gt;"",I40,IF(H40&lt;&gt;"",H40,""))))</f>
        <v>2</v>
      </c>
      <c r="V40" s="4"/>
      <c r="W40" s="4"/>
      <c r="X40" s="4"/>
      <c r="Y40" s="4"/>
      <c r="Z40" s="4"/>
    </row>
    <row r="41" spans="1:26" ht="15.75" customHeight="1">
      <c r="A41" s="7">
        <v>252</v>
      </c>
      <c r="B41" s="19" t="s">
        <v>1505</v>
      </c>
      <c r="C41" s="19" t="s">
        <v>1506</v>
      </c>
      <c r="D41" s="19" t="s">
        <v>2966</v>
      </c>
      <c r="E41" s="34">
        <v>1</v>
      </c>
      <c r="F41" s="19" t="s">
        <v>4290</v>
      </c>
      <c r="G41" s="116" t="str">
        <f t="shared" si="14"/>
        <v xml:space="preserve">Documents for Sourcing </v>
      </c>
      <c r="H41" s="34">
        <v>2</v>
      </c>
      <c r="I41" s="34"/>
      <c r="J41" s="117">
        <v>2</v>
      </c>
      <c r="K41" s="108" t="s">
        <v>4291</v>
      </c>
      <c r="L41" s="37"/>
      <c r="M41" s="117">
        <v>2</v>
      </c>
      <c r="N41" s="117"/>
      <c r="O41" s="36"/>
      <c r="P41" s="37"/>
      <c r="Q41" s="37"/>
      <c r="R41" s="34"/>
      <c r="S41" s="35"/>
      <c r="T41" s="38">
        <f t="shared" si="15"/>
        <v>2</v>
      </c>
      <c r="U41" s="39">
        <f t="shared" si="16"/>
        <v>2</v>
      </c>
      <c r="V41" s="4"/>
      <c r="W41" s="4"/>
      <c r="X41" s="4"/>
      <c r="Y41" s="4"/>
      <c r="Z41" s="4"/>
    </row>
    <row r="42" spans="1:26" ht="15.75" customHeight="1">
      <c r="A42" s="7">
        <v>253</v>
      </c>
      <c r="B42" s="19" t="s">
        <v>2967</v>
      </c>
      <c r="C42" s="19" t="s">
        <v>2305</v>
      </c>
      <c r="D42" s="19" t="s">
        <v>2969</v>
      </c>
      <c r="E42" s="34">
        <v>1</v>
      </c>
      <c r="F42" s="19" t="s">
        <v>4296</v>
      </c>
      <c r="G42" s="116" t="str">
        <f t="shared" si="14"/>
        <v xml:space="preserve">Documents for Sourcing </v>
      </c>
      <c r="H42" s="34">
        <v>2</v>
      </c>
      <c r="I42" s="34"/>
      <c r="J42" s="117">
        <v>2</v>
      </c>
      <c r="K42" s="108" t="s">
        <v>4298</v>
      </c>
      <c r="L42" s="37"/>
      <c r="M42" s="117">
        <v>2</v>
      </c>
      <c r="N42" s="117"/>
      <c r="O42" s="36"/>
      <c r="P42" s="37"/>
      <c r="Q42" s="37"/>
      <c r="R42" s="34"/>
      <c r="S42" s="35"/>
      <c r="T42" s="38">
        <f t="shared" si="15"/>
        <v>2</v>
      </c>
      <c r="U42" s="39">
        <f t="shared" si="16"/>
        <v>2</v>
      </c>
      <c r="V42" s="4"/>
      <c r="W42" s="4"/>
      <c r="X42" s="4"/>
      <c r="Y42" s="4"/>
      <c r="Z42" s="4"/>
    </row>
    <row r="43" spans="1:26" ht="15.75" customHeight="1">
      <c r="A43" s="83"/>
      <c r="B43" s="16"/>
      <c r="C43" s="16"/>
      <c r="D43" s="16"/>
      <c r="E43" s="83"/>
      <c r="F43" s="16"/>
      <c r="G43" s="53"/>
      <c r="H43" s="53"/>
      <c r="I43" s="53"/>
      <c r="J43" s="127"/>
      <c r="K43" s="52"/>
      <c r="L43" s="53"/>
      <c r="M43" s="128"/>
      <c r="N43" s="128"/>
      <c r="O43" s="53"/>
      <c r="P43" s="53"/>
      <c r="Q43" s="53"/>
      <c r="R43" s="53"/>
      <c r="S43" s="53"/>
      <c r="T43" s="53"/>
      <c r="U43" s="16"/>
      <c r="V43" s="16"/>
      <c r="W43" s="16"/>
      <c r="X43" s="16"/>
      <c r="Y43" s="16"/>
      <c r="Z43" s="16"/>
    </row>
    <row r="44" spans="1:26" ht="15.75" customHeight="1">
      <c r="A44" s="7">
        <v>254</v>
      </c>
      <c r="B44" s="19" t="s">
        <v>1511</v>
      </c>
      <c r="C44" s="19" t="s">
        <v>1512</v>
      </c>
      <c r="D44" s="19" t="s">
        <v>2970</v>
      </c>
      <c r="E44" s="34">
        <v>1</v>
      </c>
      <c r="F44" s="19" t="s">
        <v>2082</v>
      </c>
      <c r="G44" s="116" t="str">
        <f>HYPERLINK("https://drive.google.com/drive/folders/0B93qD7tUPEF5ZXdsSUVZQ1FRcVU?usp=sharing","Documents for Sourcing ")</f>
        <v xml:space="preserve">Documents for Sourcing </v>
      </c>
      <c r="H44" s="34">
        <v>2</v>
      </c>
      <c r="I44" s="34"/>
      <c r="J44" s="117">
        <v>2</v>
      </c>
      <c r="K44" s="108" t="s">
        <v>4309</v>
      </c>
      <c r="L44" s="37"/>
      <c r="M44" s="117">
        <v>2</v>
      </c>
      <c r="N44" s="117"/>
      <c r="O44" s="36"/>
      <c r="P44" s="37"/>
      <c r="Q44" s="37"/>
      <c r="R44" s="34"/>
      <c r="S44" s="35"/>
      <c r="T44" s="38">
        <f>IF(O44&lt;&gt;"",O44,IF(J44&lt;&gt;"",J44,IF(E44&lt;&gt;"",E44,"")))</f>
        <v>2</v>
      </c>
      <c r="U44" s="39">
        <f>IF(R44&lt;&gt;"",R44,IF(M44&lt;&gt;"",M44,IF(I44&lt;&gt;"",I44,IF(H44&lt;&gt;"",H44,""))))</f>
        <v>2</v>
      </c>
      <c r="V44" s="4"/>
      <c r="W44" s="4"/>
      <c r="X44" s="4"/>
      <c r="Y44" s="4"/>
      <c r="Z44" s="4"/>
    </row>
    <row r="45" spans="1:26" ht="15.75" customHeight="1">
      <c r="A45" s="83"/>
      <c r="B45" s="16"/>
      <c r="C45" s="16"/>
      <c r="D45" s="16"/>
      <c r="E45" s="83"/>
      <c r="F45" s="16"/>
      <c r="G45" s="53"/>
      <c r="H45" s="53"/>
      <c r="I45" s="53"/>
      <c r="J45" s="127"/>
      <c r="K45" s="4"/>
      <c r="L45" s="53"/>
      <c r="M45" s="128"/>
      <c r="N45" s="128"/>
      <c r="O45" s="53"/>
      <c r="P45" s="53"/>
      <c r="Q45" s="53"/>
      <c r="R45" s="53"/>
      <c r="S45" s="53"/>
      <c r="T45" s="53"/>
      <c r="U45" s="16"/>
      <c r="V45" s="16"/>
      <c r="W45" s="16"/>
      <c r="X45" s="16"/>
      <c r="Y45" s="16"/>
      <c r="Z45" s="16"/>
    </row>
    <row r="46" spans="1:26" ht="15.75" customHeight="1">
      <c r="A46" s="7">
        <v>255</v>
      </c>
      <c r="B46" s="19" t="s">
        <v>2974</v>
      </c>
      <c r="C46" s="19" t="s">
        <v>2975</v>
      </c>
      <c r="D46" s="19" t="s">
        <v>2976</v>
      </c>
      <c r="E46" s="34">
        <v>0</v>
      </c>
      <c r="F46" s="19" t="s">
        <v>4317</v>
      </c>
      <c r="G46" s="116" t="str">
        <f>HYPERLINK("https://drive.google.com/drive/folders/0B93qD7tUPEF5ZXdsSUVZQ1FRcVU?usp=sharing","Documents for Sourcing ")</f>
        <v xml:space="preserve">Documents for Sourcing </v>
      </c>
      <c r="H46" s="34">
        <v>0</v>
      </c>
      <c r="I46" s="34"/>
      <c r="J46" s="121">
        <v>0</v>
      </c>
      <c r="K46" s="123"/>
      <c r="L46" s="37"/>
      <c r="M46" s="124"/>
      <c r="N46" s="124"/>
      <c r="O46" s="36"/>
      <c r="P46" s="37"/>
      <c r="Q46" s="37"/>
      <c r="R46" s="34"/>
      <c r="S46" s="35"/>
      <c r="T46" s="38">
        <f>IF(O46&lt;&gt;"",O46,IF(J46&lt;&gt;"",J46,IF(E46&lt;&gt;"",E46,"")))</f>
        <v>0</v>
      </c>
      <c r="U46" s="39">
        <f>IF(R46&lt;&gt;"",R46,IF(M46&lt;&gt;"",M46,IF(I46&lt;&gt;"",I46,IF(H46&lt;&gt;"",H46,""))))</f>
        <v>0</v>
      </c>
      <c r="V46" s="4"/>
      <c r="W46" s="4"/>
      <c r="X46" s="4"/>
      <c r="Y46" s="4"/>
      <c r="Z46" s="4"/>
    </row>
    <row r="47" spans="1:26" ht="15.75" customHeight="1">
      <c r="A47" s="83"/>
      <c r="B47" s="16"/>
      <c r="C47" s="16"/>
      <c r="D47" s="16"/>
      <c r="E47" s="83"/>
      <c r="F47" s="16"/>
      <c r="G47" s="53"/>
      <c r="H47" s="53"/>
      <c r="I47" s="53"/>
      <c r="J47" s="127"/>
      <c r="K47" s="4"/>
      <c r="L47" s="53"/>
      <c r="M47" s="128"/>
      <c r="N47" s="128"/>
      <c r="O47" s="53"/>
      <c r="P47" s="53"/>
      <c r="Q47" s="53"/>
      <c r="R47" s="53"/>
      <c r="S47" s="53"/>
      <c r="T47" s="53"/>
      <c r="U47" s="16"/>
      <c r="V47" s="16"/>
      <c r="W47" s="16"/>
      <c r="X47" s="16"/>
      <c r="Y47" s="16"/>
      <c r="Z47" s="16"/>
    </row>
    <row r="48" spans="1:26" ht="15.75" customHeight="1">
      <c r="A48" s="7">
        <v>256</v>
      </c>
      <c r="B48" s="19" t="s">
        <v>1520</v>
      </c>
      <c r="C48" s="19" t="s">
        <v>1521</v>
      </c>
      <c r="D48" s="19" t="s">
        <v>2979</v>
      </c>
      <c r="E48" s="34">
        <v>2</v>
      </c>
      <c r="F48" s="19" t="s">
        <v>4322</v>
      </c>
      <c r="G48" s="116" t="str">
        <f>HYPERLINK("https://drive.google.com/drive/folders/0B93qD7tUPEF5ZXdsSUVZQ1FRcVU?usp=sharing","Documents for Sourcing ")</f>
        <v xml:space="preserve">Documents for Sourcing </v>
      </c>
      <c r="H48" s="34">
        <v>2</v>
      </c>
      <c r="I48" s="34"/>
      <c r="J48" s="121">
        <v>2</v>
      </c>
      <c r="K48" s="138"/>
      <c r="L48" s="37"/>
      <c r="M48" s="124"/>
      <c r="N48" s="124"/>
      <c r="O48" s="36"/>
      <c r="P48" s="37"/>
      <c r="Q48" s="37"/>
      <c r="R48" s="34"/>
      <c r="S48" s="35"/>
      <c r="T48" s="38">
        <f>IF(O48&lt;&gt;"",O48,IF(J48&lt;&gt;"",J48,IF(E48&lt;&gt;"",E48,"")))</f>
        <v>2</v>
      </c>
      <c r="U48" s="39">
        <f>IF(R48&lt;&gt;"",R48,IF(M48&lt;&gt;"",M48,IF(I48&lt;&gt;"",I48,IF(H48&lt;&gt;"",H48,""))))</f>
        <v>2</v>
      </c>
      <c r="V48" s="4"/>
      <c r="W48" s="4"/>
      <c r="X48" s="4"/>
      <c r="Y48" s="4"/>
      <c r="Z48" s="4"/>
    </row>
    <row r="49" spans="1:26" ht="15.75" customHeight="1">
      <c r="A49" s="7"/>
      <c r="B49" s="4"/>
      <c r="C49" s="4"/>
      <c r="D49" s="4"/>
      <c r="E49" s="7"/>
      <c r="F49" s="4"/>
      <c r="G49" s="53"/>
      <c r="H49" s="53"/>
      <c r="I49" s="53"/>
      <c r="J49" s="127"/>
      <c r="K49" s="4"/>
      <c r="L49" s="53"/>
      <c r="M49" s="127"/>
      <c r="N49" s="127"/>
      <c r="O49" s="53"/>
      <c r="P49" s="53"/>
      <c r="Q49" s="53"/>
      <c r="R49" s="53"/>
      <c r="S49" s="53"/>
      <c r="T49" s="53"/>
      <c r="U49" s="16"/>
      <c r="V49" s="4"/>
      <c r="W49" s="4"/>
      <c r="X49" s="4"/>
      <c r="Y49" s="4"/>
      <c r="Z49" s="4"/>
    </row>
    <row r="50" spans="1:26" ht="15.75" customHeight="1">
      <c r="A50" s="7"/>
      <c r="B50" s="4"/>
      <c r="C50" s="4"/>
      <c r="D50" s="4"/>
      <c r="E50" s="7"/>
      <c r="F50" s="4"/>
      <c r="G50" s="53"/>
      <c r="H50" s="53"/>
      <c r="I50" s="53"/>
      <c r="J50" s="127"/>
      <c r="K50" s="4"/>
      <c r="L50" s="53"/>
      <c r="M50" s="127"/>
      <c r="N50" s="127"/>
      <c r="O50" s="53"/>
      <c r="P50" s="53"/>
      <c r="Q50" s="53"/>
      <c r="R50" s="53"/>
      <c r="S50" s="53"/>
      <c r="T50" s="53"/>
      <c r="U50" s="16"/>
      <c r="V50" s="4"/>
      <c r="W50" s="4"/>
      <c r="X50" s="4"/>
      <c r="Y50" s="4"/>
      <c r="Z50" s="4"/>
    </row>
    <row r="51" spans="1:26" ht="15.75" customHeight="1">
      <c r="A51" s="7"/>
      <c r="B51" s="4"/>
      <c r="C51" s="4"/>
      <c r="D51" s="4"/>
      <c r="E51" s="7"/>
      <c r="F51" s="4"/>
      <c r="G51" s="53"/>
      <c r="H51" s="53"/>
      <c r="I51" s="53"/>
      <c r="J51" s="127"/>
      <c r="K51" s="4"/>
      <c r="L51" s="53"/>
      <c r="M51" s="127"/>
      <c r="N51" s="127"/>
      <c r="O51" s="53"/>
      <c r="P51" s="53"/>
      <c r="Q51" s="53"/>
      <c r="R51" s="53"/>
      <c r="S51" s="53"/>
      <c r="T51" s="53"/>
      <c r="U51" s="16"/>
      <c r="V51" s="4"/>
      <c r="W51" s="4"/>
      <c r="X51" s="4"/>
      <c r="Y51" s="4"/>
      <c r="Z51" s="4"/>
    </row>
    <row r="52" spans="1:26" ht="15.75" customHeight="1">
      <c r="A52" s="7"/>
      <c r="B52" s="99" t="s">
        <v>370</v>
      </c>
      <c r="C52" s="4"/>
      <c r="D52" s="4"/>
      <c r="E52" s="7"/>
      <c r="F52" s="4"/>
      <c r="G52" s="53"/>
      <c r="H52" s="53"/>
      <c r="I52" s="53"/>
      <c r="J52" s="127"/>
      <c r="K52" s="4"/>
      <c r="L52" s="53"/>
      <c r="M52" s="127"/>
      <c r="N52" s="127"/>
      <c r="O52" s="53"/>
      <c r="P52" s="53"/>
      <c r="Q52" s="53"/>
      <c r="R52" s="53"/>
      <c r="S52" s="53"/>
      <c r="T52" s="53"/>
      <c r="U52" s="16"/>
      <c r="V52" s="4"/>
      <c r="W52" s="4"/>
      <c r="X52" s="4"/>
      <c r="Y52" s="4"/>
      <c r="Z52" s="4"/>
    </row>
    <row r="53" spans="1:26" ht="15.75" customHeight="1">
      <c r="A53" s="7">
        <v>257</v>
      </c>
      <c r="B53" s="19" t="s">
        <v>1470</v>
      </c>
      <c r="C53" s="19" t="s">
        <v>1471</v>
      </c>
      <c r="D53" s="19" t="s">
        <v>2997</v>
      </c>
      <c r="E53" s="34">
        <v>2</v>
      </c>
      <c r="F53" s="19" t="s">
        <v>4333</v>
      </c>
      <c r="G53" s="116" t="str">
        <f>HYPERLINK("https://drive.google.com/drive/folders/0B93qD7tUPEF5ZXdsSUVZQ1FRcVU?usp=sharing","Documents for Sourcing ")</f>
        <v xml:space="preserve">Documents for Sourcing </v>
      </c>
      <c r="H53" s="34">
        <v>2</v>
      </c>
      <c r="I53" s="34"/>
      <c r="J53" s="121">
        <v>2</v>
      </c>
      <c r="K53" s="123"/>
      <c r="L53" s="37"/>
      <c r="M53" s="124"/>
      <c r="N53" s="124"/>
      <c r="O53" s="36"/>
      <c r="P53" s="37"/>
      <c r="Q53" s="37"/>
      <c r="R53" s="34">
        <v>3</v>
      </c>
      <c r="S53" s="35" t="s">
        <v>4335</v>
      </c>
      <c r="T53" s="38">
        <f>IF(O53&lt;&gt;"",O53,IF(J53&lt;&gt;"",J53,IF(E53&lt;&gt;"",E53,"")))</f>
        <v>2</v>
      </c>
      <c r="U53" s="39">
        <f>IF(R53&lt;&gt;"",R53,IF(M53&lt;&gt;"",M53,IF(I53&lt;&gt;"",I53,IF(H53&lt;&gt;"",H53,""))))</f>
        <v>3</v>
      </c>
      <c r="V53" s="4"/>
      <c r="W53" s="4"/>
      <c r="X53" s="4"/>
      <c r="Y53" s="4"/>
      <c r="Z53" s="4"/>
    </row>
    <row r="54" spans="1:26" ht="15.75" customHeight="1">
      <c r="A54" s="83"/>
      <c r="B54" s="16"/>
      <c r="C54" s="16"/>
      <c r="D54" s="16"/>
      <c r="E54" s="83"/>
      <c r="F54" s="16"/>
      <c r="G54" s="53"/>
      <c r="H54" s="53"/>
      <c r="I54" s="53"/>
      <c r="J54" s="127"/>
      <c r="K54" s="4"/>
      <c r="L54" s="53"/>
      <c r="M54" s="128"/>
      <c r="N54" s="128"/>
      <c r="O54" s="53"/>
      <c r="P54" s="53"/>
      <c r="Q54" s="53"/>
      <c r="R54" s="53"/>
      <c r="S54" s="53"/>
      <c r="T54" s="53"/>
      <c r="U54" s="16"/>
      <c r="V54" s="16"/>
      <c r="W54" s="16"/>
      <c r="X54" s="16"/>
      <c r="Y54" s="16"/>
      <c r="Z54" s="16"/>
    </row>
    <row r="55" spans="1:26" ht="15.75" customHeight="1">
      <c r="A55" s="7">
        <v>258</v>
      </c>
      <c r="B55" s="19" t="s">
        <v>2999</v>
      </c>
      <c r="C55" s="19" t="s">
        <v>3000</v>
      </c>
      <c r="D55" s="19" t="s">
        <v>3001</v>
      </c>
      <c r="E55" s="34">
        <v>2</v>
      </c>
      <c r="F55" s="19" t="s">
        <v>4337</v>
      </c>
      <c r="G55" s="116" t="str">
        <f>HYPERLINK("https://drive.google.com/drive/folders/0B93qD7tUPEF5ZXdsSUVZQ1FRcVU?usp=sharing","Documents for Sourcing ")</f>
        <v xml:space="preserve">Documents for Sourcing </v>
      </c>
      <c r="H55" s="34">
        <v>2</v>
      </c>
      <c r="I55" s="34"/>
      <c r="J55" s="125">
        <v>4</v>
      </c>
      <c r="K55" s="143" t="s">
        <v>4338</v>
      </c>
      <c r="L55" s="37"/>
      <c r="M55" s="125">
        <v>3</v>
      </c>
      <c r="N55" s="125" t="s">
        <v>4340</v>
      </c>
      <c r="O55" s="36"/>
      <c r="P55" s="37"/>
      <c r="Q55" s="37"/>
      <c r="R55" s="34">
        <v>3.5</v>
      </c>
      <c r="S55" s="35" t="s">
        <v>4341</v>
      </c>
      <c r="T55" s="38">
        <f>IF(O55&lt;&gt;"",O55,IF(J55&lt;&gt;"",J55,IF(E55&lt;&gt;"",E55,"")))</f>
        <v>4</v>
      </c>
      <c r="U55" s="39">
        <f>IF(R55&lt;&gt;"",R55,IF(M55&lt;&gt;"",M55,IF(I55&lt;&gt;"",I55,IF(H55&lt;&gt;"",H55,""))))</f>
        <v>3.5</v>
      </c>
      <c r="V55" s="4"/>
      <c r="W55" s="4"/>
      <c r="X55" s="4"/>
      <c r="Y55" s="4"/>
      <c r="Z55" s="4"/>
    </row>
    <row r="56" spans="1:26" ht="15.75" customHeight="1">
      <c r="A56" s="83"/>
      <c r="B56" s="16"/>
      <c r="C56" s="16"/>
      <c r="D56" s="16"/>
      <c r="E56" s="83"/>
      <c r="F56" s="16"/>
      <c r="G56" s="53"/>
      <c r="H56" s="53"/>
      <c r="I56" s="53"/>
      <c r="J56" s="127"/>
      <c r="K56" s="4"/>
      <c r="L56" s="53"/>
      <c r="M56" s="128"/>
      <c r="N56" s="128"/>
      <c r="O56" s="53"/>
      <c r="P56" s="53"/>
      <c r="Q56" s="53"/>
      <c r="R56" s="53"/>
      <c r="S56" s="53"/>
      <c r="T56" s="53"/>
      <c r="U56" s="16"/>
      <c r="V56" s="16"/>
      <c r="W56" s="16"/>
      <c r="X56" s="16"/>
      <c r="Y56" s="16"/>
      <c r="Z56" s="16"/>
    </row>
    <row r="57" spans="1:26" ht="15.75" customHeight="1">
      <c r="A57" s="7">
        <v>259</v>
      </c>
      <c r="B57" s="19" t="s">
        <v>3002</v>
      </c>
      <c r="C57" s="19" t="s">
        <v>3004</v>
      </c>
      <c r="D57" s="19" t="s">
        <v>3006</v>
      </c>
      <c r="E57" s="34">
        <v>1</v>
      </c>
      <c r="F57" s="19" t="s">
        <v>4350</v>
      </c>
      <c r="G57" s="116" t="str">
        <f>HYPERLINK("https://drive.google.com/drive/folders/0B93qD7tUPEF5ZXdsSUVZQ1FRcVU?usp=sharing","Documents for Sourcing ")</f>
        <v xml:space="preserve">Documents for Sourcing </v>
      </c>
      <c r="H57" s="34">
        <v>2</v>
      </c>
      <c r="I57" s="34"/>
      <c r="J57" s="117">
        <v>2</v>
      </c>
      <c r="K57" s="108" t="s">
        <v>4352</v>
      </c>
      <c r="L57" s="37"/>
      <c r="M57" s="117">
        <v>2</v>
      </c>
      <c r="N57" s="117"/>
      <c r="O57" s="36"/>
      <c r="P57" s="37"/>
      <c r="Q57" s="37"/>
      <c r="R57" s="34"/>
      <c r="S57" s="35"/>
      <c r="T57" s="38">
        <f>IF(O57&lt;&gt;"",O57,IF(J57&lt;&gt;"",J57,IF(E57&lt;&gt;"",E57,"")))</f>
        <v>2</v>
      </c>
      <c r="U57" s="39">
        <f>IF(R57&lt;&gt;"",R57,IF(M57&lt;&gt;"",M57,IF(I57&lt;&gt;"",I57,IF(H57&lt;&gt;"",H57,""))))</f>
        <v>2</v>
      </c>
      <c r="V57" s="4"/>
      <c r="W57" s="4"/>
      <c r="X57" s="4"/>
      <c r="Y57" s="4"/>
      <c r="Z57" s="4"/>
    </row>
    <row r="58" spans="1:26" ht="15.75" customHeight="1">
      <c r="A58" s="83"/>
      <c r="B58" s="16"/>
      <c r="C58" s="16"/>
      <c r="D58" s="16"/>
      <c r="E58" s="83"/>
      <c r="F58" s="16"/>
      <c r="G58" s="53"/>
      <c r="H58" s="53"/>
      <c r="I58" s="53"/>
      <c r="J58" s="127"/>
      <c r="K58" s="4"/>
      <c r="L58" s="53"/>
      <c r="M58" s="128"/>
      <c r="N58" s="128"/>
      <c r="O58" s="53"/>
      <c r="P58" s="53"/>
      <c r="Q58" s="53"/>
      <c r="R58" s="53"/>
      <c r="S58" s="53"/>
      <c r="T58" s="53"/>
      <c r="U58" s="16"/>
      <c r="V58" s="16"/>
      <c r="W58" s="16"/>
      <c r="X58" s="16"/>
      <c r="Y58" s="16"/>
      <c r="Z58" s="16"/>
    </row>
    <row r="59" spans="1:26" ht="15.75" customHeight="1">
      <c r="A59" s="7">
        <v>260</v>
      </c>
      <c r="B59" s="19" t="s">
        <v>3009</v>
      </c>
      <c r="C59" s="19" t="s">
        <v>3010</v>
      </c>
      <c r="D59" s="19" t="s">
        <v>3011</v>
      </c>
      <c r="E59" s="34">
        <v>0</v>
      </c>
      <c r="F59" s="19" t="s">
        <v>4361</v>
      </c>
      <c r="G59" s="116" t="str">
        <f>HYPERLINK("https://drive.google.com/drive/folders/0B93qD7tUPEF5ZXdsSUVZQ1FRcVU?usp=sharing","Documents for Sourcing ")</f>
        <v xml:space="preserve">Documents for Sourcing </v>
      </c>
      <c r="H59" s="34">
        <v>2</v>
      </c>
      <c r="I59" s="34"/>
      <c r="J59" s="117">
        <v>2</v>
      </c>
      <c r="K59" s="108" t="s">
        <v>4362</v>
      </c>
      <c r="L59" s="37"/>
      <c r="M59" s="117">
        <v>2</v>
      </c>
      <c r="N59" s="117"/>
      <c r="O59" s="36"/>
      <c r="P59" s="37"/>
      <c r="Q59" s="37"/>
      <c r="R59" s="34">
        <v>3</v>
      </c>
      <c r="S59" s="35" t="s">
        <v>4363</v>
      </c>
      <c r="T59" s="38">
        <f>IF(O59&lt;&gt;"",O59,IF(J59&lt;&gt;"",J59,IF(E59&lt;&gt;"",E59,"")))</f>
        <v>2</v>
      </c>
      <c r="U59" s="39">
        <f>IF(R59&lt;&gt;"",R59,IF(M59&lt;&gt;"",M59,IF(I59&lt;&gt;"",I59,IF(H59&lt;&gt;"",H59,""))))</f>
        <v>3</v>
      </c>
      <c r="V59" s="4"/>
      <c r="W59" s="4"/>
      <c r="X59" s="4"/>
      <c r="Y59" s="4"/>
      <c r="Z59" s="4"/>
    </row>
    <row r="60" spans="1:26" ht="15.75" customHeight="1">
      <c r="A60" s="83"/>
      <c r="B60" s="16"/>
      <c r="C60" s="16"/>
      <c r="D60" s="16"/>
      <c r="E60" s="83"/>
      <c r="F60" s="16"/>
      <c r="G60" s="53"/>
      <c r="H60" s="53"/>
      <c r="I60" s="53"/>
      <c r="J60" s="127"/>
      <c r="K60" s="4"/>
      <c r="L60" s="53"/>
      <c r="M60" s="128"/>
      <c r="N60" s="128"/>
      <c r="O60" s="53"/>
      <c r="P60" s="53"/>
      <c r="Q60" s="53"/>
      <c r="R60" s="53"/>
      <c r="S60" s="53"/>
      <c r="T60" s="53"/>
      <c r="U60" s="16"/>
      <c r="V60" s="16"/>
      <c r="W60" s="16"/>
      <c r="X60" s="16"/>
      <c r="Y60" s="16"/>
      <c r="Z60" s="16"/>
    </row>
    <row r="61" spans="1:26" ht="15.75" customHeight="1">
      <c r="A61" s="7">
        <v>261</v>
      </c>
      <c r="B61" s="19" t="s">
        <v>3012</v>
      </c>
      <c r="C61" s="19" t="s">
        <v>3013</v>
      </c>
      <c r="D61" s="19" t="s">
        <v>3014</v>
      </c>
      <c r="E61" s="34">
        <v>2</v>
      </c>
      <c r="F61" s="19" t="s">
        <v>4372</v>
      </c>
      <c r="G61" s="116" t="str">
        <f>HYPERLINK("https://drive.google.com/drive/folders/0B93qD7tUPEF5ZXdsSUVZQ1FRcVU?usp=sharing","Documents for Sourcing ")</f>
        <v xml:space="preserve">Documents for Sourcing </v>
      </c>
      <c r="H61" s="34">
        <v>2</v>
      </c>
      <c r="I61" s="34"/>
      <c r="J61" s="121">
        <v>2</v>
      </c>
      <c r="K61" s="123"/>
      <c r="L61" s="37"/>
      <c r="M61" s="124"/>
      <c r="N61" s="124"/>
      <c r="O61" s="36"/>
      <c r="P61" s="37"/>
      <c r="Q61" s="37"/>
      <c r="R61" s="34"/>
      <c r="S61" s="35"/>
      <c r="T61" s="38">
        <f>IF(O61&lt;&gt;"",O61,IF(J61&lt;&gt;"",J61,IF(E61&lt;&gt;"",E61,"")))</f>
        <v>2</v>
      </c>
      <c r="U61" s="39">
        <f>IF(R61&lt;&gt;"",R61,IF(M61&lt;&gt;"",M61,IF(I61&lt;&gt;"",I61,IF(H61&lt;&gt;"",H61,""))))</f>
        <v>2</v>
      </c>
      <c r="V61" s="4"/>
      <c r="W61" s="4"/>
      <c r="X61" s="4"/>
      <c r="Y61" s="4"/>
      <c r="Z61" s="4"/>
    </row>
    <row r="62" spans="1:26" ht="15.75" customHeight="1">
      <c r="A62" s="83"/>
      <c r="B62" s="16"/>
      <c r="C62" s="16"/>
      <c r="D62" s="16"/>
      <c r="E62" s="83"/>
      <c r="F62" s="16"/>
      <c r="G62" s="53"/>
      <c r="H62" s="53"/>
      <c r="I62" s="53"/>
      <c r="J62" s="127"/>
      <c r="K62" s="4"/>
      <c r="L62" s="53"/>
      <c r="M62" s="128"/>
      <c r="N62" s="128"/>
      <c r="O62" s="53"/>
      <c r="P62" s="53"/>
      <c r="Q62" s="53"/>
      <c r="R62" s="53"/>
      <c r="S62" s="53"/>
      <c r="T62" s="53"/>
      <c r="U62" s="16"/>
      <c r="V62" s="16"/>
      <c r="W62" s="16"/>
      <c r="X62" s="16"/>
      <c r="Y62" s="16"/>
      <c r="Z62" s="16"/>
    </row>
    <row r="63" spans="1:26" ht="15.75" customHeight="1">
      <c r="A63" s="7">
        <v>262</v>
      </c>
      <c r="B63" s="19" t="s">
        <v>3016</v>
      </c>
      <c r="C63" s="19" t="s">
        <v>1526</v>
      </c>
      <c r="D63" s="19" t="s">
        <v>3017</v>
      </c>
      <c r="E63" s="34">
        <v>1</v>
      </c>
      <c r="F63" s="19" t="s">
        <v>4380</v>
      </c>
      <c r="G63" s="116" t="str">
        <f>HYPERLINK("https://drive.google.com/drive/folders/0B93qD7tUPEF5ZXdsSUVZQ1FRcVU?usp=sharing","Documents for Sourcing ")</f>
        <v xml:space="preserve">Documents for Sourcing </v>
      </c>
      <c r="H63" s="34">
        <v>3</v>
      </c>
      <c r="I63" s="34"/>
      <c r="J63" s="149">
        <v>3</v>
      </c>
      <c r="K63" s="149" t="s">
        <v>4384</v>
      </c>
      <c r="L63" s="37"/>
      <c r="M63" s="149">
        <v>1</v>
      </c>
      <c r="N63" s="149" t="s">
        <v>4385</v>
      </c>
      <c r="O63" s="36"/>
      <c r="P63" s="37"/>
      <c r="Q63" s="37"/>
      <c r="R63" s="34">
        <v>2.5</v>
      </c>
      <c r="S63" s="35" t="s">
        <v>4386</v>
      </c>
      <c r="T63" s="38">
        <f>IF(O63&lt;&gt;"",O63,IF(J63&lt;&gt;"",J63,IF(E63&lt;&gt;"",E63,"")))</f>
        <v>3</v>
      </c>
      <c r="U63" s="39">
        <f>IF(R63&lt;&gt;"",R63,IF(M63&lt;&gt;"",M63,IF(I63&lt;&gt;"",I63,IF(H63&lt;&gt;"",H63,""))))</f>
        <v>2.5</v>
      </c>
      <c r="V63" s="4"/>
      <c r="W63" s="4"/>
      <c r="X63" s="4"/>
      <c r="Y63" s="4"/>
      <c r="Z63" s="4"/>
    </row>
    <row r="64" spans="1:26" ht="15.75" customHeight="1">
      <c r="A64" s="83"/>
      <c r="B64" s="16"/>
      <c r="C64" s="16"/>
      <c r="D64" s="16"/>
      <c r="E64" s="83"/>
      <c r="F64" s="16"/>
      <c r="G64" s="53"/>
      <c r="H64" s="53"/>
      <c r="I64" s="53"/>
      <c r="J64" s="127"/>
      <c r="K64" s="4"/>
      <c r="L64" s="53"/>
      <c r="M64" s="128"/>
      <c r="N64" s="128"/>
      <c r="O64" s="53"/>
      <c r="P64" s="53"/>
      <c r="Q64" s="53"/>
      <c r="R64" s="53"/>
      <c r="S64" s="53"/>
      <c r="T64" s="53"/>
      <c r="U64" s="16"/>
      <c r="V64" s="16"/>
      <c r="W64" s="16"/>
      <c r="X64" s="16"/>
      <c r="Y64" s="16"/>
      <c r="Z64" s="16"/>
    </row>
    <row r="65" spans="1:26" ht="15.75" customHeight="1">
      <c r="A65" s="7">
        <v>263</v>
      </c>
      <c r="B65" s="19" t="s">
        <v>3018</v>
      </c>
      <c r="C65" s="19" t="s">
        <v>3019</v>
      </c>
      <c r="D65" s="19" t="s">
        <v>3020</v>
      </c>
      <c r="E65" s="34">
        <v>2</v>
      </c>
      <c r="F65" s="19" t="s">
        <v>4387</v>
      </c>
      <c r="G65" s="116" t="str">
        <f>HYPERLINK("https://drive.google.com/drive/folders/0B93qD7tUPEF5ZXdsSUVZQ1FRcVU?usp=sharing","Documents for Sourcing ")</f>
        <v xml:space="preserve">Documents for Sourcing </v>
      </c>
      <c r="H65" s="34">
        <v>2</v>
      </c>
      <c r="I65" s="34"/>
      <c r="J65" s="121">
        <v>2</v>
      </c>
      <c r="K65" s="123"/>
      <c r="L65" s="37"/>
      <c r="M65" s="124"/>
      <c r="N65" s="124"/>
      <c r="O65" s="36"/>
      <c r="P65" s="37"/>
      <c r="Q65" s="37"/>
      <c r="R65" s="34">
        <v>2.5</v>
      </c>
      <c r="S65" s="35" t="s">
        <v>4391</v>
      </c>
      <c r="T65" s="38">
        <f>IF(O65&lt;&gt;"",O65,IF(J65&lt;&gt;"",J65,IF(E65&lt;&gt;"",E65,"")))</f>
        <v>2</v>
      </c>
      <c r="U65" s="39">
        <f>IF(R65&lt;&gt;"",R65,IF(M65&lt;&gt;"",M65,IF(I65&lt;&gt;"",I65,IF(H65&lt;&gt;"",H65,""))))</f>
        <v>2.5</v>
      </c>
      <c r="V65" s="4"/>
      <c r="W65" s="4"/>
      <c r="X65" s="4"/>
      <c r="Y65" s="4"/>
      <c r="Z65" s="4"/>
    </row>
    <row r="66" spans="1:26" ht="15.75" customHeight="1">
      <c r="A66" s="7"/>
      <c r="B66" s="4"/>
      <c r="C66" s="4"/>
      <c r="D66" s="4"/>
      <c r="E66" s="7"/>
      <c r="F66" s="4"/>
      <c r="G66" s="53"/>
      <c r="H66" s="53"/>
      <c r="I66" s="53"/>
      <c r="J66" s="127"/>
      <c r="K66" s="4"/>
      <c r="L66" s="53"/>
      <c r="M66" s="127"/>
      <c r="N66" s="127"/>
      <c r="O66" s="53"/>
      <c r="P66" s="53"/>
      <c r="Q66" s="53"/>
      <c r="R66" s="53"/>
      <c r="S66" s="53"/>
      <c r="T66" s="53"/>
      <c r="U66" s="16"/>
      <c r="V66" s="4"/>
      <c r="W66" s="4"/>
      <c r="X66" s="4"/>
      <c r="Y66" s="4"/>
      <c r="Z66" s="4"/>
    </row>
    <row r="67" spans="1:26" ht="15.75" customHeight="1">
      <c r="A67" s="7"/>
      <c r="B67" s="4"/>
      <c r="C67" s="4"/>
      <c r="D67" s="4"/>
      <c r="E67" s="7"/>
      <c r="F67" s="4"/>
      <c r="G67" s="53"/>
      <c r="H67" s="53"/>
      <c r="I67" s="53"/>
      <c r="J67" s="127"/>
      <c r="K67" s="4"/>
      <c r="L67" s="53"/>
      <c r="M67" s="127"/>
      <c r="N67" s="127"/>
      <c r="O67" s="53"/>
      <c r="P67" s="53"/>
      <c r="Q67" s="53"/>
      <c r="R67" s="53"/>
      <c r="S67" s="53"/>
      <c r="T67" s="53"/>
      <c r="U67" s="16"/>
      <c r="V67" s="4"/>
      <c r="W67" s="4"/>
      <c r="X67" s="4"/>
      <c r="Y67" s="4"/>
      <c r="Z67" s="4"/>
    </row>
    <row r="68" spans="1:26" ht="15.75" customHeight="1">
      <c r="A68" s="7"/>
      <c r="B68" s="4"/>
      <c r="C68" s="4"/>
      <c r="D68" s="4"/>
      <c r="E68" s="7"/>
      <c r="F68" s="4"/>
      <c r="G68" s="53"/>
      <c r="H68" s="53"/>
      <c r="I68" s="53"/>
      <c r="J68" s="127"/>
      <c r="K68" s="4"/>
      <c r="L68" s="53"/>
      <c r="M68" s="127"/>
      <c r="N68" s="127"/>
      <c r="O68" s="53"/>
      <c r="P68" s="53"/>
      <c r="Q68" s="53"/>
      <c r="R68" s="53"/>
      <c r="S68" s="53"/>
      <c r="T68" s="53"/>
      <c r="U68" s="16"/>
      <c r="V68" s="4"/>
      <c r="W68" s="4"/>
      <c r="X68" s="4"/>
      <c r="Y68" s="4"/>
      <c r="Z68" s="4"/>
    </row>
    <row r="69" spans="1:26" ht="15.75" customHeight="1">
      <c r="A69" s="7"/>
      <c r="B69" s="99" t="s">
        <v>432</v>
      </c>
      <c r="C69" s="4"/>
      <c r="D69" s="4"/>
      <c r="E69" s="7"/>
      <c r="F69" s="4"/>
      <c r="G69" s="53"/>
      <c r="H69" s="53"/>
      <c r="I69" s="53"/>
      <c r="J69" s="127"/>
      <c r="K69" s="4"/>
      <c r="L69" s="53"/>
      <c r="M69" s="127"/>
      <c r="N69" s="127"/>
      <c r="O69" s="53"/>
      <c r="P69" s="53"/>
      <c r="Q69" s="53"/>
      <c r="R69" s="53"/>
      <c r="S69" s="53"/>
      <c r="T69" s="53"/>
      <c r="U69" s="16"/>
      <c r="V69" s="4"/>
      <c r="W69" s="4"/>
      <c r="X69" s="4"/>
      <c r="Y69" s="4"/>
      <c r="Z69" s="4"/>
    </row>
    <row r="70" spans="1:26" ht="15.75" customHeight="1">
      <c r="A70" s="7">
        <v>264</v>
      </c>
      <c r="B70" s="19" t="s">
        <v>3031</v>
      </c>
      <c r="C70" s="19" t="s">
        <v>3032</v>
      </c>
      <c r="D70" s="19" t="s">
        <v>3033</v>
      </c>
      <c r="E70" s="34">
        <v>3</v>
      </c>
      <c r="F70" s="19" t="s">
        <v>4396</v>
      </c>
      <c r="G70" s="116" t="str">
        <f>HYPERLINK("https://drive.google.com/drive/folders/0B93qD7tUPEF5ZXdsSUVZQ1FRcVU?usp=sharing","Documents for Sourcing ")</f>
        <v xml:space="preserve">Documents for Sourcing </v>
      </c>
      <c r="H70" s="34">
        <v>3</v>
      </c>
      <c r="I70" s="34"/>
      <c r="J70" s="121">
        <v>3</v>
      </c>
      <c r="K70" s="123"/>
      <c r="L70" s="37"/>
      <c r="M70" s="124"/>
      <c r="N70" s="124"/>
      <c r="O70" s="36"/>
      <c r="P70" s="37"/>
      <c r="Q70" s="37"/>
      <c r="R70" s="34"/>
      <c r="S70" s="35"/>
      <c r="T70" s="38">
        <f>IF(O70&lt;&gt;"",O70,IF(J70&lt;&gt;"",J70,IF(E70&lt;&gt;"",E70,"")))</f>
        <v>3</v>
      </c>
      <c r="U70" s="39">
        <f>IF(R70&lt;&gt;"",R70,IF(M70&lt;&gt;"",M70,IF(I70&lt;&gt;"",I70,IF(H70&lt;&gt;"",H70,""))))</f>
        <v>3</v>
      </c>
      <c r="V70" s="4"/>
      <c r="W70" s="4"/>
      <c r="X70" s="4"/>
      <c r="Y70" s="4"/>
      <c r="Z70" s="4"/>
    </row>
    <row r="71" spans="1:26" ht="15.75" customHeight="1">
      <c r="A71" s="83"/>
      <c r="B71" s="16"/>
      <c r="C71" s="16"/>
      <c r="D71" s="16"/>
      <c r="E71" s="83"/>
      <c r="F71" s="16"/>
      <c r="G71" s="53"/>
      <c r="H71" s="53"/>
      <c r="I71" s="53"/>
      <c r="J71" s="127"/>
      <c r="K71" s="4"/>
      <c r="L71" s="53"/>
      <c r="M71" s="128"/>
      <c r="N71" s="128"/>
      <c r="O71" s="53"/>
      <c r="P71" s="53"/>
      <c r="Q71" s="53"/>
      <c r="R71" s="53"/>
      <c r="S71" s="53"/>
      <c r="T71" s="53"/>
      <c r="U71" s="16"/>
      <c r="V71" s="16"/>
      <c r="W71" s="16"/>
      <c r="X71" s="16"/>
      <c r="Y71" s="16"/>
      <c r="Z71" s="16"/>
    </row>
    <row r="72" spans="1:26" ht="15.75" customHeight="1">
      <c r="A72" s="7">
        <v>265</v>
      </c>
      <c r="B72" s="19" t="s">
        <v>3039</v>
      </c>
      <c r="C72" s="19" t="s">
        <v>3040</v>
      </c>
      <c r="D72" s="19" t="s">
        <v>3041</v>
      </c>
      <c r="E72" s="34">
        <v>3</v>
      </c>
      <c r="F72" s="19" t="s">
        <v>4403</v>
      </c>
      <c r="G72" s="116" t="str">
        <f>HYPERLINK("https://drive.google.com/drive/folders/0B93qD7tUPEF5ZXdsSUVZQ1FRcVU?usp=sharing","Documents for Sourcing ")</f>
        <v xml:space="preserve">Documents for Sourcing </v>
      </c>
      <c r="H72" s="34">
        <v>3</v>
      </c>
      <c r="I72" s="34"/>
      <c r="J72" s="121">
        <v>3</v>
      </c>
      <c r="K72" s="123"/>
      <c r="L72" s="37"/>
      <c r="M72" s="124"/>
      <c r="N72" s="124"/>
      <c r="O72" s="36"/>
      <c r="P72" s="37"/>
      <c r="Q72" s="37"/>
      <c r="R72" s="34"/>
      <c r="S72" s="35"/>
      <c r="T72" s="38">
        <f>IF(O72&lt;&gt;"",O72,IF(J72&lt;&gt;"",J72,IF(E72&lt;&gt;"",E72,"")))</f>
        <v>3</v>
      </c>
      <c r="U72" s="39">
        <f>IF(R72&lt;&gt;"",R72,IF(M72&lt;&gt;"",M72,IF(I72&lt;&gt;"",I72,IF(H72&lt;&gt;"",H72,""))))</f>
        <v>3</v>
      </c>
      <c r="V72" s="4"/>
      <c r="W72" s="4"/>
      <c r="X72" s="4"/>
      <c r="Y72" s="4"/>
      <c r="Z72" s="4"/>
    </row>
    <row r="73" spans="1:26" ht="15.75" customHeight="1">
      <c r="A73" s="83"/>
      <c r="B73" s="16"/>
      <c r="C73" s="16"/>
      <c r="D73" s="16"/>
      <c r="E73" s="83"/>
      <c r="F73" s="16"/>
      <c r="G73" s="53"/>
      <c r="H73" s="53"/>
      <c r="I73" s="53"/>
      <c r="J73" s="127"/>
      <c r="K73" s="4"/>
      <c r="L73" s="53"/>
      <c r="M73" s="128"/>
      <c r="N73" s="128"/>
      <c r="O73" s="53"/>
      <c r="P73" s="53"/>
      <c r="Q73" s="53"/>
      <c r="R73" s="53"/>
      <c r="S73" s="53"/>
      <c r="T73" s="53"/>
      <c r="U73" s="16"/>
      <c r="V73" s="16"/>
      <c r="W73" s="16"/>
      <c r="X73" s="16"/>
      <c r="Y73" s="16"/>
      <c r="Z73" s="16"/>
    </row>
    <row r="74" spans="1:26" ht="15.75" customHeight="1">
      <c r="A74" s="7">
        <v>266</v>
      </c>
      <c r="B74" s="19" t="s">
        <v>3042</v>
      </c>
      <c r="C74" s="19" t="s">
        <v>3043</v>
      </c>
      <c r="D74" s="19" t="s">
        <v>3044</v>
      </c>
      <c r="E74" s="34">
        <v>3</v>
      </c>
      <c r="F74" s="19" t="s">
        <v>4403</v>
      </c>
      <c r="G74" s="116" t="str">
        <f>HYPERLINK("https://drive.google.com/drive/folders/0B93qD7tUPEF5ZXdsSUVZQ1FRcVU?usp=sharing","Documents for Sourcing ")</f>
        <v xml:space="preserve">Documents for Sourcing </v>
      </c>
      <c r="H74" s="34">
        <v>2</v>
      </c>
      <c r="I74" s="34"/>
      <c r="J74" s="125">
        <v>3</v>
      </c>
      <c r="K74" s="40" t="s">
        <v>4411</v>
      </c>
      <c r="L74" s="37"/>
      <c r="M74" s="125">
        <v>2</v>
      </c>
      <c r="N74" s="125"/>
      <c r="O74" s="36"/>
      <c r="P74" s="37"/>
      <c r="Q74" s="37"/>
      <c r="R74" s="34">
        <v>2.5</v>
      </c>
      <c r="S74" s="35" t="s">
        <v>4413</v>
      </c>
      <c r="T74" s="38">
        <f>IF(O74&lt;&gt;"",O74,IF(J74&lt;&gt;"",J74,IF(E74&lt;&gt;"",E74,"")))</f>
        <v>3</v>
      </c>
      <c r="U74" s="39">
        <f>IF(R74&lt;&gt;"",R74,IF(M74&lt;&gt;"",M74,IF(I74&lt;&gt;"",I74,IF(H74&lt;&gt;"",H74,""))))</f>
        <v>2.5</v>
      </c>
      <c r="V74" s="4"/>
      <c r="W74" s="4"/>
      <c r="X74" s="4"/>
      <c r="Y74" s="4"/>
      <c r="Z74" s="4"/>
    </row>
    <row r="75" spans="1:26" ht="15.75" customHeight="1">
      <c r="A75" s="83"/>
      <c r="B75" s="16"/>
      <c r="C75" s="16"/>
      <c r="D75" s="16"/>
      <c r="E75" s="83"/>
      <c r="F75" s="16"/>
      <c r="G75" s="53"/>
      <c r="H75" s="53"/>
      <c r="I75" s="53"/>
      <c r="J75" s="127"/>
      <c r="K75" s="4"/>
      <c r="L75" s="53"/>
      <c r="M75" s="128"/>
      <c r="N75" s="128"/>
      <c r="O75" s="53"/>
      <c r="P75" s="53"/>
      <c r="Q75" s="53"/>
      <c r="R75" s="53"/>
      <c r="S75" s="53"/>
      <c r="T75" s="53"/>
      <c r="U75" s="16"/>
      <c r="V75" s="16"/>
      <c r="W75" s="16"/>
      <c r="X75" s="16"/>
      <c r="Y75" s="16"/>
      <c r="Z75" s="16"/>
    </row>
    <row r="76" spans="1:26" ht="15.75" customHeight="1">
      <c r="A76" s="7">
        <v>267</v>
      </c>
      <c r="B76" s="19" t="s">
        <v>3045</v>
      </c>
      <c r="C76" s="19" t="s">
        <v>3047</v>
      </c>
      <c r="D76" s="19" t="s">
        <v>3049</v>
      </c>
      <c r="E76" s="34">
        <v>2</v>
      </c>
      <c r="F76" s="19" t="s">
        <v>4414</v>
      </c>
      <c r="G76" s="116" t="str">
        <f>HYPERLINK("https://drive.google.com/drive/folders/0B93qD7tUPEF5ZXdsSUVZQ1FRcVU?usp=sharing","Documents for Sourcing ")</f>
        <v xml:space="preserve">Documents for Sourcing </v>
      </c>
      <c r="H76" s="34">
        <v>2</v>
      </c>
      <c r="I76" s="34"/>
      <c r="J76" s="121">
        <v>2</v>
      </c>
      <c r="K76" s="123"/>
      <c r="L76" s="37"/>
      <c r="M76" s="124"/>
      <c r="N76" s="124"/>
      <c r="O76" s="36"/>
      <c r="P76" s="37"/>
      <c r="Q76" s="37"/>
      <c r="R76" s="34"/>
      <c r="S76" s="35"/>
      <c r="T76" s="38">
        <f>IF(O76&lt;&gt;"",O76,IF(J76&lt;&gt;"",J76,IF(E76&lt;&gt;"",E76,"")))</f>
        <v>2</v>
      </c>
      <c r="U76" s="39">
        <f>IF(R76&lt;&gt;"",R76,IF(M76&lt;&gt;"",M76,IF(I76&lt;&gt;"",I76,IF(H76&lt;&gt;"",H76,""))))</f>
        <v>2</v>
      </c>
      <c r="V76" s="4"/>
      <c r="W76" s="4"/>
      <c r="X76" s="4"/>
      <c r="Y76" s="4"/>
      <c r="Z76" s="4"/>
    </row>
    <row r="77" spans="1:26" ht="15.75" customHeight="1">
      <c r="A77" s="83"/>
      <c r="B77" s="16"/>
      <c r="C77" s="16"/>
      <c r="D77" s="16"/>
      <c r="E77" s="83"/>
      <c r="F77" s="16"/>
      <c r="G77" s="53"/>
      <c r="H77" s="53"/>
      <c r="I77" s="53"/>
      <c r="J77" s="127"/>
      <c r="K77" s="4"/>
      <c r="L77" s="53"/>
      <c r="M77" s="128"/>
      <c r="N77" s="128"/>
      <c r="O77" s="53"/>
      <c r="P77" s="53"/>
      <c r="Q77" s="53"/>
      <c r="R77" s="53"/>
      <c r="S77" s="53"/>
      <c r="T77" s="53"/>
      <c r="U77" s="16"/>
      <c r="V77" s="16"/>
      <c r="W77" s="16"/>
      <c r="X77" s="16"/>
      <c r="Y77" s="16"/>
      <c r="Z77" s="16"/>
    </row>
    <row r="78" spans="1:26" ht="15.75" customHeight="1">
      <c r="A78" s="7">
        <v>268</v>
      </c>
      <c r="B78" s="19" t="s">
        <v>3050</v>
      </c>
      <c r="C78" s="19" t="s">
        <v>3051</v>
      </c>
      <c r="D78" s="19" t="s">
        <v>3052</v>
      </c>
      <c r="E78" s="34">
        <v>3</v>
      </c>
      <c r="F78" s="19" t="s">
        <v>4424</v>
      </c>
      <c r="G78" s="116" t="str">
        <f>HYPERLINK("https://drive.google.com/drive/folders/0B93qD7tUPEF5ZXdsSUVZQ1FRcVU?usp=sharing","Documents for Sourcing ")</f>
        <v xml:space="preserve">Documents for Sourcing </v>
      </c>
      <c r="H78" s="34">
        <v>4</v>
      </c>
      <c r="I78" s="34"/>
      <c r="J78" s="117">
        <v>4</v>
      </c>
      <c r="K78" s="126" t="s">
        <v>4429</v>
      </c>
      <c r="L78" s="37"/>
      <c r="M78" s="117">
        <v>3</v>
      </c>
      <c r="N78" s="117" t="s">
        <v>4430</v>
      </c>
      <c r="O78" s="36"/>
      <c r="P78" s="37"/>
      <c r="Q78" s="37"/>
      <c r="R78" s="34"/>
      <c r="S78" s="35"/>
      <c r="T78" s="38">
        <f>IF(O78&lt;&gt;"",O78,IF(J78&lt;&gt;"",J78,IF(E78&lt;&gt;"",E78,"")))</f>
        <v>4</v>
      </c>
      <c r="U78" s="39">
        <f>IF(R78&lt;&gt;"",R78,IF(M78&lt;&gt;"",M78,IF(I78&lt;&gt;"",I78,IF(H78&lt;&gt;"",H78,""))))</f>
        <v>3</v>
      </c>
      <c r="V78" s="4"/>
      <c r="W78" s="4"/>
      <c r="X78" s="4"/>
      <c r="Y78" s="4"/>
      <c r="Z78" s="4"/>
    </row>
    <row r="79" spans="1:26" ht="15.75" customHeight="1">
      <c r="A79" s="83"/>
      <c r="B79" s="16"/>
      <c r="C79" s="16"/>
      <c r="D79" s="16"/>
      <c r="E79" s="83"/>
      <c r="F79" s="16"/>
      <c r="G79" s="53"/>
      <c r="H79" s="53"/>
      <c r="I79" s="53"/>
      <c r="J79" s="127"/>
      <c r="K79" s="4"/>
      <c r="L79" s="53"/>
      <c r="M79" s="128"/>
      <c r="N79" s="128"/>
      <c r="O79" s="53"/>
      <c r="P79" s="53"/>
      <c r="Q79" s="53"/>
      <c r="R79" s="53"/>
      <c r="S79" s="53"/>
      <c r="T79" s="53"/>
      <c r="U79" s="16"/>
      <c r="V79" s="16"/>
      <c r="W79" s="16"/>
      <c r="X79" s="16"/>
      <c r="Y79" s="16"/>
      <c r="Z79" s="16"/>
    </row>
    <row r="80" spans="1:26" ht="15.75" customHeight="1">
      <c r="A80" s="7">
        <v>269</v>
      </c>
      <c r="B80" s="19" t="s">
        <v>500</v>
      </c>
      <c r="C80" s="19" t="s">
        <v>3054</v>
      </c>
      <c r="D80" s="19" t="s">
        <v>3056</v>
      </c>
      <c r="E80" s="34">
        <v>4</v>
      </c>
      <c r="F80" s="19" t="s">
        <v>4434</v>
      </c>
      <c r="G80" s="116" t="str">
        <f>HYPERLINK("https://drive.google.com/drive/folders/0B93qD7tUPEF5ZXdsSUVZQ1FRcVU?usp=sharing","Documents for Sourcing ")</f>
        <v xml:space="preserve">Documents for Sourcing </v>
      </c>
      <c r="H80" s="34">
        <v>4</v>
      </c>
      <c r="I80" s="34"/>
      <c r="J80" s="121">
        <v>4</v>
      </c>
      <c r="K80" s="123"/>
      <c r="L80" s="37"/>
      <c r="M80" s="124"/>
      <c r="N80" s="124"/>
      <c r="O80" s="36"/>
      <c r="P80" s="37"/>
      <c r="Q80" s="37"/>
      <c r="R80" s="34"/>
      <c r="S80" s="35"/>
      <c r="T80" s="38">
        <f>IF(O80&lt;&gt;"",O80,IF(J80&lt;&gt;"",J80,IF(E80&lt;&gt;"",E80,"")))</f>
        <v>4</v>
      </c>
      <c r="U80" s="39">
        <f>IF(R80&lt;&gt;"",R80,IF(M80&lt;&gt;"",M80,IF(I80&lt;&gt;"",I80,IF(H80&lt;&gt;"",H80,""))))</f>
        <v>4</v>
      </c>
      <c r="V80" s="4"/>
      <c r="W80" s="4"/>
      <c r="X80" s="4"/>
      <c r="Y80" s="4"/>
      <c r="Z80" s="4"/>
    </row>
    <row r="81" spans="1:26" ht="15.75" customHeight="1">
      <c r="A81" s="83"/>
      <c r="B81" s="16"/>
      <c r="C81" s="16"/>
      <c r="D81" s="16"/>
      <c r="E81" s="83"/>
      <c r="F81" s="16"/>
      <c r="G81" s="53"/>
      <c r="H81" s="53"/>
      <c r="I81" s="53"/>
      <c r="J81" s="127"/>
      <c r="K81" s="4"/>
      <c r="L81" s="53"/>
      <c r="M81" s="128"/>
      <c r="N81" s="128"/>
      <c r="O81" s="53"/>
      <c r="P81" s="53"/>
      <c r="Q81" s="53"/>
      <c r="R81" s="53"/>
      <c r="S81" s="53"/>
      <c r="T81" s="53"/>
      <c r="U81" s="16"/>
      <c r="V81" s="16"/>
      <c r="W81" s="16"/>
      <c r="X81" s="16"/>
      <c r="Y81" s="16"/>
      <c r="Z81" s="16"/>
    </row>
    <row r="82" spans="1:26" ht="15.75" customHeight="1">
      <c r="A82" s="7">
        <v>270</v>
      </c>
      <c r="B82" s="19" t="s">
        <v>3060</v>
      </c>
      <c r="C82" s="19" t="s">
        <v>3062</v>
      </c>
      <c r="D82" s="19" t="s">
        <v>3064</v>
      </c>
      <c r="E82" s="34">
        <v>3</v>
      </c>
      <c r="F82" s="19" t="s">
        <v>4440</v>
      </c>
      <c r="G82" s="116" t="str">
        <f>HYPERLINK("https://drive.google.com/drive/folders/0B93qD7tUPEF5ZXdsSUVZQ1FRcVU?usp=sharing","Documents for Sourcing ")</f>
        <v xml:space="preserve">Documents for Sourcing </v>
      </c>
      <c r="H82" s="34">
        <v>3</v>
      </c>
      <c r="I82" s="34"/>
      <c r="J82" s="125">
        <v>3</v>
      </c>
      <c r="K82" s="40" t="s">
        <v>4445</v>
      </c>
      <c r="L82" s="37"/>
      <c r="M82" s="125">
        <v>3</v>
      </c>
      <c r="N82" s="125"/>
      <c r="O82" s="36"/>
      <c r="P82" s="37"/>
      <c r="Q82" s="37"/>
      <c r="R82" s="34"/>
      <c r="S82" s="35"/>
      <c r="T82" s="38">
        <f>IF(O82&lt;&gt;"",O82,IF(J82&lt;&gt;"",J82,IF(E82&lt;&gt;"",E82,"")))</f>
        <v>3</v>
      </c>
      <c r="U82" s="39">
        <f>IF(R82&lt;&gt;"",R82,IF(M82&lt;&gt;"",M82,IF(I82&lt;&gt;"",I82,IF(H82&lt;&gt;"",H82,""))))</f>
        <v>3</v>
      </c>
      <c r="V82" s="4"/>
      <c r="W82" s="4"/>
      <c r="X82" s="4"/>
      <c r="Y82" s="4"/>
      <c r="Z82" s="4"/>
    </row>
    <row r="83" spans="1:26" ht="15.75" customHeight="1">
      <c r="A83" s="83"/>
      <c r="B83" s="16"/>
      <c r="C83" s="16"/>
      <c r="D83" s="16"/>
      <c r="E83" s="83"/>
      <c r="F83" s="16"/>
      <c r="G83" s="53"/>
      <c r="H83" s="53"/>
      <c r="I83" s="53"/>
      <c r="J83" s="127"/>
      <c r="K83" s="4"/>
      <c r="L83" s="53"/>
      <c r="M83" s="128"/>
      <c r="N83" s="128"/>
      <c r="O83" s="53"/>
      <c r="P83" s="53"/>
      <c r="Q83" s="53"/>
      <c r="R83" s="53"/>
      <c r="S83" s="53"/>
      <c r="T83" s="53"/>
      <c r="U83" s="16"/>
      <c r="V83" s="16"/>
      <c r="W83" s="16"/>
      <c r="X83" s="16"/>
      <c r="Y83" s="16"/>
      <c r="Z83" s="16"/>
    </row>
    <row r="84" spans="1:26" ht="15.75" customHeight="1">
      <c r="A84" s="7">
        <v>271</v>
      </c>
      <c r="B84" s="19" t="s">
        <v>3066</v>
      </c>
      <c r="C84" s="19" t="s">
        <v>3067</v>
      </c>
      <c r="D84" s="19" t="s">
        <v>3068</v>
      </c>
      <c r="E84" s="34">
        <v>3</v>
      </c>
      <c r="F84" s="19" t="s">
        <v>4450</v>
      </c>
      <c r="G84" s="116" t="str">
        <f>HYPERLINK("https://drive.google.com/drive/folders/0B93qD7tUPEF5ZXdsSUVZQ1FRcVU?usp=sharing","Documents for Sourcing ")</f>
        <v xml:space="preserve">Documents for Sourcing </v>
      </c>
      <c r="H84" s="34">
        <v>3</v>
      </c>
      <c r="I84" s="34"/>
      <c r="J84" s="117">
        <v>3</v>
      </c>
      <c r="K84" s="126" t="s">
        <v>4452</v>
      </c>
      <c r="L84" s="37"/>
      <c r="M84" s="117">
        <v>3</v>
      </c>
      <c r="N84" s="117"/>
      <c r="O84" s="36"/>
      <c r="P84" s="37"/>
      <c r="Q84" s="37"/>
      <c r="R84" s="34"/>
      <c r="S84" s="35"/>
      <c r="T84" s="38">
        <f>IF(O84&lt;&gt;"",O84,IF(J84&lt;&gt;"",J84,IF(E84&lt;&gt;"",E84,"")))</f>
        <v>3</v>
      </c>
      <c r="U84" s="39">
        <f>IF(R84&lt;&gt;"",R84,IF(M84&lt;&gt;"",M84,IF(I84&lt;&gt;"",I84,IF(H84&lt;&gt;"",H84,""))))</f>
        <v>3</v>
      </c>
      <c r="V84" s="4"/>
      <c r="W84" s="4"/>
      <c r="X84" s="4"/>
      <c r="Y84" s="4"/>
      <c r="Z84" s="4"/>
    </row>
    <row r="85" spans="1:26" ht="15.75" customHeight="1">
      <c r="A85" s="83"/>
      <c r="B85" s="16"/>
      <c r="C85" s="16"/>
      <c r="D85" s="16"/>
      <c r="E85" s="83"/>
      <c r="F85" s="16"/>
      <c r="G85" s="53"/>
      <c r="H85" s="53"/>
      <c r="I85" s="53"/>
      <c r="J85" s="127"/>
      <c r="K85" s="4"/>
      <c r="L85" s="53"/>
      <c r="M85" s="128"/>
      <c r="N85" s="128"/>
      <c r="O85" s="53"/>
      <c r="P85" s="53"/>
      <c r="Q85" s="53"/>
      <c r="R85" s="53"/>
      <c r="S85" s="53"/>
      <c r="T85" s="53"/>
      <c r="U85" s="16"/>
      <c r="V85" s="16"/>
      <c r="W85" s="16"/>
      <c r="X85" s="16"/>
      <c r="Y85" s="16"/>
      <c r="Z85" s="16"/>
    </row>
    <row r="86" spans="1:26" ht="15.75" customHeight="1">
      <c r="A86" s="7">
        <v>272</v>
      </c>
      <c r="B86" s="19" t="s">
        <v>2780</v>
      </c>
      <c r="C86" s="19" t="s">
        <v>3073</v>
      </c>
      <c r="D86" s="19" t="s">
        <v>3074</v>
      </c>
      <c r="E86" s="34">
        <v>2</v>
      </c>
      <c r="F86" s="19" t="s">
        <v>4457</v>
      </c>
      <c r="G86" s="116" t="str">
        <f t="shared" ref="G86:G88" si="17">HYPERLINK("https://drive.google.com/drive/folders/0B93qD7tUPEF5ZXdsSUVZQ1FRcVU?usp=sharing","Documents for Sourcing ")</f>
        <v xml:space="preserve">Documents for Sourcing </v>
      </c>
      <c r="H86" s="34">
        <v>2</v>
      </c>
      <c r="I86" s="34"/>
      <c r="J86" s="155">
        <v>2</v>
      </c>
      <c r="K86" s="156" t="s">
        <v>4460</v>
      </c>
      <c r="L86" s="37"/>
      <c r="M86" s="155">
        <v>2</v>
      </c>
      <c r="N86" s="155"/>
      <c r="O86" s="36"/>
      <c r="P86" s="37"/>
      <c r="Q86" s="37"/>
      <c r="R86" s="34"/>
      <c r="S86" s="35"/>
      <c r="T86" s="38">
        <f t="shared" ref="T86:T88" si="18">IF(O86&lt;&gt;"",O86,IF(J86&lt;&gt;"",J86,IF(E86&lt;&gt;"",E86,"")))</f>
        <v>2</v>
      </c>
      <c r="U86" s="39">
        <f t="shared" ref="U86:U88" si="19">IF(R86&lt;&gt;"",R86,IF(M86&lt;&gt;"",M86,IF(I86&lt;&gt;"",I86,IF(H86&lt;&gt;"",H86,""))))</f>
        <v>2</v>
      </c>
      <c r="V86" s="4"/>
      <c r="W86" s="4"/>
      <c r="X86" s="4"/>
      <c r="Y86" s="4"/>
      <c r="Z86" s="4"/>
    </row>
    <row r="87" spans="1:26" ht="15.75" customHeight="1">
      <c r="A87" s="7">
        <v>273</v>
      </c>
      <c r="B87" s="19" t="s">
        <v>3077</v>
      </c>
      <c r="C87" s="19" t="s">
        <v>3078</v>
      </c>
      <c r="D87" s="19" t="s">
        <v>3079</v>
      </c>
      <c r="E87" s="34">
        <v>3</v>
      </c>
      <c r="F87" s="19" t="s">
        <v>4465</v>
      </c>
      <c r="G87" s="116" t="str">
        <f t="shared" si="17"/>
        <v xml:space="preserve">Documents for Sourcing </v>
      </c>
      <c r="H87" s="34">
        <v>3</v>
      </c>
      <c r="I87" s="34"/>
      <c r="J87" s="121">
        <v>3</v>
      </c>
      <c r="K87" s="123"/>
      <c r="L87" s="37"/>
      <c r="M87" s="124"/>
      <c r="N87" s="124"/>
      <c r="O87" s="36"/>
      <c r="P87" s="37"/>
      <c r="Q87" s="37"/>
      <c r="R87" s="34"/>
      <c r="S87" s="35"/>
      <c r="T87" s="38">
        <f t="shared" si="18"/>
        <v>3</v>
      </c>
      <c r="U87" s="39">
        <f t="shared" si="19"/>
        <v>3</v>
      </c>
      <c r="V87" s="4"/>
      <c r="W87" s="4"/>
      <c r="X87" s="4"/>
      <c r="Y87" s="4"/>
      <c r="Z87" s="4"/>
    </row>
    <row r="88" spans="1:26" ht="15.75" customHeight="1">
      <c r="A88" s="7">
        <v>274</v>
      </c>
      <c r="B88" s="19" t="s">
        <v>3082</v>
      </c>
      <c r="C88" s="19" t="s">
        <v>1941</v>
      </c>
      <c r="D88" s="19" t="s">
        <v>3084</v>
      </c>
      <c r="E88" s="34">
        <v>4</v>
      </c>
      <c r="F88" s="19" t="s">
        <v>4468</v>
      </c>
      <c r="G88" s="116" t="str">
        <f t="shared" si="17"/>
        <v xml:space="preserve">Documents for Sourcing </v>
      </c>
      <c r="H88" s="34">
        <v>3</v>
      </c>
      <c r="I88" s="34"/>
      <c r="J88" s="125">
        <v>4</v>
      </c>
      <c r="K88" s="40"/>
      <c r="L88" s="37"/>
      <c r="M88" s="125">
        <v>3</v>
      </c>
      <c r="N88" s="125" t="s">
        <v>4470</v>
      </c>
      <c r="O88" s="36"/>
      <c r="P88" s="37"/>
      <c r="Q88" s="37"/>
      <c r="R88" s="34"/>
      <c r="S88" s="35"/>
      <c r="T88" s="38">
        <f t="shared" si="18"/>
        <v>4</v>
      </c>
      <c r="U88" s="39">
        <f t="shared" si="19"/>
        <v>3</v>
      </c>
      <c r="V88" s="4"/>
      <c r="W88" s="4"/>
      <c r="X88" s="4"/>
      <c r="Y88" s="4"/>
      <c r="Z88" s="4"/>
    </row>
    <row r="89" spans="1:26" ht="15.75" customHeight="1">
      <c r="A89" s="7"/>
      <c r="B89" s="4"/>
      <c r="C89" s="4"/>
      <c r="D89" s="4"/>
      <c r="E89" s="7"/>
      <c r="F89" s="4"/>
      <c r="G89" s="53"/>
      <c r="H89" s="53"/>
      <c r="I89" s="53"/>
      <c r="J89" s="127"/>
      <c r="K89" s="4"/>
      <c r="L89" s="53"/>
      <c r="M89" s="127"/>
      <c r="N89" s="127"/>
      <c r="O89" s="53"/>
      <c r="P89" s="53"/>
      <c r="Q89" s="53"/>
      <c r="R89" s="53"/>
      <c r="S89" s="53"/>
      <c r="T89" s="53"/>
      <c r="U89" s="16"/>
      <c r="V89" s="4"/>
      <c r="W89" s="4"/>
      <c r="X89" s="4"/>
      <c r="Y89" s="4"/>
      <c r="Z89" s="4"/>
    </row>
    <row r="90" spans="1:26" ht="15.75" customHeight="1">
      <c r="A90" s="7"/>
      <c r="B90" s="4"/>
      <c r="C90" s="4"/>
      <c r="D90" s="4"/>
      <c r="E90" s="7"/>
      <c r="F90" s="4"/>
      <c r="G90" s="53"/>
      <c r="H90" s="53"/>
      <c r="I90" s="53"/>
      <c r="J90" s="127"/>
      <c r="K90" s="4"/>
      <c r="L90" s="53"/>
      <c r="M90" s="127"/>
      <c r="N90" s="127"/>
      <c r="O90" s="53"/>
      <c r="P90" s="53"/>
      <c r="Q90" s="53"/>
      <c r="R90" s="53"/>
      <c r="S90" s="53"/>
      <c r="T90" s="53"/>
      <c r="U90" s="16"/>
      <c r="V90" s="4"/>
      <c r="W90" s="4"/>
      <c r="X90" s="4"/>
      <c r="Y90" s="4"/>
      <c r="Z90" s="4"/>
    </row>
    <row r="91" spans="1:26" ht="15.75" customHeight="1">
      <c r="A91" s="7"/>
      <c r="B91" s="4"/>
      <c r="C91" s="4"/>
      <c r="D91" s="4"/>
      <c r="E91" s="7"/>
      <c r="F91" s="4"/>
      <c r="G91" s="53"/>
      <c r="H91" s="53"/>
      <c r="I91" s="53"/>
      <c r="J91" s="127"/>
      <c r="K91" s="4"/>
      <c r="L91" s="53"/>
      <c r="M91" s="127"/>
      <c r="N91" s="127"/>
      <c r="O91" s="53"/>
      <c r="P91" s="53"/>
      <c r="Q91" s="53"/>
      <c r="R91" s="53"/>
      <c r="S91" s="53"/>
      <c r="T91" s="53"/>
      <c r="U91" s="16"/>
      <c r="V91" s="4"/>
      <c r="W91" s="4"/>
      <c r="X91" s="4"/>
      <c r="Y91" s="4"/>
      <c r="Z91" s="4"/>
    </row>
    <row r="92" spans="1:26" ht="15.75" customHeight="1">
      <c r="A92" s="7"/>
      <c r="B92" s="99" t="s">
        <v>2892</v>
      </c>
      <c r="C92" s="4"/>
      <c r="D92" s="4"/>
      <c r="E92" s="7"/>
      <c r="F92" s="4"/>
      <c r="G92" s="53"/>
      <c r="H92" s="53"/>
      <c r="I92" s="53"/>
      <c r="J92" s="127"/>
      <c r="K92" s="4"/>
      <c r="L92" s="53"/>
      <c r="M92" s="127"/>
      <c r="N92" s="127"/>
      <c r="O92" s="53"/>
      <c r="P92" s="53"/>
      <c r="Q92" s="53"/>
      <c r="R92" s="53"/>
      <c r="S92" s="53"/>
      <c r="T92" s="53"/>
      <c r="U92" s="16"/>
      <c r="V92" s="4"/>
      <c r="W92" s="4"/>
      <c r="X92" s="4"/>
      <c r="Y92" s="4"/>
      <c r="Z92" s="4"/>
    </row>
    <row r="93" spans="1:26" ht="15.75" customHeight="1">
      <c r="A93" s="7">
        <v>275</v>
      </c>
      <c r="B93" s="19" t="s">
        <v>3095</v>
      </c>
      <c r="C93" s="19" t="s">
        <v>3097</v>
      </c>
      <c r="D93" s="19" t="s">
        <v>112</v>
      </c>
      <c r="E93" s="34"/>
      <c r="F93" s="19" t="s">
        <v>4474</v>
      </c>
      <c r="G93" s="116"/>
      <c r="H93" s="34">
        <v>2</v>
      </c>
      <c r="I93" s="34"/>
      <c r="J93" s="160"/>
      <c r="K93" s="19" t="s">
        <v>4477</v>
      </c>
      <c r="L93" s="37"/>
      <c r="M93" s="124"/>
      <c r="N93" s="124"/>
      <c r="O93" s="36"/>
      <c r="P93" s="37"/>
      <c r="Q93" s="37"/>
      <c r="R93" s="34"/>
      <c r="S93" s="35"/>
      <c r="T93" s="38" t="str">
        <f t="shared" ref="T93:T96" si="20">IF(O93&lt;&gt;"",O93,IF(J93&lt;&gt;"",J93,IF(E93&lt;&gt;"",E93,"")))</f>
        <v/>
      </c>
      <c r="U93" s="39">
        <f t="shared" ref="U93:U96" si="21">IF(R93&lt;&gt;"",R93,IF(M93&lt;&gt;"",M93,IF(I93&lt;&gt;"",I93,IF(H93&lt;&gt;"",H93,""))))</f>
        <v>2</v>
      </c>
      <c r="V93" s="4"/>
      <c r="W93" s="4"/>
      <c r="X93" s="4"/>
      <c r="Y93" s="4"/>
      <c r="Z93" s="4"/>
    </row>
    <row r="94" spans="1:26" ht="15.75" customHeight="1">
      <c r="A94" s="7">
        <v>276</v>
      </c>
      <c r="B94" s="19" t="s">
        <v>3102</v>
      </c>
      <c r="C94" s="19" t="s">
        <v>1599</v>
      </c>
      <c r="D94" s="19" t="s">
        <v>3103</v>
      </c>
      <c r="E94" s="34"/>
      <c r="F94" s="19" t="s">
        <v>4474</v>
      </c>
      <c r="G94" s="116"/>
      <c r="H94" s="34">
        <v>3</v>
      </c>
      <c r="I94" s="34"/>
      <c r="J94" s="160"/>
      <c r="K94" s="19" t="s">
        <v>4477</v>
      </c>
      <c r="L94" s="37"/>
      <c r="M94" s="124"/>
      <c r="N94" s="124"/>
      <c r="O94" s="36"/>
      <c r="P94" s="37"/>
      <c r="Q94" s="37"/>
      <c r="R94" s="34"/>
      <c r="S94" s="35"/>
      <c r="T94" s="38" t="str">
        <f t="shared" si="20"/>
        <v/>
      </c>
      <c r="U94" s="39">
        <f t="shared" si="21"/>
        <v>3</v>
      </c>
      <c r="V94" s="4"/>
      <c r="W94" s="4"/>
      <c r="X94" s="4"/>
      <c r="Y94" s="4"/>
      <c r="Z94" s="4"/>
    </row>
    <row r="95" spans="1:26" ht="15.75" customHeight="1">
      <c r="A95" s="7">
        <v>277</v>
      </c>
      <c r="B95" s="19" t="s">
        <v>3107</v>
      </c>
      <c r="C95" s="19" t="s">
        <v>3108</v>
      </c>
      <c r="D95" s="19" t="s">
        <v>112</v>
      </c>
      <c r="E95" s="34"/>
      <c r="F95" s="19" t="s">
        <v>4474</v>
      </c>
      <c r="G95" s="116"/>
      <c r="H95" s="34">
        <v>3</v>
      </c>
      <c r="I95" s="34"/>
      <c r="J95" s="160"/>
      <c r="K95" s="19" t="s">
        <v>4477</v>
      </c>
      <c r="L95" s="37"/>
      <c r="M95" s="124"/>
      <c r="N95" s="124"/>
      <c r="O95" s="36"/>
      <c r="P95" s="37"/>
      <c r="Q95" s="37"/>
      <c r="R95" s="34"/>
      <c r="S95" s="35"/>
      <c r="T95" s="38" t="str">
        <f t="shared" si="20"/>
        <v/>
      </c>
      <c r="U95" s="39">
        <f t="shared" si="21"/>
        <v>3</v>
      </c>
      <c r="V95" s="4"/>
      <c r="W95" s="4"/>
      <c r="X95" s="4"/>
      <c r="Y95" s="4"/>
      <c r="Z95" s="4"/>
    </row>
    <row r="96" spans="1:26" ht="15.75" customHeight="1">
      <c r="A96" s="7">
        <v>278</v>
      </c>
      <c r="B96" s="19" t="s">
        <v>3110</v>
      </c>
      <c r="C96" s="19" t="s">
        <v>3111</v>
      </c>
      <c r="D96" s="19" t="s">
        <v>112</v>
      </c>
      <c r="E96" s="34"/>
      <c r="F96" s="19" t="s">
        <v>4474</v>
      </c>
      <c r="G96" s="116"/>
      <c r="H96" s="34">
        <v>2</v>
      </c>
      <c r="I96" s="34"/>
      <c r="J96" s="160"/>
      <c r="K96" s="19" t="s">
        <v>4477</v>
      </c>
      <c r="L96" s="37"/>
      <c r="M96" s="124"/>
      <c r="N96" s="124"/>
      <c r="O96" s="36"/>
      <c r="P96" s="37"/>
      <c r="Q96" s="37"/>
      <c r="R96" s="34"/>
      <c r="S96" s="35"/>
      <c r="T96" s="38" t="str">
        <f t="shared" si="20"/>
        <v/>
      </c>
      <c r="U96" s="39">
        <f t="shared" si="21"/>
        <v>2</v>
      </c>
      <c r="V96" s="4"/>
      <c r="W96" s="4"/>
      <c r="X96" s="4"/>
      <c r="Y96" s="4"/>
      <c r="Z96" s="4"/>
    </row>
    <row r="97" spans="1:26" ht="15.75" customHeight="1">
      <c r="A97" s="83"/>
      <c r="B97" s="16"/>
      <c r="C97" s="16"/>
      <c r="D97" s="16"/>
      <c r="E97" s="83"/>
      <c r="F97" s="16"/>
      <c r="G97" s="53"/>
      <c r="H97" s="53"/>
      <c r="I97" s="53"/>
      <c r="J97" s="128"/>
      <c r="K97" s="4"/>
      <c r="L97" s="53"/>
      <c r="M97" s="128"/>
      <c r="N97" s="128"/>
      <c r="O97" s="53"/>
      <c r="P97" s="53"/>
      <c r="Q97" s="53"/>
      <c r="R97" s="53"/>
      <c r="S97" s="53"/>
      <c r="T97" s="53"/>
      <c r="U97" s="16"/>
      <c r="V97" s="16"/>
      <c r="W97" s="16"/>
      <c r="X97" s="16"/>
      <c r="Y97" s="16"/>
      <c r="Z97" s="16"/>
    </row>
    <row r="98" spans="1:26" ht="15.75" customHeight="1">
      <c r="A98" s="7">
        <v>279</v>
      </c>
      <c r="B98" s="19" t="s">
        <v>3117</v>
      </c>
      <c r="C98" s="19" t="s">
        <v>3118</v>
      </c>
      <c r="D98" s="19" t="s">
        <v>112</v>
      </c>
      <c r="E98" s="34"/>
      <c r="F98" s="19" t="s">
        <v>4474</v>
      </c>
      <c r="G98" s="116"/>
      <c r="H98" s="34">
        <v>2</v>
      </c>
      <c r="I98" s="34"/>
      <c r="J98" s="160"/>
      <c r="K98" s="19" t="s">
        <v>4477</v>
      </c>
      <c r="L98" s="37"/>
      <c r="M98" s="124"/>
      <c r="N98" s="124"/>
      <c r="O98" s="36"/>
      <c r="P98" s="37"/>
      <c r="Q98" s="37"/>
      <c r="R98" s="34"/>
      <c r="S98" s="35"/>
      <c r="T98" s="38" t="str">
        <f t="shared" ref="T98:T101" si="22">IF(O98&lt;&gt;"",O98,IF(J98&lt;&gt;"",J98,IF(E98&lt;&gt;"",E98,"")))</f>
        <v/>
      </c>
      <c r="U98" s="39">
        <f t="shared" ref="U98:U101" si="23">IF(R98&lt;&gt;"",R98,IF(M98&lt;&gt;"",M98,IF(I98&lt;&gt;"",I98,IF(H98&lt;&gt;"",H98,""))))</f>
        <v>2</v>
      </c>
      <c r="V98" s="4"/>
      <c r="W98" s="4"/>
      <c r="X98" s="4"/>
      <c r="Y98" s="4"/>
      <c r="Z98" s="4"/>
    </row>
    <row r="99" spans="1:26" ht="15.75" customHeight="1">
      <c r="A99" s="7">
        <v>280</v>
      </c>
      <c r="B99" s="19" t="s">
        <v>3121</v>
      </c>
      <c r="C99" s="19" t="s">
        <v>3122</v>
      </c>
      <c r="D99" s="19" t="s">
        <v>112</v>
      </c>
      <c r="E99" s="34"/>
      <c r="F99" s="19" t="s">
        <v>4474</v>
      </c>
      <c r="G99" s="116"/>
      <c r="H99" s="34">
        <v>2</v>
      </c>
      <c r="I99" s="34"/>
      <c r="J99" s="160"/>
      <c r="K99" s="19" t="s">
        <v>4477</v>
      </c>
      <c r="L99" s="37"/>
      <c r="M99" s="124"/>
      <c r="N99" s="124"/>
      <c r="O99" s="36"/>
      <c r="P99" s="37"/>
      <c r="Q99" s="37"/>
      <c r="R99" s="34"/>
      <c r="S99" s="35"/>
      <c r="T99" s="38" t="str">
        <f t="shared" si="22"/>
        <v/>
      </c>
      <c r="U99" s="39">
        <f t="shared" si="23"/>
        <v>2</v>
      </c>
      <c r="V99" s="4"/>
      <c r="W99" s="4"/>
      <c r="X99" s="4"/>
      <c r="Y99" s="4"/>
      <c r="Z99" s="4"/>
    </row>
    <row r="100" spans="1:26" ht="15.75" customHeight="1">
      <c r="A100" s="7">
        <v>281</v>
      </c>
      <c r="B100" s="19" t="s">
        <v>3127</v>
      </c>
      <c r="C100" s="19" t="s">
        <v>3128</v>
      </c>
      <c r="D100" s="19" t="s">
        <v>112</v>
      </c>
      <c r="E100" s="34"/>
      <c r="F100" s="19" t="s">
        <v>4474</v>
      </c>
      <c r="G100" s="116"/>
      <c r="H100" s="34">
        <v>2</v>
      </c>
      <c r="I100" s="34"/>
      <c r="J100" s="160"/>
      <c r="K100" s="19" t="s">
        <v>4477</v>
      </c>
      <c r="L100" s="37"/>
      <c r="M100" s="124"/>
      <c r="N100" s="124"/>
      <c r="O100" s="36"/>
      <c r="P100" s="37"/>
      <c r="Q100" s="37"/>
      <c r="R100" s="34"/>
      <c r="S100" s="35"/>
      <c r="T100" s="38" t="str">
        <f t="shared" si="22"/>
        <v/>
      </c>
      <c r="U100" s="39">
        <f t="shared" si="23"/>
        <v>2</v>
      </c>
      <c r="V100" s="4"/>
      <c r="W100" s="4"/>
      <c r="X100" s="4"/>
      <c r="Y100" s="4"/>
      <c r="Z100" s="4"/>
    </row>
    <row r="101" spans="1:26" ht="15.75" customHeight="1">
      <c r="A101" s="7">
        <v>282</v>
      </c>
      <c r="B101" s="19" t="s">
        <v>3131</v>
      </c>
      <c r="C101" s="19" t="s">
        <v>3133</v>
      </c>
      <c r="D101" s="19" t="s">
        <v>112</v>
      </c>
      <c r="E101" s="34"/>
      <c r="F101" s="19" t="s">
        <v>4474</v>
      </c>
      <c r="G101" s="116"/>
      <c r="H101" s="34">
        <v>1</v>
      </c>
      <c r="I101" s="34"/>
      <c r="J101" s="160"/>
      <c r="K101" s="19" t="s">
        <v>4477</v>
      </c>
      <c r="L101" s="37"/>
      <c r="M101" s="124"/>
      <c r="N101" s="124"/>
      <c r="O101" s="36"/>
      <c r="P101" s="37"/>
      <c r="Q101" s="37"/>
      <c r="R101" s="34"/>
      <c r="S101" s="35"/>
      <c r="T101" s="38" t="str">
        <f t="shared" si="22"/>
        <v/>
      </c>
      <c r="U101" s="39">
        <f t="shared" si="23"/>
        <v>1</v>
      </c>
      <c r="V101" s="4"/>
      <c r="W101" s="4"/>
      <c r="X101" s="4"/>
      <c r="Y101" s="4"/>
      <c r="Z101" s="4"/>
    </row>
    <row r="102" spans="1:26" ht="15.75" customHeight="1">
      <c r="A102" s="83"/>
      <c r="B102" s="16"/>
      <c r="C102" s="16"/>
      <c r="D102" s="16"/>
      <c r="E102" s="83"/>
      <c r="F102" s="16"/>
      <c r="G102" s="53"/>
      <c r="H102" s="53"/>
      <c r="I102" s="53"/>
      <c r="J102" s="128"/>
      <c r="K102" s="4"/>
      <c r="L102" s="53"/>
      <c r="M102" s="128"/>
      <c r="N102" s="128"/>
      <c r="O102" s="53"/>
      <c r="P102" s="53"/>
      <c r="Q102" s="53"/>
      <c r="R102" s="53"/>
      <c r="S102" s="53"/>
      <c r="T102" s="53"/>
      <c r="U102" s="16"/>
      <c r="V102" s="16"/>
      <c r="W102" s="16"/>
      <c r="X102" s="16"/>
      <c r="Y102" s="16"/>
      <c r="Z102" s="16"/>
    </row>
    <row r="103" spans="1:26" ht="15.75" customHeight="1">
      <c r="A103" s="7">
        <v>283</v>
      </c>
      <c r="B103" s="19" t="s">
        <v>3135</v>
      </c>
      <c r="C103" s="19" t="s">
        <v>3136</v>
      </c>
      <c r="D103" s="19" t="s">
        <v>112</v>
      </c>
      <c r="E103" s="34"/>
      <c r="F103" s="19" t="s">
        <v>4474</v>
      </c>
      <c r="G103" s="116"/>
      <c r="H103" s="34">
        <v>2</v>
      </c>
      <c r="I103" s="34"/>
      <c r="J103" s="160"/>
      <c r="K103" s="19" t="s">
        <v>4477</v>
      </c>
      <c r="L103" s="37"/>
      <c r="M103" s="124"/>
      <c r="N103" s="124"/>
      <c r="O103" s="36"/>
      <c r="P103" s="37"/>
      <c r="Q103" s="37"/>
      <c r="R103" s="34"/>
      <c r="S103" s="35"/>
      <c r="T103" s="38" t="str">
        <f t="shared" ref="T103:T105" si="24">IF(O103&lt;&gt;"",O103,IF(J103&lt;&gt;"",J103,IF(E103&lt;&gt;"",E103,"")))</f>
        <v/>
      </c>
      <c r="U103" s="39">
        <f t="shared" ref="U103:U105" si="25">IF(R103&lt;&gt;"",R103,IF(M103&lt;&gt;"",M103,IF(I103&lt;&gt;"",I103,IF(H103&lt;&gt;"",H103,""))))</f>
        <v>2</v>
      </c>
      <c r="V103" s="4"/>
      <c r="W103" s="4"/>
      <c r="X103" s="4"/>
      <c r="Y103" s="4"/>
      <c r="Z103" s="4"/>
    </row>
    <row r="104" spans="1:26" ht="15.75" customHeight="1">
      <c r="A104" s="7">
        <v>284</v>
      </c>
      <c r="B104" s="19" t="s">
        <v>3137</v>
      </c>
      <c r="C104" s="19" t="s">
        <v>3138</v>
      </c>
      <c r="D104" s="19" t="s">
        <v>112</v>
      </c>
      <c r="E104" s="34"/>
      <c r="F104" s="19" t="s">
        <v>4474</v>
      </c>
      <c r="G104" s="116"/>
      <c r="H104" s="34">
        <v>2</v>
      </c>
      <c r="I104" s="34"/>
      <c r="J104" s="160"/>
      <c r="K104" s="19" t="s">
        <v>4477</v>
      </c>
      <c r="L104" s="37"/>
      <c r="M104" s="124"/>
      <c r="N104" s="124"/>
      <c r="O104" s="36"/>
      <c r="P104" s="37"/>
      <c r="Q104" s="37"/>
      <c r="R104" s="34"/>
      <c r="S104" s="35"/>
      <c r="T104" s="38" t="str">
        <f t="shared" si="24"/>
        <v/>
      </c>
      <c r="U104" s="39">
        <f t="shared" si="25"/>
        <v>2</v>
      </c>
      <c r="V104" s="4"/>
      <c r="W104" s="4"/>
      <c r="X104" s="4"/>
      <c r="Y104" s="4"/>
      <c r="Z104" s="4"/>
    </row>
    <row r="105" spans="1:26" ht="15.75" customHeight="1">
      <c r="A105" s="7">
        <v>285</v>
      </c>
      <c r="B105" s="19" t="s">
        <v>3142</v>
      </c>
      <c r="C105" s="19" t="s">
        <v>3143</v>
      </c>
      <c r="D105" s="19" t="s">
        <v>112</v>
      </c>
      <c r="E105" s="34"/>
      <c r="F105" s="19" t="s">
        <v>4474</v>
      </c>
      <c r="G105" s="116"/>
      <c r="H105" s="34">
        <v>1</v>
      </c>
      <c r="I105" s="34"/>
      <c r="J105" s="160"/>
      <c r="K105" s="19" t="s">
        <v>4477</v>
      </c>
      <c r="L105" s="37"/>
      <c r="M105" s="124"/>
      <c r="N105" s="124"/>
      <c r="O105" s="36"/>
      <c r="P105" s="37"/>
      <c r="Q105" s="37"/>
      <c r="R105" s="34"/>
      <c r="S105" s="35"/>
      <c r="T105" s="38" t="str">
        <f t="shared" si="24"/>
        <v/>
      </c>
      <c r="U105" s="39">
        <f t="shared" si="25"/>
        <v>1</v>
      </c>
      <c r="V105" s="4"/>
      <c r="W105" s="4"/>
      <c r="X105" s="4"/>
      <c r="Y105" s="4"/>
      <c r="Z105" s="4"/>
    </row>
    <row r="106" spans="1:26" ht="15.75" customHeight="1">
      <c r="A106" s="83"/>
      <c r="B106" s="16"/>
      <c r="C106" s="16"/>
      <c r="D106" s="16"/>
      <c r="E106" s="83"/>
      <c r="F106" s="16"/>
      <c r="G106" s="53"/>
      <c r="H106" s="53"/>
      <c r="I106" s="53"/>
      <c r="J106" s="128"/>
      <c r="K106" s="4"/>
      <c r="L106" s="53"/>
      <c r="M106" s="128"/>
      <c r="N106" s="128"/>
      <c r="O106" s="53"/>
      <c r="P106" s="53"/>
      <c r="Q106" s="53"/>
      <c r="R106" s="53"/>
      <c r="S106" s="53"/>
      <c r="T106" s="53"/>
      <c r="U106" s="16"/>
      <c r="V106" s="16"/>
      <c r="W106" s="16"/>
      <c r="X106" s="16"/>
      <c r="Y106" s="16"/>
      <c r="Z106" s="16"/>
    </row>
    <row r="107" spans="1:26" ht="15.75" customHeight="1">
      <c r="A107" s="7">
        <v>286</v>
      </c>
      <c r="B107" s="19" t="s">
        <v>3146</v>
      </c>
      <c r="C107" s="19" t="s">
        <v>3147</v>
      </c>
      <c r="D107" s="19" t="s">
        <v>112</v>
      </c>
      <c r="E107" s="34"/>
      <c r="F107" s="19" t="s">
        <v>4474</v>
      </c>
      <c r="G107" s="116"/>
      <c r="H107" s="34">
        <v>3</v>
      </c>
      <c r="I107" s="34"/>
      <c r="J107" s="160"/>
      <c r="K107" s="19" t="s">
        <v>4477</v>
      </c>
      <c r="L107" s="37"/>
      <c r="M107" s="124"/>
      <c r="N107" s="124"/>
      <c r="O107" s="36"/>
      <c r="P107" s="37"/>
      <c r="Q107" s="37"/>
      <c r="R107" s="34"/>
      <c r="S107" s="35"/>
      <c r="T107" s="38" t="str">
        <f t="shared" ref="T107:T109" si="26">IF(O107&lt;&gt;"",O107,IF(J107&lt;&gt;"",J107,IF(E107&lt;&gt;"",E107,"")))</f>
        <v/>
      </c>
      <c r="U107" s="39">
        <f t="shared" ref="U107:U109" si="27">IF(R107&lt;&gt;"",R107,IF(M107&lt;&gt;"",M107,IF(I107&lt;&gt;"",I107,IF(H107&lt;&gt;"",H107,""))))</f>
        <v>3</v>
      </c>
      <c r="V107" s="4"/>
      <c r="W107" s="4"/>
      <c r="X107" s="4"/>
      <c r="Y107" s="4"/>
      <c r="Z107" s="4"/>
    </row>
    <row r="108" spans="1:26" ht="15.75" customHeight="1">
      <c r="A108" s="7">
        <v>287</v>
      </c>
      <c r="B108" s="19" t="s">
        <v>3149</v>
      </c>
      <c r="C108" s="19" t="s">
        <v>3150</v>
      </c>
      <c r="D108" s="19" t="s">
        <v>112</v>
      </c>
      <c r="E108" s="34"/>
      <c r="F108" s="19" t="s">
        <v>4474</v>
      </c>
      <c r="G108" s="116"/>
      <c r="H108" s="34">
        <v>3</v>
      </c>
      <c r="I108" s="34"/>
      <c r="J108" s="160"/>
      <c r="K108" s="19" t="s">
        <v>4477</v>
      </c>
      <c r="L108" s="37"/>
      <c r="M108" s="124"/>
      <c r="N108" s="124"/>
      <c r="O108" s="36"/>
      <c r="P108" s="37"/>
      <c r="Q108" s="37"/>
      <c r="R108" s="34"/>
      <c r="S108" s="35"/>
      <c r="T108" s="38" t="str">
        <f t="shared" si="26"/>
        <v/>
      </c>
      <c r="U108" s="39">
        <f t="shared" si="27"/>
        <v>3</v>
      </c>
      <c r="V108" s="4"/>
      <c r="W108" s="4"/>
      <c r="X108" s="4"/>
      <c r="Y108" s="4"/>
      <c r="Z108" s="4"/>
    </row>
    <row r="109" spans="1:26" ht="15.75" customHeight="1">
      <c r="A109" s="7">
        <v>288</v>
      </c>
      <c r="B109" s="19" t="s">
        <v>3151</v>
      </c>
      <c r="C109" s="19" t="s">
        <v>3152</v>
      </c>
      <c r="D109" s="19" t="s">
        <v>112</v>
      </c>
      <c r="E109" s="34"/>
      <c r="F109" s="19" t="s">
        <v>4474</v>
      </c>
      <c r="G109" s="116"/>
      <c r="H109" s="34">
        <v>2</v>
      </c>
      <c r="I109" s="34"/>
      <c r="J109" s="160"/>
      <c r="K109" s="19" t="s">
        <v>4477</v>
      </c>
      <c r="L109" s="37"/>
      <c r="M109" s="124"/>
      <c r="N109" s="124"/>
      <c r="O109" s="36"/>
      <c r="P109" s="37"/>
      <c r="Q109" s="37"/>
      <c r="R109" s="34"/>
      <c r="S109" s="35"/>
      <c r="T109" s="38" t="str">
        <f t="shared" si="26"/>
        <v/>
      </c>
      <c r="U109" s="39">
        <f t="shared" si="27"/>
        <v>2</v>
      </c>
      <c r="V109" s="4"/>
      <c r="W109" s="4"/>
      <c r="X109" s="4"/>
      <c r="Y109" s="4"/>
      <c r="Z109" s="4"/>
    </row>
    <row r="110" spans="1:26" ht="15.75" customHeight="1">
      <c r="A110" s="83"/>
      <c r="B110" s="16"/>
      <c r="C110" s="16"/>
      <c r="D110" s="16"/>
      <c r="E110" s="83"/>
      <c r="F110" s="16"/>
      <c r="G110" s="53"/>
      <c r="H110" s="53"/>
      <c r="I110" s="53"/>
      <c r="J110" s="128"/>
      <c r="K110" s="4"/>
      <c r="L110" s="53"/>
      <c r="M110" s="128"/>
      <c r="N110" s="128"/>
      <c r="O110" s="53"/>
      <c r="P110" s="53"/>
      <c r="Q110" s="53"/>
      <c r="R110" s="53"/>
      <c r="S110" s="53"/>
      <c r="T110" s="53"/>
      <c r="U110" s="16"/>
      <c r="V110" s="16"/>
      <c r="W110" s="16"/>
      <c r="X110" s="16"/>
      <c r="Y110" s="16"/>
      <c r="Z110" s="16"/>
    </row>
    <row r="111" spans="1:26" ht="15.75" customHeight="1">
      <c r="A111" s="7">
        <v>289</v>
      </c>
      <c r="B111" s="19" t="s">
        <v>3153</v>
      </c>
      <c r="C111" s="19" t="s">
        <v>3154</v>
      </c>
      <c r="D111" s="19" t="s">
        <v>112</v>
      </c>
      <c r="E111" s="34"/>
      <c r="F111" s="19" t="s">
        <v>4474</v>
      </c>
      <c r="G111" s="116"/>
      <c r="H111" s="34">
        <v>2</v>
      </c>
      <c r="I111" s="34"/>
      <c r="J111" s="160"/>
      <c r="K111" s="19" t="s">
        <v>4477</v>
      </c>
      <c r="L111" s="37"/>
      <c r="M111" s="124"/>
      <c r="N111" s="124"/>
      <c r="O111" s="36"/>
      <c r="P111" s="37"/>
      <c r="Q111" s="37"/>
      <c r="R111" s="34"/>
      <c r="S111" s="35"/>
      <c r="T111" s="38" t="str">
        <f>IF(O111&lt;&gt;"",O111,IF(J111&lt;&gt;"",J111,IF(E111&lt;&gt;"",E111,"")))</f>
        <v/>
      </c>
      <c r="U111" s="39">
        <f>IF(R111&lt;&gt;"",R111,IF(M111&lt;&gt;"",M111,IF(I111&lt;&gt;"",I111,IF(H111&lt;&gt;"",H111,""))))</f>
        <v>2</v>
      </c>
      <c r="V111" s="4"/>
      <c r="W111" s="4"/>
      <c r="X111" s="4"/>
      <c r="Y111" s="4"/>
      <c r="Z111" s="4"/>
    </row>
    <row r="112" spans="1:26" ht="15.75" customHeight="1">
      <c r="A112" s="7"/>
      <c r="B112" s="4"/>
      <c r="C112" s="4"/>
      <c r="D112" s="4"/>
      <c r="E112" s="7"/>
      <c r="F112" s="4"/>
      <c r="G112" s="53"/>
      <c r="H112" s="53"/>
      <c r="I112" s="53"/>
      <c r="J112" s="127"/>
      <c r="K112" s="4"/>
      <c r="L112" s="53"/>
      <c r="M112" s="127"/>
      <c r="N112" s="127"/>
      <c r="O112" s="53"/>
      <c r="P112" s="53"/>
      <c r="Q112" s="53"/>
      <c r="R112" s="53"/>
      <c r="S112" s="53"/>
      <c r="T112" s="53"/>
      <c r="U112" s="16"/>
      <c r="V112" s="4"/>
      <c r="W112" s="4"/>
      <c r="X112" s="4"/>
      <c r="Y112" s="4"/>
      <c r="Z112" s="4"/>
    </row>
    <row r="113" spans="1:26" ht="15.75" customHeight="1">
      <c r="A113" s="7"/>
      <c r="B113" s="4"/>
      <c r="C113" s="4"/>
      <c r="D113" s="4"/>
      <c r="E113" s="7"/>
      <c r="F113" s="4"/>
      <c r="G113" s="53"/>
      <c r="H113" s="53"/>
      <c r="I113" s="53"/>
      <c r="J113" s="127"/>
      <c r="K113" s="4"/>
      <c r="L113" s="53"/>
      <c r="M113" s="127"/>
      <c r="N113" s="127"/>
      <c r="O113" s="53"/>
      <c r="P113" s="53"/>
      <c r="Q113" s="53"/>
      <c r="R113" s="53"/>
      <c r="S113" s="53"/>
      <c r="T113" s="53"/>
      <c r="U113" s="16"/>
      <c r="V113" s="4"/>
      <c r="W113" s="4"/>
      <c r="X113" s="4"/>
      <c r="Y113" s="4"/>
      <c r="Z113" s="4"/>
    </row>
    <row r="114" spans="1:26" ht="15.75" customHeight="1">
      <c r="A114" s="7"/>
      <c r="B114" s="4"/>
      <c r="C114" s="4"/>
      <c r="D114" s="4"/>
      <c r="E114" s="7"/>
      <c r="F114" s="4"/>
      <c r="G114" s="53"/>
      <c r="H114" s="53"/>
      <c r="I114" s="53"/>
      <c r="J114" s="127"/>
      <c r="K114" s="4"/>
      <c r="L114" s="53"/>
      <c r="M114" s="127"/>
      <c r="N114" s="127"/>
      <c r="O114" s="53"/>
      <c r="P114" s="53"/>
      <c r="Q114" s="53"/>
      <c r="R114" s="53"/>
      <c r="S114" s="53"/>
      <c r="T114" s="53"/>
      <c r="U114" s="16"/>
      <c r="V114" s="4"/>
      <c r="W114" s="4"/>
      <c r="X114" s="4"/>
      <c r="Y114" s="4"/>
      <c r="Z114" s="4"/>
    </row>
    <row r="115" spans="1:26" ht="15.75" customHeight="1">
      <c r="A115" s="7"/>
      <c r="B115" s="99" t="s">
        <v>1535</v>
      </c>
      <c r="C115" s="4"/>
      <c r="D115" s="4"/>
      <c r="E115" s="7"/>
      <c r="F115" s="4"/>
      <c r="G115" s="53"/>
      <c r="H115" s="53"/>
      <c r="I115" s="53"/>
      <c r="J115" s="127"/>
      <c r="K115" s="4"/>
      <c r="L115" s="53"/>
      <c r="M115" s="127"/>
      <c r="N115" s="127"/>
      <c r="O115" s="53"/>
      <c r="P115" s="53"/>
      <c r="Q115" s="53"/>
      <c r="R115" s="53"/>
      <c r="S115" s="53"/>
      <c r="T115" s="53"/>
      <c r="U115" s="16"/>
      <c r="V115" s="4"/>
      <c r="W115" s="4"/>
      <c r="X115" s="4"/>
      <c r="Y115" s="4"/>
      <c r="Z115" s="4"/>
    </row>
    <row r="116" spans="1:26" ht="15.75" customHeight="1">
      <c r="A116" s="7">
        <v>290</v>
      </c>
      <c r="B116" s="19" t="s">
        <v>1538</v>
      </c>
      <c r="C116" s="19" t="s">
        <v>1539</v>
      </c>
      <c r="D116" s="19" t="s">
        <v>3171</v>
      </c>
      <c r="E116" s="34">
        <v>3</v>
      </c>
      <c r="F116" s="19" t="s">
        <v>4533</v>
      </c>
      <c r="G116" s="116"/>
      <c r="H116" s="34">
        <v>3</v>
      </c>
      <c r="I116" s="34"/>
      <c r="J116" s="121">
        <v>3</v>
      </c>
      <c r="K116" s="165"/>
      <c r="L116" s="37"/>
      <c r="M116" s="124"/>
      <c r="N116" s="124"/>
      <c r="O116" s="36"/>
      <c r="P116" s="37"/>
      <c r="Q116" s="37"/>
      <c r="R116" s="34"/>
      <c r="S116" s="35"/>
      <c r="T116" s="38">
        <f t="shared" ref="T116:T118" si="28">IF(O116&lt;&gt;"",O116,IF(J116&lt;&gt;"",J116,IF(E116&lt;&gt;"",E116,"")))</f>
        <v>3</v>
      </c>
      <c r="U116" s="39">
        <f t="shared" ref="U116:U118" si="29">IF(R116&lt;&gt;"",R116,IF(M116&lt;&gt;"",M116,IF(I116&lt;&gt;"",I116,IF(H116&lt;&gt;"",H116,""))))</f>
        <v>3</v>
      </c>
      <c r="V116" s="4"/>
      <c r="W116" s="4"/>
      <c r="X116" s="4"/>
      <c r="Y116" s="4"/>
      <c r="Z116" s="4"/>
    </row>
    <row r="117" spans="1:26" ht="15.75" customHeight="1">
      <c r="A117" s="7">
        <v>291</v>
      </c>
      <c r="B117" s="19" t="s">
        <v>3174</v>
      </c>
      <c r="C117" s="19" t="s">
        <v>3176</v>
      </c>
      <c r="D117" s="19" t="s">
        <v>3177</v>
      </c>
      <c r="E117" s="34">
        <v>2</v>
      </c>
      <c r="F117" s="19" t="s">
        <v>4536</v>
      </c>
      <c r="G117" s="116"/>
      <c r="H117" s="34">
        <v>2</v>
      </c>
      <c r="I117" s="34"/>
      <c r="J117" s="121">
        <v>2</v>
      </c>
      <c r="K117" s="165"/>
      <c r="L117" s="37"/>
      <c r="M117" s="124"/>
      <c r="N117" s="124"/>
      <c r="O117" s="36"/>
      <c r="P117" s="37"/>
      <c r="Q117" s="37"/>
      <c r="R117" s="34"/>
      <c r="S117" s="35"/>
      <c r="T117" s="38">
        <f t="shared" si="28"/>
        <v>2</v>
      </c>
      <c r="U117" s="39">
        <f t="shared" si="29"/>
        <v>2</v>
      </c>
      <c r="V117" s="4"/>
      <c r="W117" s="4"/>
      <c r="X117" s="4"/>
      <c r="Y117" s="4"/>
      <c r="Z117" s="4"/>
    </row>
    <row r="118" spans="1:26" ht="15.75" customHeight="1">
      <c r="A118" s="7">
        <v>292</v>
      </c>
      <c r="B118" s="19" t="s">
        <v>1520</v>
      </c>
      <c r="C118" s="19" t="s">
        <v>1543</v>
      </c>
      <c r="D118" s="19" t="s">
        <v>3180</v>
      </c>
      <c r="E118" s="34">
        <v>2</v>
      </c>
      <c r="F118" s="19" t="s">
        <v>4540</v>
      </c>
      <c r="G118" s="116"/>
      <c r="H118" s="34">
        <v>3</v>
      </c>
      <c r="I118" s="34"/>
      <c r="J118" s="149">
        <v>3</v>
      </c>
      <c r="K118" s="149"/>
      <c r="L118" s="37"/>
      <c r="M118" s="149">
        <v>3</v>
      </c>
      <c r="N118" s="149"/>
      <c r="O118" s="36"/>
      <c r="P118" s="37"/>
      <c r="Q118" s="37"/>
      <c r="R118" s="34"/>
      <c r="S118" s="35"/>
      <c r="T118" s="38">
        <f t="shared" si="28"/>
        <v>3</v>
      </c>
      <c r="U118" s="39">
        <f t="shared" si="29"/>
        <v>3</v>
      </c>
      <c r="V118" s="4"/>
      <c r="W118" s="4"/>
      <c r="X118" s="4"/>
      <c r="Y118" s="4"/>
      <c r="Z118" s="4"/>
    </row>
    <row r="119" spans="1:26" ht="15.75" customHeight="1">
      <c r="A119" s="83"/>
      <c r="B119" s="16"/>
      <c r="C119" s="16"/>
      <c r="D119" s="16"/>
      <c r="E119" s="83"/>
      <c r="F119" s="16"/>
      <c r="G119" s="53"/>
      <c r="H119" s="53"/>
      <c r="I119" s="53"/>
      <c r="J119" s="127"/>
      <c r="K119" s="4"/>
      <c r="L119" s="53"/>
      <c r="M119" s="128"/>
      <c r="N119" s="128"/>
      <c r="O119" s="53"/>
      <c r="P119" s="53"/>
      <c r="Q119" s="53"/>
      <c r="R119" s="53"/>
      <c r="S119" s="53"/>
      <c r="T119" s="53"/>
      <c r="U119" s="16"/>
      <c r="V119" s="16"/>
      <c r="W119" s="16"/>
      <c r="X119" s="16"/>
      <c r="Y119" s="16"/>
      <c r="Z119" s="16"/>
    </row>
    <row r="120" spans="1:26" ht="15.75" customHeight="1">
      <c r="A120" s="7">
        <v>293</v>
      </c>
      <c r="B120" s="19" t="s">
        <v>3185</v>
      </c>
      <c r="C120" s="19" t="s">
        <v>1547</v>
      </c>
      <c r="D120" s="19" t="s">
        <v>3186</v>
      </c>
      <c r="E120" s="34">
        <v>2</v>
      </c>
      <c r="F120" s="19" t="s">
        <v>1550</v>
      </c>
      <c r="G120" s="116"/>
      <c r="H120" s="34">
        <v>2</v>
      </c>
      <c r="I120" s="34"/>
      <c r="J120" s="121">
        <v>2</v>
      </c>
      <c r="K120" s="165"/>
      <c r="L120" s="37"/>
      <c r="M120" s="124"/>
      <c r="N120" s="124"/>
      <c r="O120" s="36"/>
      <c r="P120" s="37"/>
      <c r="Q120" s="37"/>
      <c r="R120" s="34"/>
      <c r="S120" s="35"/>
      <c r="T120" s="38">
        <f t="shared" ref="T120:T122" si="30">IF(O120&lt;&gt;"",O120,IF(J120&lt;&gt;"",J120,IF(E120&lt;&gt;"",E120,"")))</f>
        <v>2</v>
      </c>
      <c r="U120" s="39">
        <f t="shared" ref="U120:U122" si="31">IF(R120&lt;&gt;"",R120,IF(M120&lt;&gt;"",M120,IF(I120&lt;&gt;"",I120,IF(H120&lt;&gt;"",H120,""))))</f>
        <v>2</v>
      </c>
      <c r="V120" s="4"/>
      <c r="W120" s="4"/>
      <c r="X120" s="4"/>
      <c r="Y120" s="4"/>
      <c r="Z120" s="4"/>
    </row>
    <row r="121" spans="1:26" ht="15.75" customHeight="1">
      <c r="A121" s="7">
        <v>294</v>
      </c>
      <c r="B121" s="19" t="s">
        <v>1553</v>
      </c>
      <c r="C121" s="19" t="s">
        <v>1554</v>
      </c>
      <c r="D121" s="19" t="s">
        <v>3187</v>
      </c>
      <c r="E121" s="34">
        <v>2</v>
      </c>
      <c r="F121" s="19" t="s">
        <v>4547</v>
      </c>
      <c r="G121" s="116"/>
      <c r="H121" s="34">
        <v>2</v>
      </c>
      <c r="I121" s="34"/>
      <c r="J121" s="121">
        <v>2</v>
      </c>
      <c r="K121" s="165"/>
      <c r="L121" s="37"/>
      <c r="M121" s="124"/>
      <c r="N121" s="124"/>
      <c r="O121" s="36"/>
      <c r="P121" s="37"/>
      <c r="Q121" s="37"/>
      <c r="R121" s="34"/>
      <c r="S121" s="35"/>
      <c r="T121" s="38">
        <f t="shared" si="30"/>
        <v>2</v>
      </c>
      <c r="U121" s="39">
        <f t="shared" si="31"/>
        <v>2</v>
      </c>
      <c r="V121" s="4"/>
      <c r="W121" s="4"/>
      <c r="X121" s="4"/>
      <c r="Y121" s="4"/>
      <c r="Z121" s="4"/>
    </row>
    <row r="122" spans="1:26" ht="15.75" customHeight="1">
      <c r="A122" s="7">
        <v>295</v>
      </c>
      <c r="B122" s="19" t="s">
        <v>1558</v>
      </c>
      <c r="C122" s="19" t="s">
        <v>1559</v>
      </c>
      <c r="D122" s="19" t="s">
        <v>3188</v>
      </c>
      <c r="E122" s="34">
        <v>2</v>
      </c>
      <c r="F122" s="19" t="s">
        <v>4550</v>
      </c>
      <c r="G122" s="116"/>
      <c r="H122" s="34">
        <v>2</v>
      </c>
      <c r="I122" s="34"/>
      <c r="J122" s="121">
        <v>2</v>
      </c>
      <c r="K122" s="165"/>
      <c r="L122" s="37"/>
      <c r="M122" s="124"/>
      <c r="N122" s="124"/>
      <c r="O122" s="36"/>
      <c r="P122" s="37"/>
      <c r="Q122" s="37"/>
      <c r="R122" s="34"/>
      <c r="S122" s="35"/>
      <c r="T122" s="38">
        <f t="shared" si="30"/>
        <v>2</v>
      </c>
      <c r="U122" s="39">
        <f t="shared" si="31"/>
        <v>2</v>
      </c>
      <c r="V122" s="4"/>
      <c r="W122" s="4"/>
      <c r="X122" s="4"/>
      <c r="Y122" s="4"/>
      <c r="Z122" s="4"/>
    </row>
    <row r="123" spans="1:26" ht="15.75" customHeight="1">
      <c r="A123" s="83"/>
      <c r="B123" s="16"/>
      <c r="C123" s="16"/>
      <c r="D123" s="16"/>
      <c r="E123" s="83"/>
      <c r="F123" s="16"/>
      <c r="G123" s="53"/>
      <c r="H123" s="53"/>
      <c r="I123" s="53"/>
      <c r="J123" s="127"/>
      <c r="K123" s="4"/>
      <c r="L123" s="53"/>
      <c r="M123" s="128"/>
      <c r="N123" s="128"/>
      <c r="O123" s="53"/>
      <c r="P123" s="53"/>
      <c r="Q123" s="53"/>
      <c r="R123" s="53"/>
      <c r="S123" s="53"/>
      <c r="T123" s="53"/>
      <c r="U123" s="16"/>
      <c r="V123" s="16"/>
      <c r="W123" s="16"/>
      <c r="X123" s="16"/>
      <c r="Y123" s="16"/>
      <c r="Z123" s="16"/>
    </row>
    <row r="124" spans="1:26" ht="15.75" customHeight="1">
      <c r="A124" s="7">
        <v>296</v>
      </c>
      <c r="B124" s="19" t="s">
        <v>1563</v>
      </c>
      <c r="C124" s="19" t="s">
        <v>1564</v>
      </c>
      <c r="D124" s="19" t="s">
        <v>3190</v>
      </c>
      <c r="E124" s="34">
        <v>3</v>
      </c>
      <c r="F124" s="19" t="s">
        <v>4555</v>
      </c>
      <c r="G124" s="116"/>
      <c r="H124" s="34">
        <v>3</v>
      </c>
      <c r="I124" s="34"/>
      <c r="J124" s="121">
        <v>3</v>
      </c>
      <c r="K124" s="165"/>
      <c r="L124" s="37"/>
      <c r="M124" s="124"/>
      <c r="N124" s="124"/>
      <c r="O124" s="36"/>
      <c r="P124" s="37"/>
      <c r="Q124" s="37"/>
      <c r="R124" s="34"/>
      <c r="S124" s="35"/>
      <c r="T124" s="38">
        <f t="shared" ref="T124:T128" si="32">IF(O124&lt;&gt;"",O124,IF(J124&lt;&gt;"",J124,IF(E124&lt;&gt;"",E124,"")))</f>
        <v>3</v>
      </c>
      <c r="U124" s="39">
        <f t="shared" ref="U124:U128" si="33">IF(R124&lt;&gt;"",R124,IF(M124&lt;&gt;"",M124,IF(I124&lt;&gt;"",I124,IF(H124&lt;&gt;"",H124,""))))</f>
        <v>3</v>
      </c>
      <c r="V124" s="4"/>
      <c r="W124" s="4"/>
      <c r="X124" s="4"/>
      <c r="Y124" s="4"/>
      <c r="Z124" s="4"/>
    </row>
    <row r="125" spans="1:26" ht="15.75" customHeight="1">
      <c r="A125" s="7">
        <v>297</v>
      </c>
      <c r="B125" s="19" t="s">
        <v>3192</v>
      </c>
      <c r="C125" s="19" t="s">
        <v>3194</v>
      </c>
      <c r="D125" s="19" t="s">
        <v>3195</v>
      </c>
      <c r="E125" s="34">
        <v>1</v>
      </c>
      <c r="F125" s="19" t="s">
        <v>4560</v>
      </c>
      <c r="G125" s="116"/>
      <c r="H125" s="34">
        <v>1</v>
      </c>
      <c r="I125" s="34"/>
      <c r="J125" s="121">
        <v>1</v>
      </c>
      <c r="K125" s="165"/>
      <c r="L125" s="37"/>
      <c r="M125" s="124"/>
      <c r="N125" s="124"/>
      <c r="O125" s="36"/>
      <c r="P125" s="37"/>
      <c r="Q125" s="37"/>
      <c r="R125" s="34"/>
      <c r="S125" s="35"/>
      <c r="T125" s="38">
        <f t="shared" si="32"/>
        <v>1</v>
      </c>
      <c r="U125" s="39">
        <f t="shared" si="33"/>
        <v>1</v>
      </c>
      <c r="V125" s="4"/>
      <c r="W125" s="4"/>
      <c r="X125" s="4"/>
      <c r="Y125" s="4"/>
      <c r="Z125" s="4"/>
    </row>
    <row r="126" spans="1:26" ht="15.75" customHeight="1">
      <c r="A126" s="7">
        <v>298</v>
      </c>
      <c r="B126" s="19" t="s">
        <v>1568</v>
      </c>
      <c r="C126" s="19" t="s">
        <v>1569</v>
      </c>
      <c r="D126" s="19" t="s">
        <v>3196</v>
      </c>
      <c r="E126" s="34">
        <v>0</v>
      </c>
      <c r="F126" s="19" t="s">
        <v>4565</v>
      </c>
      <c r="G126" s="116"/>
      <c r="H126" s="34">
        <v>1</v>
      </c>
      <c r="I126" s="34"/>
      <c r="J126" s="149">
        <v>1</v>
      </c>
      <c r="K126" s="149"/>
      <c r="L126" s="37"/>
      <c r="M126" s="149">
        <v>1</v>
      </c>
      <c r="N126" s="149"/>
      <c r="O126" s="36"/>
      <c r="P126" s="37"/>
      <c r="Q126" s="37"/>
      <c r="R126" s="34"/>
      <c r="S126" s="35"/>
      <c r="T126" s="38">
        <f t="shared" si="32"/>
        <v>1</v>
      </c>
      <c r="U126" s="39">
        <f t="shared" si="33"/>
        <v>1</v>
      </c>
      <c r="V126" s="4"/>
      <c r="W126" s="4"/>
      <c r="X126" s="4"/>
      <c r="Y126" s="4"/>
      <c r="Z126" s="4"/>
    </row>
    <row r="127" spans="1:26" ht="15.75" customHeight="1">
      <c r="A127" s="7">
        <v>299</v>
      </c>
      <c r="B127" s="19" t="s">
        <v>1573</v>
      </c>
      <c r="C127" s="19" t="s">
        <v>1574</v>
      </c>
      <c r="D127" s="19" t="s">
        <v>3203</v>
      </c>
      <c r="E127" s="34">
        <v>3</v>
      </c>
      <c r="F127" s="19" t="s">
        <v>4567</v>
      </c>
      <c r="G127" s="116"/>
      <c r="H127" s="34">
        <v>3</v>
      </c>
      <c r="I127" s="34"/>
      <c r="J127" s="121">
        <v>3</v>
      </c>
      <c r="K127" s="165"/>
      <c r="L127" s="37"/>
      <c r="M127" s="124"/>
      <c r="N127" s="124"/>
      <c r="O127" s="36"/>
      <c r="P127" s="37"/>
      <c r="Q127" s="37"/>
      <c r="R127" s="34"/>
      <c r="S127" s="35"/>
      <c r="T127" s="38">
        <f t="shared" si="32"/>
        <v>3</v>
      </c>
      <c r="U127" s="39">
        <f t="shared" si="33"/>
        <v>3</v>
      </c>
      <c r="V127" s="4"/>
      <c r="W127" s="4"/>
      <c r="X127" s="4"/>
      <c r="Y127" s="4"/>
      <c r="Z127" s="4"/>
    </row>
    <row r="128" spans="1:26" ht="15.75" customHeight="1">
      <c r="A128" s="7">
        <v>300</v>
      </c>
      <c r="B128" s="19" t="s">
        <v>1578</v>
      </c>
      <c r="C128" s="19" t="s">
        <v>3207</v>
      </c>
      <c r="D128" s="19" t="s">
        <v>3208</v>
      </c>
      <c r="E128" s="34">
        <v>1</v>
      </c>
      <c r="F128" s="19" t="s">
        <v>4569</v>
      </c>
      <c r="G128" s="116"/>
      <c r="H128" s="34">
        <v>1</v>
      </c>
      <c r="I128" s="34"/>
      <c r="J128" s="121">
        <v>1</v>
      </c>
      <c r="K128" s="165"/>
      <c r="L128" s="37"/>
      <c r="M128" s="124"/>
      <c r="N128" s="124"/>
      <c r="O128" s="36"/>
      <c r="P128" s="37"/>
      <c r="Q128" s="37"/>
      <c r="R128" s="34"/>
      <c r="S128" s="35"/>
      <c r="T128" s="38">
        <f t="shared" si="32"/>
        <v>1</v>
      </c>
      <c r="U128" s="39">
        <f t="shared" si="33"/>
        <v>1</v>
      </c>
      <c r="V128" s="4"/>
      <c r="W128" s="4"/>
      <c r="X128" s="4"/>
      <c r="Y128" s="4"/>
      <c r="Z128" s="4"/>
    </row>
    <row r="129" spans="1:26" ht="15.75" customHeight="1">
      <c r="A129" s="83"/>
      <c r="B129" s="16"/>
      <c r="C129" s="16"/>
      <c r="D129" s="16"/>
      <c r="E129" s="83"/>
      <c r="F129" s="16"/>
      <c r="G129" s="53"/>
      <c r="H129" s="53"/>
      <c r="I129" s="53"/>
      <c r="J129" s="127"/>
      <c r="K129" s="4"/>
      <c r="L129" s="53"/>
      <c r="M129" s="128"/>
      <c r="N129" s="128"/>
      <c r="O129" s="53"/>
      <c r="P129" s="53"/>
      <c r="Q129" s="53"/>
      <c r="R129" s="53"/>
      <c r="S129" s="53"/>
      <c r="T129" s="53"/>
      <c r="U129" s="16"/>
      <c r="V129" s="16"/>
      <c r="W129" s="16"/>
      <c r="X129" s="16"/>
      <c r="Y129" s="16"/>
      <c r="Z129" s="16"/>
    </row>
    <row r="130" spans="1:26" ht="15.75" customHeight="1">
      <c r="A130" s="7">
        <v>301</v>
      </c>
      <c r="B130" s="19" t="s">
        <v>3213</v>
      </c>
      <c r="C130" s="19" t="s">
        <v>3214</v>
      </c>
      <c r="D130" s="19" t="s">
        <v>3215</v>
      </c>
      <c r="E130" s="34">
        <v>1</v>
      </c>
      <c r="F130" s="19" t="s">
        <v>4570</v>
      </c>
      <c r="G130" s="116"/>
      <c r="H130" s="34">
        <v>2</v>
      </c>
      <c r="I130" s="34"/>
      <c r="J130" s="117">
        <v>2</v>
      </c>
      <c r="K130" s="126" t="s">
        <v>4572</v>
      </c>
      <c r="L130" s="37"/>
      <c r="M130" s="117">
        <v>2</v>
      </c>
      <c r="N130" s="117"/>
      <c r="O130" s="36"/>
      <c r="P130" s="37"/>
      <c r="Q130" s="37"/>
      <c r="R130" s="34"/>
      <c r="S130" s="35"/>
      <c r="T130" s="38">
        <f t="shared" ref="T130:T133" si="34">IF(O130&lt;&gt;"",O130,IF(J130&lt;&gt;"",J130,IF(E130&lt;&gt;"",E130,"")))</f>
        <v>2</v>
      </c>
      <c r="U130" s="39">
        <f t="shared" ref="U130:U133" si="35">IF(R130&lt;&gt;"",R130,IF(M130&lt;&gt;"",M130,IF(I130&lt;&gt;"",I130,IF(H130&lt;&gt;"",H130,""))))</f>
        <v>2</v>
      </c>
      <c r="V130" s="4"/>
      <c r="W130" s="4"/>
      <c r="X130" s="4"/>
      <c r="Y130" s="4"/>
      <c r="Z130" s="4"/>
    </row>
    <row r="131" spans="1:26" ht="15.75" customHeight="1">
      <c r="A131" s="7">
        <v>302</v>
      </c>
      <c r="B131" s="19" t="s">
        <v>3219</v>
      </c>
      <c r="C131" s="19" t="s">
        <v>3221</v>
      </c>
      <c r="D131" s="19" t="s">
        <v>3224</v>
      </c>
      <c r="E131" s="34">
        <v>1</v>
      </c>
      <c r="F131" s="19" t="s">
        <v>4578</v>
      </c>
      <c r="G131" s="116"/>
      <c r="H131" s="34">
        <v>1</v>
      </c>
      <c r="I131" s="34"/>
      <c r="J131" s="121">
        <v>1</v>
      </c>
      <c r="K131" s="123"/>
      <c r="L131" s="37"/>
      <c r="M131" s="124"/>
      <c r="N131" s="124"/>
      <c r="O131" s="36"/>
      <c r="P131" s="37"/>
      <c r="Q131" s="37"/>
      <c r="R131" s="34"/>
      <c r="S131" s="35"/>
      <c r="T131" s="38">
        <f t="shared" si="34"/>
        <v>1</v>
      </c>
      <c r="U131" s="39">
        <f t="shared" si="35"/>
        <v>1</v>
      </c>
      <c r="V131" s="4"/>
      <c r="W131" s="4"/>
      <c r="X131" s="4"/>
      <c r="Y131" s="4"/>
      <c r="Z131" s="4"/>
    </row>
    <row r="132" spans="1:26" ht="15.75" customHeight="1">
      <c r="A132" s="7">
        <v>303</v>
      </c>
      <c r="B132" s="19" t="s">
        <v>1583</v>
      </c>
      <c r="C132" s="19" t="s">
        <v>1584</v>
      </c>
      <c r="D132" s="19" t="s">
        <v>3225</v>
      </c>
      <c r="E132" s="34">
        <v>1</v>
      </c>
      <c r="F132" s="19" t="s">
        <v>4581</v>
      </c>
      <c r="G132" s="116"/>
      <c r="H132" s="34">
        <v>1</v>
      </c>
      <c r="I132" s="34"/>
      <c r="J132" s="121">
        <v>1</v>
      </c>
      <c r="K132" s="123"/>
      <c r="L132" s="37"/>
      <c r="M132" s="124"/>
      <c r="N132" s="124"/>
      <c r="O132" s="36"/>
      <c r="P132" s="37"/>
      <c r="Q132" s="37"/>
      <c r="R132" s="34"/>
      <c r="S132" s="35"/>
      <c r="T132" s="38">
        <f t="shared" si="34"/>
        <v>1</v>
      </c>
      <c r="U132" s="39">
        <f t="shared" si="35"/>
        <v>1</v>
      </c>
      <c r="V132" s="4"/>
      <c r="W132" s="4"/>
      <c r="X132" s="4"/>
      <c r="Y132" s="4"/>
      <c r="Z132" s="4"/>
    </row>
    <row r="133" spans="1:26" ht="15.75" customHeight="1">
      <c r="A133" s="7">
        <v>304</v>
      </c>
      <c r="B133" s="19" t="s">
        <v>1588</v>
      </c>
      <c r="C133" s="19" t="s">
        <v>1589</v>
      </c>
      <c r="D133" s="19" t="s">
        <v>3230</v>
      </c>
      <c r="E133" s="34">
        <v>0</v>
      </c>
      <c r="F133" s="19" t="s">
        <v>4585</v>
      </c>
      <c r="G133" s="116"/>
      <c r="H133" s="34">
        <v>0</v>
      </c>
      <c r="I133" s="34"/>
      <c r="J133" s="121">
        <v>0</v>
      </c>
      <c r="K133" s="123"/>
      <c r="L133" s="37"/>
      <c r="M133" s="124"/>
      <c r="N133" s="124"/>
      <c r="O133" s="36"/>
      <c r="P133" s="37"/>
      <c r="Q133" s="37"/>
      <c r="R133" s="34"/>
      <c r="S133" s="35"/>
      <c r="T133" s="38">
        <f t="shared" si="34"/>
        <v>0</v>
      </c>
      <c r="U133" s="39">
        <f t="shared" si="35"/>
        <v>0</v>
      </c>
      <c r="V133" s="4"/>
      <c r="W133" s="4"/>
      <c r="X133" s="4"/>
      <c r="Y133" s="4"/>
      <c r="Z133" s="4"/>
    </row>
    <row r="134" spans="1:26" ht="15.75" customHeight="1">
      <c r="A134" s="83"/>
      <c r="B134" s="16"/>
      <c r="C134" s="16"/>
      <c r="D134" s="16"/>
      <c r="E134" s="83"/>
      <c r="F134" s="16"/>
      <c r="G134" s="53"/>
      <c r="H134" s="53"/>
      <c r="I134" s="53"/>
      <c r="J134" s="127"/>
      <c r="K134" s="4"/>
      <c r="L134" s="53"/>
      <c r="M134" s="128"/>
      <c r="N134" s="128"/>
      <c r="O134" s="53"/>
      <c r="P134" s="53"/>
      <c r="Q134" s="53"/>
      <c r="R134" s="53"/>
      <c r="S134" s="53"/>
      <c r="T134" s="53"/>
      <c r="U134" s="16"/>
      <c r="V134" s="16"/>
      <c r="W134" s="16"/>
      <c r="X134" s="16"/>
      <c r="Y134" s="16"/>
      <c r="Z134" s="16"/>
    </row>
    <row r="135" spans="1:26" ht="15.75" customHeight="1">
      <c r="A135" s="7">
        <v>305</v>
      </c>
      <c r="B135" s="19" t="s">
        <v>1285</v>
      </c>
      <c r="C135" s="19" t="s">
        <v>3231</v>
      </c>
      <c r="D135" s="19" t="s">
        <v>3232</v>
      </c>
      <c r="E135" s="34">
        <v>2</v>
      </c>
      <c r="F135" s="19" t="s">
        <v>4589</v>
      </c>
      <c r="G135" s="116"/>
      <c r="H135" s="34">
        <v>2</v>
      </c>
      <c r="I135" s="34"/>
      <c r="J135" s="121">
        <v>2</v>
      </c>
      <c r="K135" s="165"/>
      <c r="L135" s="37"/>
      <c r="M135" s="124"/>
      <c r="N135" s="124"/>
      <c r="O135" s="36"/>
      <c r="P135" s="37"/>
      <c r="Q135" s="37"/>
      <c r="R135" s="34"/>
      <c r="S135" s="35"/>
      <c r="T135" s="38">
        <f t="shared" ref="T135:T139" si="36">IF(O135&lt;&gt;"",O135,IF(J135&lt;&gt;"",J135,IF(E135&lt;&gt;"",E135,"")))</f>
        <v>2</v>
      </c>
      <c r="U135" s="39">
        <f t="shared" ref="U135:U139" si="37">IF(R135&lt;&gt;"",R135,IF(M135&lt;&gt;"",M135,IF(I135&lt;&gt;"",I135,IF(H135&lt;&gt;"",H135,""))))</f>
        <v>2</v>
      </c>
      <c r="V135" s="4"/>
      <c r="W135" s="4"/>
      <c r="X135" s="4"/>
      <c r="Y135" s="4"/>
      <c r="Z135" s="4"/>
    </row>
    <row r="136" spans="1:26" ht="15.75" customHeight="1">
      <c r="A136" s="7">
        <v>306</v>
      </c>
      <c r="B136" s="19" t="s">
        <v>3238</v>
      </c>
      <c r="C136" s="19" t="s">
        <v>3239</v>
      </c>
      <c r="D136" s="19" t="s">
        <v>3240</v>
      </c>
      <c r="E136" s="34">
        <v>1</v>
      </c>
      <c r="F136" s="19" t="s">
        <v>4589</v>
      </c>
      <c r="G136" s="116"/>
      <c r="H136" s="34">
        <v>1</v>
      </c>
      <c r="I136" s="34"/>
      <c r="J136" s="121">
        <v>1</v>
      </c>
      <c r="K136" s="165"/>
      <c r="L136" s="37"/>
      <c r="M136" s="124"/>
      <c r="N136" s="124"/>
      <c r="O136" s="36"/>
      <c r="P136" s="37"/>
      <c r="Q136" s="37"/>
      <c r="R136" s="34"/>
      <c r="S136" s="35"/>
      <c r="T136" s="38">
        <f t="shared" si="36"/>
        <v>1</v>
      </c>
      <c r="U136" s="39">
        <f t="shared" si="37"/>
        <v>1</v>
      </c>
      <c r="V136" s="4"/>
      <c r="W136" s="4"/>
      <c r="X136" s="4"/>
      <c r="Y136" s="4"/>
      <c r="Z136" s="4"/>
    </row>
    <row r="137" spans="1:26" ht="15.75" customHeight="1">
      <c r="A137" s="7">
        <v>307</v>
      </c>
      <c r="B137" s="19" t="s">
        <v>3242</v>
      </c>
      <c r="C137" s="19" t="s">
        <v>3244</v>
      </c>
      <c r="D137" s="19" t="s">
        <v>3245</v>
      </c>
      <c r="E137" s="34">
        <v>0</v>
      </c>
      <c r="F137" s="19" t="s">
        <v>4594</v>
      </c>
      <c r="G137" s="116"/>
      <c r="H137" s="34">
        <v>0</v>
      </c>
      <c r="I137" s="34"/>
      <c r="J137" s="121">
        <v>0</v>
      </c>
      <c r="K137" s="123"/>
      <c r="L137" s="37"/>
      <c r="M137" s="124"/>
      <c r="N137" s="124"/>
      <c r="O137" s="36"/>
      <c r="P137" s="37"/>
      <c r="Q137" s="37"/>
      <c r="R137" s="34"/>
      <c r="S137" s="35"/>
      <c r="T137" s="38">
        <f t="shared" si="36"/>
        <v>0</v>
      </c>
      <c r="U137" s="39">
        <f t="shared" si="37"/>
        <v>0</v>
      </c>
      <c r="V137" s="4"/>
      <c r="W137" s="4"/>
      <c r="X137" s="4"/>
      <c r="Y137" s="4"/>
      <c r="Z137" s="4"/>
    </row>
    <row r="138" spans="1:26" ht="15.75" customHeight="1">
      <c r="A138" s="7">
        <v>308</v>
      </c>
      <c r="B138" s="19" t="s">
        <v>3246</v>
      </c>
      <c r="C138" s="19" t="s">
        <v>3247</v>
      </c>
      <c r="D138" s="19" t="s">
        <v>3249</v>
      </c>
      <c r="E138" s="34">
        <v>3</v>
      </c>
      <c r="F138" s="19" t="s">
        <v>4598</v>
      </c>
      <c r="G138" s="116"/>
      <c r="H138" s="34">
        <v>2</v>
      </c>
      <c r="I138" s="34"/>
      <c r="J138" s="125">
        <v>3</v>
      </c>
      <c r="K138" s="168" t="s">
        <v>4599</v>
      </c>
      <c r="L138" s="37"/>
      <c r="M138" s="125">
        <v>3</v>
      </c>
      <c r="N138" s="125"/>
      <c r="O138" s="36"/>
      <c r="P138" s="37"/>
      <c r="Q138" s="37"/>
      <c r="R138" s="34"/>
      <c r="S138" s="35"/>
      <c r="T138" s="38">
        <f t="shared" si="36"/>
        <v>3</v>
      </c>
      <c r="U138" s="39">
        <f t="shared" si="37"/>
        <v>3</v>
      </c>
      <c r="V138" s="4"/>
      <c r="W138" s="4"/>
      <c r="X138" s="4"/>
      <c r="Y138" s="4"/>
      <c r="Z138" s="4"/>
    </row>
    <row r="139" spans="1:26" ht="15.75" customHeight="1">
      <c r="A139" s="7">
        <v>309</v>
      </c>
      <c r="B139" s="19" t="s">
        <v>3251</v>
      </c>
      <c r="C139" s="19" t="s">
        <v>3252</v>
      </c>
      <c r="D139" s="19" t="s">
        <v>3253</v>
      </c>
      <c r="E139" s="34">
        <v>1</v>
      </c>
      <c r="F139" s="19" t="s">
        <v>4606</v>
      </c>
      <c r="G139" s="116"/>
      <c r="H139" s="34">
        <v>1</v>
      </c>
      <c r="I139" s="34"/>
      <c r="J139" s="121">
        <v>1</v>
      </c>
      <c r="K139" s="123"/>
      <c r="L139" s="37"/>
      <c r="M139" s="124"/>
      <c r="N139" s="124"/>
      <c r="O139" s="36"/>
      <c r="P139" s="37"/>
      <c r="Q139" s="37"/>
      <c r="R139" s="34"/>
      <c r="S139" s="35"/>
      <c r="T139" s="38">
        <f t="shared" si="36"/>
        <v>1</v>
      </c>
      <c r="U139" s="39">
        <f t="shared" si="37"/>
        <v>1</v>
      </c>
      <c r="V139" s="4"/>
      <c r="W139" s="4"/>
      <c r="X139" s="4"/>
      <c r="Y139" s="4"/>
      <c r="Z139" s="4"/>
    </row>
    <row r="140" spans="1:26" ht="15.75" customHeight="1">
      <c r="A140" s="83"/>
      <c r="B140" s="16"/>
      <c r="C140" s="16"/>
      <c r="D140" s="16"/>
      <c r="E140" s="83"/>
      <c r="F140" s="16"/>
      <c r="G140" s="53"/>
      <c r="H140" s="53"/>
      <c r="I140" s="53"/>
      <c r="J140" s="127"/>
      <c r="K140" s="4"/>
      <c r="L140" s="53"/>
      <c r="M140" s="128"/>
      <c r="N140" s="128"/>
      <c r="O140" s="53"/>
      <c r="P140" s="53"/>
      <c r="Q140" s="53"/>
      <c r="R140" s="53"/>
      <c r="S140" s="53"/>
      <c r="T140" s="53"/>
      <c r="U140" s="16"/>
      <c r="V140" s="16"/>
      <c r="W140" s="16"/>
      <c r="X140" s="16"/>
      <c r="Y140" s="16"/>
      <c r="Z140" s="16"/>
    </row>
    <row r="141" spans="1:26" ht="15.75" customHeight="1">
      <c r="A141" s="7">
        <v>310</v>
      </c>
      <c r="B141" s="19" t="s">
        <v>1511</v>
      </c>
      <c r="C141" s="19" t="s">
        <v>1594</v>
      </c>
      <c r="D141" s="19" t="s">
        <v>3257</v>
      </c>
      <c r="E141" s="34">
        <v>1</v>
      </c>
      <c r="F141" s="19" t="s">
        <v>4610</v>
      </c>
      <c r="G141" s="116"/>
      <c r="H141" s="34">
        <v>2</v>
      </c>
      <c r="I141" s="34"/>
      <c r="J141" s="149">
        <v>2</v>
      </c>
      <c r="K141" s="149"/>
      <c r="L141" s="37"/>
      <c r="M141" s="149">
        <v>2</v>
      </c>
      <c r="N141" s="149"/>
      <c r="O141" s="36"/>
      <c r="P141" s="37"/>
      <c r="Q141" s="37"/>
      <c r="R141" s="34"/>
      <c r="S141" s="35"/>
      <c r="T141" s="38">
        <f t="shared" ref="T141:T143" si="38">IF(O141&lt;&gt;"",O141,IF(J141&lt;&gt;"",J141,IF(E141&lt;&gt;"",E141,"")))</f>
        <v>2</v>
      </c>
      <c r="U141" s="39">
        <f t="shared" ref="U141:U143" si="39">IF(R141&lt;&gt;"",R141,IF(M141&lt;&gt;"",M141,IF(I141&lt;&gt;"",I141,IF(H141&lt;&gt;"",H141,""))))</f>
        <v>2</v>
      </c>
      <c r="V141" s="4"/>
      <c r="W141" s="4"/>
      <c r="X141" s="4"/>
      <c r="Y141" s="4"/>
      <c r="Z141" s="4"/>
    </row>
    <row r="142" spans="1:26" ht="15.75" customHeight="1">
      <c r="A142" s="7">
        <v>311</v>
      </c>
      <c r="B142" s="19" t="s">
        <v>3102</v>
      </c>
      <c r="C142" s="19" t="s">
        <v>1599</v>
      </c>
      <c r="D142" s="19" t="s">
        <v>3103</v>
      </c>
      <c r="E142" s="34">
        <v>1</v>
      </c>
      <c r="F142" s="19" t="s">
        <v>4616</v>
      </c>
      <c r="G142" s="116"/>
      <c r="H142" s="34">
        <v>2</v>
      </c>
      <c r="I142" s="34"/>
      <c r="J142" s="117">
        <v>2</v>
      </c>
      <c r="K142" s="126" t="s">
        <v>4617</v>
      </c>
      <c r="L142" s="37"/>
      <c r="M142" s="117">
        <v>2</v>
      </c>
      <c r="N142" s="117"/>
      <c r="O142" s="36"/>
      <c r="P142" s="37"/>
      <c r="Q142" s="37"/>
      <c r="R142" s="34"/>
      <c r="S142" s="35"/>
      <c r="T142" s="38">
        <f t="shared" si="38"/>
        <v>2</v>
      </c>
      <c r="U142" s="39">
        <f t="shared" si="39"/>
        <v>2</v>
      </c>
      <c r="V142" s="4"/>
      <c r="W142" s="4"/>
      <c r="X142" s="4"/>
      <c r="Y142" s="4"/>
      <c r="Z142" s="4"/>
    </row>
    <row r="143" spans="1:26" ht="15.75" customHeight="1">
      <c r="A143" s="7">
        <v>312</v>
      </c>
      <c r="B143" s="19" t="s">
        <v>1604</v>
      </c>
      <c r="C143" s="19" t="s">
        <v>1605</v>
      </c>
      <c r="D143" s="19" t="s">
        <v>3264</v>
      </c>
      <c r="E143" s="34">
        <v>0</v>
      </c>
      <c r="F143" s="19" t="s">
        <v>4618</v>
      </c>
      <c r="G143" s="116"/>
      <c r="H143" s="34">
        <v>0</v>
      </c>
      <c r="I143" s="34"/>
      <c r="J143" s="121">
        <v>0</v>
      </c>
      <c r="K143" s="123"/>
      <c r="L143" s="37"/>
      <c r="M143" s="124"/>
      <c r="N143" s="124"/>
      <c r="O143" s="36"/>
      <c r="P143" s="37"/>
      <c r="Q143" s="37"/>
      <c r="R143" s="34"/>
      <c r="S143" s="35"/>
      <c r="T143" s="38">
        <f t="shared" si="38"/>
        <v>0</v>
      </c>
      <c r="U143" s="39">
        <f t="shared" si="39"/>
        <v>0</v>
      </c>
      <c r="V143" s="4"/>
      <c r="W143" s="4"/>
      <c r="X143" s="4"/>
      <c r="Y143" s="4"/>
      <c r="Z143" s="4"/>
    </row>
    <row r="144" spans="1:26" ht="15.75" customHeight="1">
      <c r="A144" s="83"/>
      <c r="B144" s="16"/>
      <c r="C144" s="16"/>
      <c r="D144" s="16"/>
      <c r="E144" s="83"/>
      <c r="F144" s="16"/>
      <c r="G144" s="53"/>
      <c r="H144" s="53"/>
      <c r="I144" s="53"/>
      <c r="J144" s="127"/>
      <c r="K144" s="4"/>
      <c r="L144" s="53"/>
      <c r="M144" s="128"/>
      <c r="N144" s="128"/>
      <c r="O144" s="53"/>
      <c r="P144" s="53"/>
      <c r="Q144" s="53"/>
      <c r="R144" s="53"/>
      <c r="S144" s="53"/>
      <c r="T144" s="53"/>
      <c r="U144" s="16"/>
      <c r="V144" s="16"/>
      <c r="W144" s="16"/>
      <c r="X144" s="16"/>
      <c r="Y144" s="16"/>
      <c r="Z144" s="16"/>
    </row>
    <row r="145" spans="1:26" ht="15.75" customHeight="1">
      <c r="A145" s="7">
        <v>313</v>
      </c>
      <c r="B145" s="19" t="s">
        <v>1609</v>
      </c>
      <c r="C145" s="19" t="s">
        <v>1610</v>
      </c>
      <c r="D145" s="19" t="s">
        <v>3266</v>
      </c>
      <c r="E145" s="34">
        <v>1</v>
      </c>
      <c r="F145" s="19" t="s">
        <v>4621</v>
      </c>
      <c r="G145" s="116"/>
      <c r="H145" s="34">
        <v>1</v>
      </c>
      <c r="I145" s="34"/>
      <c r="J145" s="121">
        <v>1</v>
      </c>
      <c r="K145" s="123"/>
      <c r="L145" s="37"/>
      <c r="M145" s="124"/>
      <c r="N145" s="124"/>
      <c r="O145" s="36"/>
      <c r="P145" s="37"/>
      <c r="Q145" s="37"/>
      <c r="R145" s="34"/>
      <c r="S145" s="35"/>
      <c r="T145" s="38">
        <f t="shared" ref="T145:T147" si="40">IF(O145&lt;&gt;"",O145,IF(J145&lt;&gt;"",J145,IF(E145&lt;&gt;"",E145,"")))</f>
        <v>1</v>
      </c>
      <c r="U145" s="39">
        <f t="shared" ref="U145:U147" si="41">IF(R145&lt;&gt;"",R145,IF(M145&lt;&gt;"",M145,IF(I145&lt;&gt;"",I145,IF(H145&lt;&gt;"",H145,""))))</f>
        <v>1</v>
      </c>
      <c r="V145" s="4"/>
      <c r="W145" s="4"/>
      <c r="X145" s="4"/>
      <c r="Y145" s="4"/>
      <c r="Z145" s="4"/>
    </row>
    <row r="146" spans="1:26" ht="15.75" customHeight="1">
      <c r="A146" s="7">
        <v>314</v>
      </c>
      <c r="B146" s="19" t="s">
        <v>3267</v>
      </c>
      <c r="C146" s="19" t="s">
        <v>1615</v>
      </c>
      <c r="D146" s="19" t="s">
        <v>3268</v>
      </c>
      <c r="E146" s="34">
        <v>1</v>
      </c>
      <c r="F146" s="19" t="s">
        <v>4625</v>
      </c>
      <c r="G146" s="116"/>
      <c r="H146" s="34">
        <v>2</v>
      </c>
      <c r="I146" s="34"/>
      <c r="J146" s="117">
        <v>2</v>
      </c>
      <c r="K146" s="126" t="s">
        <v>4626</v>
      </c>
      <c r="L146" s="37"/>
      <c r="M146" s="117">
        <v>2</v>
      </c>
      <c r="N146" s="117"/>
      <c r="O146" s="36"/>
      <c r="P146" s="37"/>
      <c r="Q146" s="37"/>
      <c r="R146" s="34"/>
      <c r="S146" s="35"/>
      <c r="T146" s="38">
        <f t="shared" si="40"/>
        <v>2</v>
      </c>
      <c r="U146" s="39">
        <f t="shared" si="41"/>
        <v>2</v>
      </c>
      <c r="V146" s="4"/>
      <c r="W146" s="4"/>
      <c r="X146" s="4"/>
      <c r="Y146" s="4"/>
      <c r="Z146" s="4"/>
    </row>
    <row r="147" spans="1:26" ht="15.75" customHeight="1">
      <c r="A147" s="7">
        <v>315</v>
      </c>
      <c r="B147" s="19" t="s">
        <v>3272</v>
      </c>
      <c r="C147" s="19" t="s">
        <v>1621</v>
      </c>
      <c r="D147" s="19" t="s">
        <v>3273</v>
      </c>
      <c r="E147" s="34">
        <v>1</v>
      </c>
      <c r="F147" s="19" t="s">
        <v>4627</v>
      </c>
      <c r="G147" s="116"/>
      <c r="H147" s="34">
        <v>1</v>
      </c>
      <c r="I147" s="34"/>
      <c r="J147" s="121">
        <v>1</v>
      </c>
      <c r="K147" s="123"/>
      <c r="L147" s="37"/>
      <c r="M147" s="124"/>
      <c r="N147" s="124"/>
      <c r="O147" s="36"/>
      <c r="P147" s="37"/>
      <c r="Q147" s="37"/>
      <c r="R147" s="34"/>
      <c r="S147" s="35"/>
      <c r="T147" s="38">
        <f t="shared" si="40"/>
        <v>1</v>
      </c>
      <c r="U147" s="39">
        <f t="shared" si="41"/>
        <v>1</v>
      </c>
      <c r="V147" s="4"/>
      <c r="W147" s="4"/>
      <c r="X147" s="4"/>
      <c r="Y147" s="4"/>
      <c r="Z147" s="4"/>
    </row>
    <row r="148" spans="1:26" ht="15.75" customHeight="1">
      <c r="A148" s="83"/>
      <c r="B148" s="16"/>
      <c r="C148" s="16"/>
      <c r="D148" s="16"/>
      <c r="E148" s="83"/>
      <c r="F148" s="16"/>
      <c r="G148" s="53"/>
      <c r="H148" s="53"/>
      <c r="I148" s="53"/>
      <c r="J148" s="127"/>
      <c r="K148" s="4"/>
      <c r="L148" s="53"/>
      <c r="M148" s="128"/>
      <c r="N148" s="128"/>
      <c r="O148" s="53"/>
      <c r="P148" s="53"/>
      <c r="Q148" s="53"/>
      <c r="R148" s="53"/>
      <c r="S148" s="53"/>
      <c r="T148" s="53"/>
      <c r="U148" s="16"/>
      <c r="V148" s="16"/>
      <c r="W148" s="16"/>
      <c r="X148" s="16"/>
      <c r="Y148" s="16"/>
      <c r="Z148" s="16"/>
    </row>
    <row r="149" spans="1:26" ht="15.75" customHeight="1">
      <c r="A149" s="7">
        <v>316</v>
      </c>
      <c r="B149" s="19" t="s">
        <v>1625</v>
      </c>
      <c r="C149" s="19" t="s">
        <v>1626</v>
      </c>
      <c r="D149" s="19" t="s">
        <v>3275</v>
      </c>
      <c r="E149" s="34">
        <v>2</v>
      </c>
      <c r="F149" s="19" t="s">
        <v>4630</v>
      </c>
      <c r="G149" s="116"/>
      <c r="H149" s="34">
        <v>2</v>
      </c>
      <c r="I149" s="34"/>
      <c r="J149" s="121">
        <v>2</v>
      </c>
      <c r="K149" s="123"/>
      <c r="L149" s="37"/>
      <c r="M149" s="124"/>
      <c r="N149" s="124"/>
      <c r="O149" s="36"/>
      <c r="P149" s="37"/>
      <c r="Q149" s="37"/>
      <c r="R149" s="34"/>
      <c r="S149" s="35"/>
      <c r="T149" s="38">
        <f t="shared" ref="T149:T151" si="42">IF(O149&lt;&gt;"",O149,IF(J149&lt;&gt;"",J149,IF(E149&lt;&gt;"",E149,"")))</f>
        <v>2</v>
      </c>
      <c r="U149" s="39">
        <f t="shared" ref="U149:U151" si="43">IF(R149&lt;&gt;"",R149,IF(M149&lt;&gt;"",M149,IF(I149&lt;&gt;"",I149,IF(H149&lt;&gt;"",H149,""))))</f>
        <v>2</v>
      </c>
      <c r="V149" s="4"/>
      <c r="W149" s="4"/>
      <c r="X149" s="4"/>
      <c r="Y149" s="4"/>
      <c r="Z149" s="4"/>
    </row>
    <row r="150" spans="1:26" ht="15.75" customHeight="1">
      <c r="A150" s="7">
        <v>317</v>
      </c>
      <c r="B150" s="19" t="s">
        <v>1630</v>
      </c>
      <c r="C150" s="19" t="s">
        <v>1631</v>
      </c>
      <c r="D150" s="19" t="s">
        <v>3280</v>
      </c>
      <c r="E150" s="34">
        <v>1</v>
      </c>
      <c r="F150" s="19" t="s">
        <v>4634</v>
      </c>
      <c r="G150" s="116"/>
      <c r="H150" s="34">
        <v>2</v>
      </c>
      <c r="I150" s="34"/>
      <c r="J150" s="149">
        <v>2</v>
      </c>
      <c r="K150" s="149"/>
      <c r="L150" s="37"/>
      <c r="M150" s="149"/>
      <c r="N150" s="149"/>
      <c r="O150" s="36"/>
      <c r="P150" s="37"/>
      <c r="Q150" s="37"/>
      <c r="R150" s="34"/>
      <c r="S150" s="35"/>
      <c r="T150" s="38">
        <f t="shared" si="42"/>
        <v>2</v>
      </c>
      <c r="U150" s="39">
        <f t="shared" si="43"/>
        <v>2</v>
      </c>
      <c r="V150" s="4"/>
      <c r="W150" s="4"/>
      <c r="X150" s="4"/>
      <c r="Y150" s="4"/>
      <c r="Z150" s="4"/>
    </row>
    <row r="151" spans="1:26" ht="15.75" customHeight="1">
      <c r="A151" s="7">
        <v>318</v>
      </c>
      <c r="B151" s="19" t="s">
        <v>1635</v>
      </c>
      <c r="C151" s="19" t="s">
        <v>1636</v>
      </c>
      <c r="D151" s="19" t="s">
        <v>3284</v>
      </c>
      <c r="E151" s="34">
        <v>1</v>
      </c>
      <c r="F151" s="19" t="s">
        <v>4636</v>
      </c>
      <c r="G151" s="116"/>
      <c r="H151" s="34">
        <v>2</v>
      </c>
      <c r="I151" s="34"/>
      <c r="J151" s="125">
        <v>3</v>
      </c>
      <c r="K151" s="40" t="s">
        <v>4637</v>
      </c>
      <c r="L151" s="37"/>
      <c r="M151" s="125">
        <v>2</v>
      </c>
      <c r="N151" s="125"/>
      <c r="O151" s="36"/>
      <c r="P151" s="37"/>
      <c r="Q151" s="37"/>
      <c r="R151" s="34"/>
      <c r="S151" s="35"/>
      <c r="T151" s="38">
        <f t="shared" si="42"/>
        <v>3</v>
      </c>
      <c r="U151" s="39">
        <f t="shared" si="43"/>
        <v>2</v>
      </c>
      <c r="V151" s="4"/>
      <c r="W151" s="4"/>
      <c r="X151" s="4"/>
      <c r="Y151" s="4"/>
      <c r="Z151" s="4"/>
    </row>
    <row r="152" spans="1:26" ht="15.75" customHeight="1">
      <c r="A152" s="7"/>
      <c r="B152" s="4"/>
      <c r="C152" s="4"/>
      <c r="D152" s="4"/>
      <c r="E152" s="7"/>
      <c r="F152" s="4"/>
      <c r="G152" s="53"/>
      <c r="H152" s="53"/>
      <c r="I152" s="53"/>
      <c r="J152" s="127"/>
      <c r="K152" s="4"/>
      <c r="L152" s="53"/>
      <c r="M152" s="127"/>
      <c r="N152" s="127"/>
      <c r="O152" s="53"/>
      <c r="P152" s="53"/>
      <c r="Q152" s="53"/>
      <c r="R152" s="53"/>
      <c r="S152" s="53"/>
      <c r="T152" s="53"/>
      <c r="U152" s="16"/>
      <c r="V152" s="4"/>
      <c r="W152" s="4"/>
      <c r="X152" s="4"/>
      <c r="Y152" s="4"/>
      <c r="Z152" s="4"/>
    </row>
    <row r="153" spans="1:26" ht="15.75" customHeight="1">
      <c r="A153" s="7"/>
      <c r="B153" s="98" t="s">
        <v>1642</v>
      </c>
      <c r="C153" s="2" t="s">
        <v>1643</v>
      </c>
      <c r="D153" s="4"/>
      <c r="E153" s="7"/>
      <c r="F153" s="4"/>
      <c r="G153" s="53"/>
      <c r="H153" s="53"/>
      <c r="I153" s="53"/>
      <c r="J153" s="127"/>
      <c r="K153" s="4"/>
      <c r="L153" s="53"/>
      <c r="M153" s="127"/>
      <c r="N153" s="127"/>
      <c r="O153" s="53"/>
      <c r="P153" s="53"/>
      <c r="Q153" s="53"/>
      <c r="R153" s="53"/>
      <c r="S153" s="53"/>
      <c r="T153" s="53"/>
      <c r="U153" s="16"/>
      <c r="V153" s="4"/>
      <c r="W153" s="4"/>
      <c r="X153" s="4"/>
      <c r="Y153" s="4"/>
      <c r="Z153" s="4"/>
    </row>
    <row r="154" spans="1:26" ht="15.75" customHeight="1">
      <c r="A154" s="7">
        <v>319</v>
      </c>
      <c r="B154" s="19" t="s">
        <v>1649</v>
      </c>
      <c r="C154" s="19" t="s">
        <v>1650</v>
      </c>
      <c r="D154" s="19" t="s">
        <v>3288</v>
      </c>
      <c r="E154" s="34">
        <v>2</v>
      </c>
      <c r="F154" s="19" t="s">
        <v>4640</v>
      </c>
      <c r="G154" s="116"/>
      <c r="H154" s="34">
        <v>2</v>
      </c>
      <c r="I154" s="34"/>
      <c r="J154" s="121">
        <v>2</v>
      </c>
      <c r="K154" s="123"/>
      <c r="L154" s="37"/>
      <c r="M154" s="124"/>
      <c r="N154" s="124"/>
      <c r="O154" s="36"/>
      <c r="P154" s="37"/>
      <c r="Q154" s="37"/>
      <c r="R154" s="34"/>
      <c r="S154" s="35"/>
      <c r="T154" s="38">
        <f t="shared" ref="T154:T156" si="44">IF(O154&lt;&gt;"",O154,IF(J154&lt;&gt;"",J154,IF(E154&lt;&gt;"",E154,"")))</f>
        <v>2</v>
      </c>
      <c r="U154" s="39">
        <f t="shared" ref="U154:U156" si="45">IF(R154&lt;&gt;"",R154,IF(M154&lt;&gt;"",M154,IF(I154&lt;&gt;"",I154,IF(H154&lt;&gt;"",H154,""))))</f>
        <v>2</v>
      </c>
      <c r="V154" s="4"/>
      <c r="W154" s="4"/>
      <c r="X154" s="4"/>
      <c r="Y154" s="4"/>
      <c r="Z154" s="4"/>
    </row>
    <row r="155" spans="1:26" ht="15.75" customHeight="1">
      <c r="A155" s="7">
        <v>320</v>
      </c>
      <c r="B155" s="19" t="s">
        <v>1654</v>
      </c>
      <c r="C155" s="19" t="s">
        <v>1655</v>
      </c>
      <c r="D155" s="19" t="s">
        <v>3291</v>
      </c>
      <c r="E155" s="34">
        <v>1</v>
      </c>
      <c r="F155" s="19" t="s">
        <v>4642</v>
      </c>
      <c r="G155" s="116"/>
      <c r="H155" s="34">
        <v>2</v>
      </c>
      <c r="I155" s="34"/>
      <c r="J155" s="125">
        <v>3</v>
      </c>
      <c r="K155" s="170" t="s">
        <v>4643</v>
      </c>
      <c r="L155" s="37"/>
      <c r="M155" s="125">
        <v>3</v>
      </c>
      <c r="N155" s="125"/>
      <c r="O155" s="36"/>
      <c r="P155" s="37"/>
      <c r="Q155" s="37"/>
      <c r="R155" s="34"/>
      <c r="S155" s="35"/>
      <c r="T155" s="38">
        <f t="shared" si="44"/>
        <v>3</v>
      </c>
      <c r="U155" s="39">
        <f t="shared" si="45"/>
        <v>3</v>
      </c>
      <c r="V155" s="4"/>
      <c r="W155" s="4"/>
      <c r="X155" s="4"/>
      <c r="Y155" s="4"/>
      <c r="Z155" s="4"/>
    </row>
    <row r="156" spans="1:26" ht="15.75" customHeight="1">
      <c r="A156" s="7">
        <v>321</v>
      </c>
      <c r="B156" s="19" t="s">
        <v>1660</v>
      </c>
      <c r="C156" s="19" t="s">
        <v>1661</v>
      </c>
      <c r="D156" s="19" t="s">
        <v>3294</v>
      </c>
      <c r="E156" s="34">
        <v>1</v>
      </c>
      <c r="F156" s="19" t="s">
        <v>4647</v>
      </c>
      <c r="G156" s="116"/>
      <c r="H156" s="34">
        <v>1</v>
      </c>
      <c r="I156" s="34"/>
      <c r="J156" s="121">
        <v>1</v>
      </c>
      <c r="K156" s="123"/>
      <c r="L156" s="37"/>
      <c r="M156" s="124"/>
      <c r="N156" s="124"/>
      <c r="O156" s="36"/>
      <c r="P156" s="37"/>
      <c r="Q156" s="37"/>
      <c r="R156" s="34"/>
      <c r="S156" s="35"/>
      <c r="T156" s="38">
        <f t="shared" si="44"/>
        <v>1</v>
      </c>
      <c r="U156" s="39">
        <f t="shared" si="45"/>
        <v>1</v>
      </c>
      <c r="V156" s="4"/>
      <c r="W156" s="4"/>
      <c r="X156" s="4"/>
      <c r="Y156" s="4"/>
      <c r="Z156" s="4"/>
    </row>
    <row r="157" spans="1:26" ht="15.75" customHeight="1">
      <c r="A157" s="7"/>
      <c r="B157" s="4"/>
      <c r="C157" s="4"/>
      <c r="D157" s="4"/>
      <c r="E157" s="7"/>
      <c r="F157" s="4"/>
      <c r="G157" s="53"/>
      <c r="H157" s="53"/>
      <c r="I157" s="53"/>
      <c r="J157" s="127"/>
      <c r="K157" s="4"/>
      <c r="L157" s="53"/>
      <c r="M157" s="127"/>
      <c r="N157" s="127"/>
      <c r="O157" s="53"/>
      <c r="P157" s="53"/>
      <c r="Q157" s="53"/>
      <c r="R157" s="53"/>
      <c r="S157" s="53"/>
      <c r="T157" s="53"/>
      <c r="U157" s="16"/>
      <c r="V157" s="4"/>
      <c r="W157" s="4"/>
      <c r="X157" s="4"/>
      <c r="Y157" s="4"/>
      <c r="Z157" s="4"/>
    </row>
    <row r="158" spans="1:26" ht="15.75" customHeight="1">
      <c r="A158" s="7"/>
      <c r="B158" s="98" t="s">
        <v>1664</v>
      </c>
      <c r="C158" s="2" t="s">
        <v>1665</v>
      </c>
      <c r="D158" s="4"/>
      <c r="E158" s="7"/>
      <c r="F158" s="4"/>
      <c r="G158" s="53"/>
      <c r="H158" s="53"/>
      <c r="I158" s="53"/>
      <c r="J158" s="127"/>
      <c r="K158" s="4"/>
      <c r="L158" s="53"/>
      <c r="M158" s="127"/>
      <c r="N158" s="127"/>
      <c r="O158" s="53"/>
      <c r="P158" s="53"/>
      <c r="Q158" s="53"/>
      <c r="R158" s="53"/>
      <c r="S158" s="53"/>
      <c r="T158" s="53"/>
      <c r="U158" s="16"/>
      <c r="V158" s="4"/>
      <c r="W158" s="4"/>
      <c r="X158" s="4"/>
      <c r="Y158" s="4"/>
      <c r="Z158" s="4"/>
    </row>
    <row r="159" spans="1:26" ht="15.75" customHeight="1">
      <c r="A159" s="7">
        <v>322</v>
      </c>
      <c r="B159" s="19" t="s">
        <v>1667</v>
      </c>
      <c r="C159" s="19" t="s">
        <v>1668</v>
      </c>
      <c r="D159" s="19" t="s">
        <v>3299</v>
      </c>
      <c r="E159" s="34">
        <v>1</v>
      </c>
      <c r="F159" s="19" t="s">
        <v>4649</v>
      </c>
      <c r="G159" s="116"/>
      <c r="H159" s="34">
        <v>2</v>
      </c>
      <c r="I159" s="34"/>
      <c r="J159" s="125">
        <v>3</v>
      </c>
      <c r="K159" s="40" t="s">
        <v>4650</v>
      </c>
      <c r="L159" s="37"/>
      <c r="M159" s="125">
        <v>2</v>
      </c>
      <c r="N159" s="125"/>
      <c r="O159" s="36"/>
      <c r="P159" s="37"/>
      <c r="Q159" s="37"/>
      <c r="R159" s="34"/>
      <c r="S159" s="35"/>
      <c r="T159" s="38">
        <f t="shared" ref="T159:T160" si="46">IF(O159&lt;&gt;"",O159,IF(J159&lt;&gt;"",J159,IF(E159&lt;&gt;"",E159,"")))</f>
        <v>3</v>
      </c>
      <c r="U159" s="39">
        <f t="shared" ref="U159:U160" si="47">IF(R159&lt;&gt;"",R159,IF(M159&lt;&gt;"",M159,IF(I159&lt;&gt;"",I159,IF(H159&lt;&gt;"",H159,""))))</f>
        <v>2</v>
      </c>
      <c r="V159" s="4"/>
      <c r="W159" s="4"/>
      <c r="X159" s="4"/>
      <c r="Y159" s="4"/>
      <c r="Z159" s="4"/>
    </row>
    <row r="160" spans="1:26" ht="15.75" customHeight="1">
      <c r="A160" s="7">
        <v>323</v>
      </c>
      <c r="B160" s="19" t="s">
        <v>3300</v>
      </c>
      <c r="C160" s="19" t="s">
        <v>1674</v>
      </c>
      <c r="D160" s="19" t="s">
        <v>3301</v>
      </c>
      <c r="E160" s="34">
        <v>1</v>
      </c>
      <c r="F160" s="19" t="s">
        <v>4653</v>
      </c>
      <c r="G160" s="116"/>
      <c r="H160" s="34">
        <v>2</v>
      </c>
      <c r="I160" s="34"/>
      <c r="J160" s="121">
        <v>2</v>
      </c>
      <c r="K160" s="123"/>
      <c r="L160" s="37"/>
      <c r="M160" s="124"/>
      <c r="N160" s="124"/>
      <c r="O160" s="36"/>
      <c r="P160" s="37"/>
      <c r="Q160" s="37"/>
      <c r="R160" s="34"/>
      <c r="S160" s="35"/>
      <c r="T160" s="38">
        <f t="shared" si="46"/>
        <v>2</v>
      </c>
      <c r="U160" s="39">
        <f t="shared" si="47"/>
        <v>2</v>
      </c>
      <c r="V160" s="4"/>
      <c r="W160" s="4"/>
      <c r="X160" s="4"/>
      <c r="Y160" s="4"/>
      <c r="Z160" s="4"/>
    </row>
    <row r="161" spans="1:26" ht="15.75" customHeight="1">
      <c r="A161" s="83"/>
      <c r="B161" s="16"/>
      <c r="C161" s="16"/>
      <c r="D161" s="16"/>
      <c r="E161" s="83"/>
      <c r="F161" s="16"/>
      <c r="G161" s="53"/>
      <c r="H161" s="53"/>
      <c r="I161" s="53"/>
      <c r="J161" s="128"/>
      <c r="K161" s="4"/>
      <c r="L161" s="53"/>
      <c r="M161" s="128"/>
      <c r="N161" s="128"/>
      <c r="O161" s="53"/>
      <c r="P161" s="53"/>
      <c r="Q161" s="53"/>
      <c r="R161" s="53"/>
      <c r="S161" s="53"/>
      <c r="T161" s="53"/>
      <c r="U161" s="16"/>
      <c r="V161" s="16"/>
      <c r="W161" s="16"/>
      <c r="X161" s="16"/>
      <c r="Y161" s="16"/>
      <c r="Z161" s="16"/>
    </row>
    <row r="162" spans="1:26" ht="15.75" customHeight="1">
      <c r="A162" s="83"/>
      <c r="B162" s="16"/>
      <c r="C162" s="16"/>
      <c r="D162" s="16"/>
      <c r="E162" s="83"/>
      <c r="F162" s="16"/>
      <c r="G162" s="53"/>
      <c r="H162" s="53"/>
      <c r="I162" s="53"/>
      <c r="J162" s="128"/>
      <c r="K162" s="4"/>
      <c r="L162" s="53"/>
      <c r="M162" s="128"/>
      <c r="N162" s="128"/>
      <c r="O162" s="53"/>
      <c r="P162" s="53"/>
      <c r="Q162" s="53"/>
      <c r="R162" s="53"/>
      <c r="S162" s="53"/>
      <c r="T162" s="53"/>
      <c r="U162" s="16"/>
      <c r="V162" s="16"/>
      <c r="W162" s="16"/>
      <c r="X162" s="16"/>
      <c r="Y162" s="16"/>
      <c r="Z162" s="16"/>
    </row>
    <row r="163" spans="1:26" ht="15.75" customHeight="1">
      <c r="A163" s="7"/>
      <c r="B163" s="4"/>
      <c r="C163" s="4"/>
      <c r="D163" s="4"/>
      <c r="E163" s="7"/>
      <c r="F163" s="4"/>
      <c r="G163" s="53"/>
      <c r="H163" s="53"/>
      <c r="I163" s="53"/>
      <c r="J163" s="127"/>
      <c r="K163" s="4"/>
      <c r="L163" s="53"/>
      <c r="M163" s="127"/>
      <c r="N163" s="127"/>
      <c r="O163" s="53"/>
      <c r="P163" s="53"/>
      <c r="Q163" s="53"/>
      <c r="R163" s="53"/>
      <c r="S163" s="53"/>
      <c r="T163" s="53"/>
      <c r="U163" s="16"/>
      <c r="V163" s="4"/>
      <c r="W163" s="4"/>
      <c r="X163" s="4"/>
      <c r="Y163" s="4"/>
      <c r="Z163" s="4"/>
    </row>
    <row r="164" spans="1:26" ht="15.75" customHeight="1">
      <c r="A164" s="7"/>
      <c r="B164" s="98" t="s">
        <v>1691</v>
      </c>
      <c r="C164" s="4"/>
      <c r="D164" s="4"/>
      <c r="E164" s="7"/>
      <c r="F164" s="4"/>
      <c r="G164" s="53"/>
      <c r="H164" s="53"/>
      <c r="I164" s="53"/>
      <c r="J164" s="127"/>
      <c r="K164" s="4"/>
      <c r="L164" s="53"/>
      <c r="M164" s="127"/>
      <c r="N164" s="127"/>
      <c r="O164" s="53"/>
      <c r="P164" s="53"/>
      <c r="Q164" s="53"/>
      <c r="R164" s="53"/>
      <c r="S164" s="53"/>
      <c r="T164" s="53"/>
      <c r="U164" s="16"/>
      <c r="V164" s="4"/>
      <c r="W164" s="4"/>
      <c r="X164" s="4"/>
      <c r="Y164" s="4"/>
      <c r="Z164" s="4"/>
    </row>
    <row r="165" spans="1:26" ht="15.75" customHeight="1">
      <c r="A165" s="7">
        <v>324</v>
      </c>
      <c r="B165" s="19" t="s">
        <v>1693</v>
      </c>
      <c r="C165" s="19" t="s">
        <v>1694</v>
      </c>
      <c r="D165" s="19" t="s">
        <v>3304</v>
      </c>
      <c r="E165" s="34">
        <v>2</v>
      </c>
      <c r="F165" s="19" t="s">
        <v>4656</v>
      </c>
      <c r="G165" s="116"/>
      <c r="H165" s="34">
        <v>2</v>
      </c>
      <c r="I165" s="34"/>
      <c r="J165" s="125">
        <v>3</v>
      </c>
      <c r="K165" s="40" t="s">
        <v>4657</v>
      </c>
      <c r="L165" s="37"/>
      <c r="M165" s="125">
        <v>2</v>
      </c>
      <c r="N165" s="125"/>
      <c r="O165" s="36"/>
      <c r="P165" s="37"/>
      <c r="Q165" s="37"/>
      <c r="R165" s="34"/>
      <c r="S165" s="35"/>
      <c r="T165" s="38">
        <f>IF(O165&lt;&gt;"",O165,IF(J165&lt;&gt;"",J165,IF(E165&lt;&gt;"",E165,"")))</f>
        <v>3</v>
      </c>
      <c r="U165" s="39">
        <f>IF(R165&lt;&gt;"",R165,IF(M165&lt;&gt;"",M165,IF(I165&lt;&gt;"",I165,IF(H165&lt;&gt;"",H165,""))))</f>
        <v>2</v>
      </c>
      <c r="V165" s="4"/>
      <c r="W165" s="4"/>
      <c r="X165" s="4"/>
      <c r="Y165" s="4"/>
      <c r="Z165" s="4"/>
    </row>
    <row r="166" spans="1:26" ht="15.75" customHeight="1">
      <c r="A166" s="83"/>
      <c r="B166" s="16"/>
      <c r="C166" s="16"/>
      <c r="D166" s="16"/>
      <c r="E166" s="83"/>
      <c r="F166" s="16"/>
      <c r="G166" s="53"/>
      <c r="H166" s="53"/>
      <c r="I166" s="53"/>
      <c r="J166" s="127"/>
      <c r="K166" s="4"/>
      <c r="L166" s="53"/>
      <c r="M166" s="128"/>
      <c r="N166" s="128"/>
      <c r="O166" s="53"/>
      <c r="P166" s="53"/>
      <c r="Q166" s="53"/>
      <c r="R166" s="53"/>
      <c r="S166" s="53"/>
      <c r="T166" s="53"/>
      <c r="U166" s="16"/>
      <c r="V166" s="16"/>
      <c r="W166" s="16"/>
      <c r="X166" s="16"/>
      <c r="Y166" s="16"/>
      <c r="Z166" s="16"/>
    </row>
    <row r="167" spans="1:26" ht="15.75" customHeight="1">
      <c r="A167" s="7">
        <v>325</v>
      </c>
      <c r="B167" s="19" t="s">
        <v>3305</v>
      </c>
      <c r="C167" s="19" t="s">
        <v>1700</v>
      </c>
      <c r="D167" s="19" t="s">
        <v>3306</v>
      </c>
      <c r="E167" s="34">
        <v>2</v>
      </c>
      <c r="F167" s="19" t="s">
        <v>1704</v>
      </c>
      <c r="G167" s="116"/>
      <c r="H167" s="34">
        <v>2</v>
      </c>
      <c r="I167" s="34"/>
      <c r="J167" s="117">
        <v>2</v>
      </c>
      <c r="K167" s="126" t="s">
        <v>4660</v>
      </c>
      <c r="L167" s="37"/>
      <c r="M167" s="117">
        <v>2</v>
      </c>
      <c r="N167" s="117"/>
      <c r="O167" s="36"/>
      <c r="P167" s="37"/>
      <c r="Q167" s="37"/>
      <c r="R167" s="34"/>
      <c r="S167" s="35"/>
      <c r="T167" s="38">
        <f>IF(O167&lt;&gt;"",O167,IF(J167&lt;&gt;"",J167,IF(E167&lt;&gt;"",E167,"")))</f>
        <v>2</v>
      </c>
      <c r="U167" s="39">
        <f>IF(R167&lt;&gt;"",R167,IF(M167&lt;&gt;"",M167,IF(I167&lt;&gt;"",I167,IF(H167&lt;&gt;"",H167,""))))</f>
        <v>2</v>
      </c>
      <c r="V167" s="4"/>
      <c r="W167" s="4"/>
      <c r="X167" s="4"/>
      <c r="Y167" s="4"/>
      <c r="Z167" s="4"/>
    </row>
    <row r="168" spans="1:26" ht="15.75" customHeight="1">
      <c r="A168" s="83"/>
      <c r="B168" s="16"/>
      <c r="C168" s="16"/>
      <c r="D168" s="16"/>
      <c r="E168" s="83"/>
      <c r="F168" s="16"/>
      <c r="G168" s="53"/>
      <c r="H168" s="53"/>
      <c r="I168" s="53"/>
      <c r="J168" s="127"/>
      <c r="K168" s="4"/>
      <c r="L168" s="53"/>
      <c r="M168" s="128"/>
      <c r="N168" s="128"/>
      <c r="O168" s="53"/>
      <c r="P168" s="53"/>
      <c r="Q168" s="53"/>
      <c r="R168" s="53"/>
      <c r="S168" s="53"/>
      <c r="T168" s="53"/>
      <c r="U168" s="16"/>
      <c r="V168" s="16"/>
      <c r="W168" s="16"/>
      <c r="X168" s="16"/>
      <c r="Y168" s="16"/>
      <c r="Z168" s="16"/>
    </row>
    <row r="169" spans="1:26" ht="15.75" customHeight="1">
      <c r="A169" s="7">
        <v>326</v>
      </c>
      <c r="B169" s="19" t="s">
        <v>3308</v>
      </c>
      <c r="C169" s="19" t="s">
        <v>1707</v>
      </c>
      <c r="D169" s="19" t="s">
        <v>3309</v>
      </c>
      <c r="E169" s="34">
        <v>1</v>
      </c>
      <c r="F169" s="19" t="s">
        <v>1710</v>
      </c>
      <c r="G169" s="116"/>
      <c r="H169" s="34">
        <v>2</v>
      </c>
      <c r="I169" s="34"/>
      <c r="J169" s="149">
        <v>2</v>
      </c>
      <c r="K169" s="149"/>
      <c r="L169" s="37"/>
      <c r="M169" s="149">
        <v>2</v>
      </c>
      <c r="N169" s="149"/>
      <c r="O169" s="36"/>
      <c r="P169" s="37"/>
      <c r="Q169" s="37"/>
      <c r="R169" s="34"/>
      <c r="S169" s="35"/>
      <c r="T169" s="38">
        <f>IF(O169&lt;&gt;"",O169,IF(J169&lt;&gt;"",J169,IF(E169&lt;&gt;"",E169,"")))</f>
        <v>2</v>
      </c>
      <c r="U169" s="39">
        <f>IF(R169&lt;&gt;"",R169,IF(M169&lt;&gt;"",M169,IF(I169&lt;&gt;"",I169,IF(H169&lt;&gt;"",H169,""))))</f>
        <v>2</v>
      </c>
      <c r="V169" s="4"/>
      <c r="W169" s="4"/>
      <c r="X169" s="4"/>
      <c r="Y169" s="4"/>
      <c r="Z169" s="4"/>
    </row>
    <row r="170" spans="1:26" ht="15.75" customHeight="1">
      <c r="A170" s="83"/>
      <c r="B170" s="16"/>
      <c r="C170" s="16"/>
      <c r="D170" s="16"/>
      <c r="E170" s="83"/>
      <c r="F170" s="16"/>
      <c r="G170" s="53"/>
      <c r="H170" s="53"/>
      <c r="I170" s="53"/>
      <c r="J170" s="127"/>
      <c r="K170" s="4"/>
      <c r="L170" s="53"/>
      <c r="M170" s="128"/>
      <c r="N170" s="128"/>
      <c r="O170" s="53"/>
      <c r="P170" s="53"/>
      <c r="Q170" s="53"/>
      <c r="R170" s="53"/>
      <c r="S170" s="53"/>
      <c r="T170" s="53"/>
      <c r="U170" s="16"/>
      <c r="V170" s="16"/>
      <c r="W170" s="16"/>
      <c r="X170" s="16"/>
      <c r="Y170" s="16"/>
      <c r="Z170" s="16"/>
    </row>
    <row r="171" spans="1:26" ht="15.75" customHeight="1">
      <c r="A171" s="7">
        <v>327</v>
      </c>
      <c r="B171" s="19" t="s">
        <v>1712</v>
      </c>
      <c r="C171" s="19" t="s">
        <v>1713</v>
      </c>
      <c r="D171" s="19" t="s">
        <v>3315</v>
      </c>
      <c r="E171" s="34">
        <v>2</v>
      </c>
      <c r="F171" s="19" t="s">
        <v>4666</v>
      </c>
      <c r="G171" s="116"/>
      <c r="H171" s="34">
        <v>2</v>
      </c>
      <c r="I171" s="34"/>
      <c r="J171" s="121">
        <v>2</v>
      </c>
      <c r="K171" s="123"/>
      <c r="L171" s="37"/>
      <c r="M171" s="124"/>
      <c r="N171" s="124"/>
      <c r="O171" s="36"/>
      <c r="P171" s="37"/>
      <c r="Q171" s="37"/>
      <c r="R171" s="34"/>
      <c r="S171" s="35"/>
      <c r="T171" s="38">
        <f>IF(O171&lt;&gt;"",O171,IF(J171&lt;&gt;"",J171,IF(E171&lt;&gt;"",E171,"")))</f>
        <v>2</v>
      </c>
      <c r="U171" s="39">
        <f>IF(R171&lt;&gt;"",R171,IF(M171&lt;&gt;"",M171,IF(I171&lt;&gt;"",I171,IF(H171&lt;&gt;"",H171,""))))</f>
        <v>2</v>
      </c>
      <c r="V171" s="4"/>
      <c r="W171" s="4"/>
      <c r="X171" s="4"/>
      <c r="Y171" s="4"/>
      <c r="Z171" s="4"/>
    </row>
    <row r="172" spans="1:26" ht="15.75" customHeight="1">
      <c r="A172" s="83"/>
      <c r="B172" s="16"/>
      <c r="C172" s="16"/>
      <c r="D172" s="16"/>
      <c r="E172" s="83"/>
      <c r="F172" s="16"/>
      <c r="G172" s="53"/>
      <c r="H172" s="53"/>
      <c r="I172" s="53"/>
      <c r="J172" s="127"/>
      <c r="K172" s="4"/>
      <c r="L172" s="53"/>
      <c r="M172" s="128"/>
      <c r="N172" s="128"/>
      <c r="O172" s="53"/>
      <c r="P172" s="53"/>
      <c r="Q172" s="53"/>
      <c r="R172" s="53"/>
      <c r="S172" s="53"/>
      <c r="T172" s="53"/>
      <c r="U172" s="16"/>
      <c r="V172" s="16"/>
      <c r="W172" s="16"/>
      <c r="X172" s="16"/>
      <c r="Y172" s="16"/>
      <c r="Z172" s="16"/>
    </row>
    <row r="173" spans="1:26" ht="15.75" customHeight="1">
      <c r="A173" s="7">
        <v>328</v>
      </c>
      <c r="B173" s="19" t="s">
        <v>1717</v>
      </c>
      <c r="C173" s="19" t="s">
        <v>1718</v>
      </c>
      <c r="D173" s="19" t="s">
        <v>3320</v>
      </c>
      <c r="E173" s="34">
        <v>1</v>
      </c>
      <c r="F173" s="19" t="s">
        <v>4670</v>
      </c>
      <c r="G173" s="116"/>
      <c r="H173" s="34">
        <v>2</v>
      </c>
      <c r="I173" s="34"/>
      <c r="J173" s="149">
        <v>2</v>
      </c>
      <c r="K173" s="149"/>
      <c r="L173" s="37"/>
      <c r="M173" s="149">
        <v>2</v>
      </c>
      <c r="N173" s="149"/>
      <c r="O173" s="36"/>
      <c r="P173" s="37"/>
      <c r="Q173" s="37"/>
      <c r="R173" s="34"/>
      <c r="S173" s="35"/>
      <c r="T173" s="38">
        <f>IF(O173&lt;&gt;"",O173,IF(J173&lt;&gt;"",J173,IF(E173&lt;&gt;"",E173,"")))</f>
        <v>2</v>
      </c>
      <c r="U173" s="39">
        <f>IF(R173&lt;&gt;"",R173,IF(M173&lt;&gt;"",M173,IF(I173&lt;&gt;"",I173,IF(H173&lt;&gt;"",H173,""))))</f>
        <v>2</v>
      </c>
      <c r="V173" s="4"/>
      <c r="W173" s="4"/>
      <c r="X173" s="4"/>
      <c r="Y173" s="4"/>
      <c r="Z173" s="4"/>
    </row>
    <row r="174" spans="1:26" ht="15.75" customHeight="1">
      <c r="A174" s="83"/>
      <c r="B174" s="16"/>
      <c r="C174" s="16"/>
      <c r="D174" s="16"/>
      <c r="E174" s="83"/>
      <c r="F174" s="16"/>
      <c r="G174" s="53"/>
      <c r="H174" s="53"/>
      <c r="I174" s="53"/>
      <c r="J174" s="127"/>
      <c r="K174" s="4"/>
      <c r="L174" s="53"/>
      <c r="M174" s="128"/>
      <c r="N174" s="128"/>
      <c r="O174" s="53"/>
      <c r="P174" s="53"/>
      <c r="Q174" s="53"/>
      <c r="R174" s="53"/>
      <c r="S174" s="53"/>
      <c r="T174" s="53"/>
      <c r="U174" s="16"/>
      <c r="V174" s="16"/>
      <c r="W174" s="16"/>
      <c r="X174" s="16"/>
      <c r="Y174" s="16"/>
      <c r="Z174" s="16"/>
    </row>
    <row r="175" spans="1:26" ht="15.75" customHeight="1">
      <c r="A175" s="7">
        <v>329</v>
      </c>
      <c r="B175" s="19" t="s">
        <v>1722</v>
      </c>
      <c r="C175" s="19" t="s">
        <v>1723</v>
      </c>
      <c r="D175" s="19" t="s">
        <v>3322</v>
      </c>
      <c r="E175" s="34">
        <v>2</v>
      </c>
      <c r="F175" s="19" t="s">
        <v>4673</v>
      </c>
      <c r="G175" s="116"/>
      <c r="H175" s="34">
        <v>2</v>
      </c>
      <c r="I175" s="34"/>
      <c r="J175" s="121">
        <v>2</v>
      </c>
      <c r="K175" s="123"/>
      <c r="L175" s="37"/>
      <c r="M175" s="124"/>
      <c r="N175" s="124"/>
      <c r="O175" s="36"/>
      <c r="P175" s="37"/>
      <c r="Q175" s="37"/>
      <c r="R175" s="34"/>
      <c r="S175" s="35"/>
      <c r="T175" s="38">
        <f>IF(O175&lt;&gt;"",O175,IF(J175&lt;&gt;"",J175,IF(E175&lt;&gt;"",E175,"")))</f>
        <v>2</v>
      </c>
      <c r="U175" s="39">
        <f>IF(R175&lt;&gt;"",R175,IF(M175&lt;&gt;"",M175,IF(I175&lt;&gt;"",I175,IF(H175&lt;&gt;"",H175,""))))</f>
        <v>2</v>
      </c>
      <c r="V175" s="4"/>
      <c r="W175" s="4"/>
      <c r="X175" s="4"/>
      <c r="Y175" s="4"/>
      <c r="Z175" s="4"/>
    </row>
    <row r="176" spans="1:26" ht="15.75" customHeight="1">
      <c r="A176" s="83"/>
      <c r="B176" s="16"/>
      <c r="C176" s="16"/>
      <c r="D176" s="16"/>
      <c r="E176" s="83"/>
      <c r="F176" s="16"/>
      <c r="G176" s="53"/>
      <c r="H176" s="53"/>
      <c r="I176" s="53"/>
      <c r="J176" s="127"/>
      <c r="K176" s="4"/>
      <c r="L176" s="53"/>
      <c r="M176" s="128"/>
      <c r="N176" s="128"/>
      <c r="O176" s="53"/>
      <c r="P176" s="53"/>
      <c r="Q176" s="53"/>
      <c r="R176" s="53"/>
      <c r="S176" s="53"/>
      <c r="T176" s="53"/>
      <c r="U176" s="16"/>
      <c r="V176" s="16"/>
      <c r="W176" s="16"/>
      <c r="X176" s="16"/>
      <c r="Y176" s="16"/>
      <c r="Z176" s="16"/>
    </row>
    <row r="177" spans="1:26" ht="15.75" customHeight="1">
      <c r="A177" s="7">
        <v>330</v>
      </c>
      <c r="B177" s="19" t="s">
        <v>3327</v>
      </c>
      <c r="C177" s="19" t="s">
        <v>1728</v>
      </c>
      <c r="D177" s="19" t="s">
        <v>3328</v>
      </c>
      <c r="E177" s="34">
        <v>2</v>
      </c>
      <c r="F177" s="19" t="s">
        <v>4677</v>
      </c>
      <c r="G177" s="116"/>
      <c r="H177" s="34">
        <v>2</v>
      </c>
      <c r="I177" s="34"/>
      <c r="J177" s="121">
        <v>2</v>
      </c>
      <c r="K177" s="123"/>
      <c r="L177" s="37"/>
      <c r="M177" s="124"/>
      <c r="N177" s="124"/>
      <c r="O177" s="36"/>
      <c r="P177" s="37"/>
      <c r="Q177" s="37"/>
      <c r="R177" s="34"/>
      <c r="S177" s="35"/>
      <c r="T177" s="38">
        <f>IF(O177&lt;&gt;"",O177,IF(J177&lt;&gt;"",J177,IF(E177&lt;&gt;"",E177,"")))</f>
        <v>2</v>
      </c>
      <c r="U177" s="39">
        <f>IF(R177&lt;&gt;"",R177,IF(M177&lt;&gt;"",M177,IF(I177&lt;&gt;"",I177,IF(H177&lt;&gt;"",H177,""))))</f>
        <v>2</v>
      </c>
      <c r="V177" s="4"/>
      <c r="W177" s="4"/>
      <c r="X177" s="4"/>
      <c r="Y177" s="4"/>
      <c r="Z177" s="4"/>
    </row>
    <row r="178" spans="1:26" ht="15.75" customHeight="1">
      <c r="A178" s="83"/>
      <c r="B178" s="16"/>
      <c r="C178" s="16"/>
      <c r="D178" s="16"/>
      <c r="E178" s="83"/>
      <c r="F178" s="16"/>
      <c r="G178" s="53"/>
      <c r="H178" s="53"/>
      <c r="I178" s="53"/>
      <c r="J178" s="127"/>
      <c r="K178" s="4"/>
      <c r="L178" s="53"/>
      <c r="M178" s="128"/>
      <c r="N178" s="128"/>
      <c r="O178" s="53"/>
      <c r="P178" s="53"/>
      <c r="Q178" s="53"/>
      <c r="R178" s="53"/>
      <c r="S178" s="53"/>
      <c r="T178" s="53"/>
      <c r="U178" s="16"/>
      <c r="V178" s="16"/>
      <c r="W178" s="16"/>
      <c r="X178" s="16"/>
      <c r="Y178" s="16"/>
      <c r="Z178" s="16"/>
    </row>
    <row r="179" spans="1:26" ht="15.75" customHeight="1">
      <c r="A179" s="7">
        <v>331</v>
      </c>
      <c r="B179" s="19" t="s">
        <v>1733</v>
      </c>
      <c r="C179" s="19" t="s">
        <v>1734</v>
      </c>
      <c r="D179" s="19" t="s">
        <v>3331</v>
      </c>
      <c r="E179" s="34">
        <v>1</v>
      </c>
      <c r="F179" s="19" t="s">
        <v>4681</v>
      </c>
      <c r="G179" s="116"/>
      <c r="H179" s="34">
        <v>1</v>
      </c>
      <c r="I179" s="34"/>
      <c r="J179" s="121">
        <v>1</v>
      </c>
      <c r="K179" s="123"/>
      <c r="L179" s="37"/>
      <c r="M179" s="124"/>
      <c r="N179" s="124"/>
      <c r="O179" s="36"/>
      <c r="P179" s="37"/>
      <c r="Q179" s="37"/>
      <c r="R179" s="34"/>
      <c r="S179" s="35"/>
      <c r="T179" s="38">
        <f>IF(O179&lt;&gt;"",O179,IF(J179&lt;&gt;"",J179,IF(E179&lt;&gt;"",E179,"")))</f>
        <v>1</v>
      </c>
      <c r="U179" s="39">
        <f>IF(R179&lt;&gt;"",R179,IF(M179&lt;&gt;"",M179,IF(I179&lt;&gt;"",I179,IF(H179&lt;&gt;"",H179,""))))</f>
        <v>1</v>
      </c>
      <c r="V179" s="4"/>
      <c r="W179" s="4"/>
      <c r="X179" s="4"/>
      <c r="Y179" s="4"/>
      <c r="Z179" s="4"/>
    </row>
    <row r="180" spans="1:26" ht="15.75" customHeight="1">
      <c r="A180" s="83"/>
      <c r="B180" s="16"/>
      <c r="C180" s="16"/>
      <c r="D180" s="16"/>
      <c r="E180" s="83"/>
      <c r="F180" s="16"/>
      <c r="G180" s="53"/>
      <c r="H180" s="53"/>
      <c r="I180" s="53"/>
      <c r="J180" s="127"/>
      <c r="K180" s="4"/>
      <c r="L180" s="53"/>
      <c r="M180" s="128"/>
      <c r="N180" s="128"/>
      <c r="O180" s="53"/>
      <c r="P180" s="53"/>
      <c r="Q180" s="53"/>
      <c r="R180" s="53"/>
      <c r="S180" s="53"/>
      <c r="T180" s="53"/>
      <c r="U180" s="16"/>
      <c r="V180" s="16"/>
      <c r="W180" s="16"/>
      <c r="X180" s="16"/>
      <c r="Y180" s="16"/>
      <c r="Z180" s="16"/>
    </row>
    <row r="181" spans="1:26" ht="15.75" customHeight="1">
      <c r="A181" s="7">
        <v>332</v>
      </c>
      <c r="B181" s="19" t="s">
        <v>1738</v>
      </c>
      <c r="C181" s="19" t="s">
        <v>1739</v>
      </c>
      <c r="D181" s="19" t="s">
        <v>3335</v>
      </c>
      <c r="E181" s="34">
        <v>2</v>
      </c>
      <c r="F181" s="19" t="s">
        <v>4685</v>
      </c>
      <c r="G181" s="116"/>
      <c r="H181" s="34">
        <v>2</v>
      </c>
      <c r="I181" s="34"/>
      <c r="J181" s="121">
        <v>2</v>
      </c>
      <c r="K181" s="123"/>
      <c r="L181" s="37"/>
      <c r="M181" s="124"/>
      <c r="N181" s="124"/>
      <c r="O181" s="36"/>
      <c r="P181" s="37"/>
      <c r="Q181" s="37"/>
      <c r="R181" s="34"/>
      <c r="S181" s="35"/>
      <c r="T181" s="38">
        <f>IF(O181&lt;&gt;"",O181,IF(J181&lt;&gt;"",J181,IF(E181&lt;&gt;"",E181,"")))</f>
        <v>2</v>
      </c>
      <c r="U181" s="39">
        <f>IF(R181&lt;&gt;"",R181,IF(M181&lt;&gt;"",M181,IF(I181&lt;&gt;"",I181,IF(H181&lt;&gt;"",H181,""))))</f>
        <v>2</v>
      </c>
      <c r="V181" s="4"/>
      <c r="W181" s="4"/>
      <c r="X181" s="4"/>
      <c r="Y181" s="4"/>
      <c r="Z181" s="4"/>
    </row>
    <row r="182" spans="1:26" ht="15.75" customHeight="1">
      <c r="A182" s="83"/>
      <c r="B182" s="16"/>
      <c r="C182" s="16"/>
      <c r="D182" s="16"/>
      <c r="E182" s="83"/>
      <c r="F182" s="16"/>
      <c r="G182" s="53"/>
      <c r="H182" s="53"/>
      <c r="I182" s="53"/>
      <c r="J182" s="127"/>
      <c r="K182" s="4"/>
      <c r="L182" s="53"/>
      <c r="M182" s="128"/>
      <c r="N182" s="128"/>
      <c r="O182" s="53"/>
      <c r="P182" s="53"/>
      <c r="Q182" s="53"/>
      <c r="R182" s="53"/>
      <c r="S182" s="53"/>
      <c r="T182" s="53"/>
      <c r="U182" s="16"/>
      <c r="V182" s="16"/>
      <c r="W182" s="16"/>
      <c r="X182" s="16"/>
      <c r="Y182" s="16"/>
      <c r="Z182" s="16"/>
    </row>
    <row r="183" spans="1:26" ht="15.75" customHeight="1">
      <c r="A183" s="7">
        <v>333</v>
      </c>
      <c r="B183" s="19" t="s">
        <v>1743</v>
      </c>
      <c r="C183" s="19" t="s">
        <v>1744</v>
      </c>
      <c r="D183" s="19" t="s">
        <v>3266</v>
      </c>
      <c r="E183" s="34">
        <v>1</v>
      </c>
      <c r="F183" s="19" t="s">
        <v>4687</v>
      </c>
      <c r="G183" s="116"/>
      <c r="H183" s="34">
        <v>1</v>
      </c>
      <c r="I183" s="34">
        <v>3</v>
      </c>
      <c r="J183" s="121">
        <v>1</v>
      </c>
      <c r="K183" s="123"/>
      <c r="L183" s="37"/>
      <c r="M183" s="124"/>
      <c r="N183" s="124"/>
      <c r="O183" s="36"/>
      <c r="P183" s="37"/>
      <c r="Q183" s="37"/>
      <c r="R183" s="34"/>
      <c r="S183" s="35"/>
      <c r="T183" s="38">
        <f>IF(O183&lt;&gt;"",O183,IF(J183&lt;&gt;"",J183,IF(E183&lt;&gt;"",E183,"")))</f>
        <v>1</v>
      </c>
      <c r="U183" s="39">
        <f>IF(R183&lt;&gt;"",R183,IF(M183&lt;&gt;"",M183,IF(I183&lt;&gt;"",I183,IF(H183&lt;&gt;"",H183,""))))</f>
        <v>3</v>
      </c>
      <c r="V183" s="4"/>
      <c r="W183" s="4"/>
      <c r="X183" s="4"/>
      <c r="Y183" s="4"/>
      <c r="Z183" s="4"/>
    </row>
    <row r="184" spans="1:26" ht="15.75" customHeight="1">
      <c r="A184" s="7"/>
      <c r="B184" s="4"/>
      <c r="C184" s="4"/>
      <c r="D184" s="4"/>
      <c r="E184" s="7"/>
      <c r="F184" s="4"/>
      <c r="G184" s="53"/>
      <c r="H184" s="53"/>
      <c r="I184" s="53"/>
      <c r="J184" s="127"/>
      <c r="K184" s="4"/>
      <c r="L184" s="53"/>
      <c r="M184" s="127"/>
      <c r="N184" s="127"/>
      <c r="O184" s="53"/>
      <c r="P184" s="53"/>
      <c r="Q184" s="53"/>
      <c r="R184" s="53"/>
      <c r="S184" s="53"/>
      <c r="T184" s="53"/>
      <c r="U184" s="16"/>
      <c r="V184" s="4"/>
      <c r="W184" s="4"/>
      <c r="X184" s="4"/>
      <c r="Y184" s="4"/>
      <c r="Z184" s="4"/>
    </row>
    <row r="185" spans="1:26" ht="15.75" customHeight="1">
      <c r="A185" s="7"/>
      <c r="B185" s="4"/>
      <c r="C185" s="4"/>
      <c r="D185" s="4"/>
      <c r="E185" s="7"/>
      <c r="F185" s="4"/>
      <c r="G185" s="53"/>
      <c r="H185" s="53"/>
      <c r="I185" s="53"/>
      <c r="J185" s="127"/>
      <c r="K185" s="4"/>
      <c r="L185" s="53"/>
      <c r="M185" s="127"/>
      <c r="N185" s="127"/>
      <c r="O185" s="53"/>
      <c r="P185" s="53"/>
      <c r="Q185" s="53"/>
      <c r="R185" s="53"/>
      <c r="S185" s="53"/>
      <c r="T185" s="53"/>
      <c r="U185" s="16"/>
      <c r="V185" s="4"/>
      <c r="W185" s="4"/>
      <c r="X185" s="4"/>
      <c r="Y185" s="4"/>
      <c r="Z185" s="4"/>
    </row>
    <row r="186" spans="1:26" ht="15.75" customHeight="1">
      <c r="A186" s="7"/>
      <c r="B186" s="4"/>
      <c r="C186" s="4"/>
      <c r="D186" s="4"/>
      <c r="E186" s="7"/>
      <c r="F186" s="4"/>
      <c r="G186" s="53"/>
      <c r="H186" s="53"/>
      <c r="I186" s="53"/>
      <c r="J186" s="127"/>
      <c r="K186" s="4"/>
      <c r="L186" s="53"/>
      <c r="M186" s="127"/>
      <c r="N186" s="127"/>
      <c r="O186" s="53"/>
      <c r="P186" s="53"/>
      <c r="Q186" s="53"/>
      <c r="R186" s="53"/>
      <c r="S186" s="53"/>
      <c r="T186" s="53"/>
      <c r="U186" s="16"/>
      <c r="V186" s="4"/>
      <c r="W186" s="4"/>
      <c r="X186" s="4"/>
      <c r="Y186" s="4"/>
      <c r="Z186" s="4"/>
    </row>
    <row r="187" spans="1:26" ht="15.75" customHeight="1">
      <c r="A187" s="7"/>
      <c r="B187" s="99" t="s">
        <v>1750</v>
      </c>
      <c r="C187" s="4"/>
      <c r="D187" s="4"/>
      <c r="E187" s="7"/>
      <c r="F187" s="4"/>
      <c r="G187" s="53"/>
      <c r="H187" s="53"/>
      <c r="I187" s="53"/>
      <c r="J187" s="127"/>
      <c r="K187" s="4"/>
      <c r="L187" s="53"/>
      <c r="M187" s="127"/>
      <c r="N187" s="127"/>
      <c r="O187" s="53"/>
      <c r="P187" s="53"/>
      <c r="Q187" s="53"/>
      <c r="R187" s="53"/>
      <c r="S187" s="53"/>
      <c r="T187" s="53"/>
      <c r="U187" s="16"/>
      <c r="V187" s="4"/>
      <c r="W187" s="4"/>
      <c r="X187" s="4"/>
      <c r="Y187" s="4"/>
      <c r="Z187" s="4"/>
    </row>
    <row r="188" spans="1:26" ht="15.75" customHeight="1">
      <c r="A188" s="7">
        <v>334</v>
      </c>
      <c r="B188" s="19" t="s">
        <v>3344</v>
      </c>
      <c r="C188" s="19" t="s">
        <v>1755</v>
      </c>
      <c r="D188" s="19" t="s">
        <v>3345</v>
      </c>
      <c r="E188" s="34">
        <v>2</v>
      </c>
      <c r="F188" s="19" t="s">
        <v>1759</v>
      </c>
      <c r="G188" s="116" t="str">
        <f>HYPERLINK("https://drive.google.com/drive/folders/0B93qD7tUPEF5ZXdsSUVZQ1FRcVU?usp=sharing","Documents for Sourcing ")</f>
        <v xml:space="preserve">Documents for Sourcing </v>
      </c>
      <c r="H188" s="34">
        <v>3</v>
      </c>
      <c r="I188" s="34"/>
      <c r="J188" s="117">
        <v>3</v>
      </c>
      <c r="K188" s="126" t="s">
        <v>4691</v>
      </c>
      <c r="L188" s="37"/>
      <c r="M188" s="117">
        <v>3</v>
      </c>
      <c r="N188" s="117"/>
      <c r="O188" s="36"/>
      <c r="P188" s="37"/>
      <c r="Q188" s="37"/>
      <c r="R188" s="34"/>
      <c r="S188" s="35"/>
      <c r="T188" s="38">
        <f>IF(O188&lt;&gt;"",O188,IF(J188&lt;&gt;"",J188,IF(E188&lt;&gt;"",E188,"")))</f>
        <v>3</v>
      </c>
      <c r="U188" s="39">
        <f>IF(R188&lt;&gt;"",R188,IF(M188&lt;&gt;"",M188,IF(I188&lt;&gt;"",I188,IF(H188&lt;&gt;"",H188,""))))</f>
        <v>3</v>
      </c>
      <c r="V188" s="4"/>
      <c r="W188" s="4"/>
      <c r="X188" s="4"/>
      <c r="Y188" s="4"/>
      <c r="Z188" s="4"/>
    </row>
    <row r="189" spans="1:26" ht="15.75" customHeight="1">
      <c r="A189" s="83"/>
      <c r="B189" s="16"/>
      <c r="C189" s="16"/>
      <c r="D189" s="16"/>
      <c r="E189" s="83"/>
      <c r="F189" s="16"/>
      <c r="G189" s="53"/>
      <c r="H189" s="53"/>
      <c r="I189" s="53"/>
      <c r="J189" s="127"/>
      <c r="K189" s="4"/>
      <c r="L189" s="53"/>
      <c r="M189" s="128"/>
      <c r="N189" s="128"/>
      <c r="O189" s="53"/>
      <c r="P189" s="53"/>
      <c r="Q189" s="53"/>
      <c r="R189" s="53"/>
      <c r="S189" s="53"/>
      <c r="T189" s="53"/>
      <c r="U189" s="16"/>
      <c r="V189" s="16"/>
      <c r="W189" s="16"/>
      <c r="X189" s="16"/>
      <c r="Y189" s="16"/>
      <c r="Z189" s="16"/>
    </row>
    <row r="190" spans="1:26" ht="15.75" customHeight="1">
      <c r="A190" s="7">
        <v>335</v>
      </c>
      <c r="B190" s="19" t="s">
        <v>1761</v>
      </c>
      <c r="C190" s="19" t="s">
        <v>1762</v>
      </c>
      <c r="D190" s="19" t="s">
        <v>3347</v>
      </c>
      <c r="E190" s="34">
        <v>1</v>
      </c>
      <c r="F190" s="19" t="s">
        <v>4695</v>
      </c>
      <c r="G190" s="116" t="str">
        <f>HYPERLINK("https://drive.google.com/drive/folders/0B93qD7tUPEF5ZXdsSUVZQ1FRcVU?usp=sharing","Documents for Sourcing ")</f>
        <v xml:space="preserve">Documents for Sourcing </v>
      </c>
      <c r="H190" s="34">
        <v>1</v>
      </c>
      <c r="I190" s="34"/>
      <c r="J190" s="121">
        <v>1</v>
      </c>
      <c r="K190" s="123"/>
      <c r="L190" s="37"/>
      <c r="M190" s="124"/>
      <c r="N190" s="124"/>
      <c r="O190" s="36"/>
      <c r="P190" s="37"/>
      <c r="Q190" s="37"/>
      <c r="R190" s="34"/>
      <c r="S190" s="35"/>
      <c r="T190" s="38">
        <f>IF(O190&lt;&gt;"",O190,IF(J190&lt;&gt;"",J190,IF(E190&lt;&gt;"",E190,"")))</f>
        <v>1</v>
      </c>
      <c r="U190" s="39">
        <f>IF(R190&lt;&gt;"",R190,IF(M190&lt;&gt;"",M190,IF(I190&lt;&gt;"",I190,IF(H190&lt;&gt;"",H190,""))))</f>
        <v>1</v>
      </c>
      <c r="V190" s="4"/>
      <c r="W190" s="4"/>
      <c r="X190" s="4"/>
      <c r="Y190" s="4"/>
      <c r="Z190" s="4"/>
    </row>
    <row r="191" spans="1:26" ht="15.75" customHeight="1">
      <c r="A191" s="7"/>
      <c r="B191" s="4"/>
      <c r="C191" s="4"/>
      <c r="D191" s="4"/>
      <c r="E191" s="7"/>
      <c r="F191" s="4"/>
      <c r="G191" s="53"/>
      <c r="H191" s="53"/>
      <c r="I191" s="53"/>
      <c r="J191" s="127"/>
      <c r="K191" s="4"/>
      <c r="L191" s="53"/>
      <c r="M191" s="127"/>
      <c r="N191" s="127"/>
      <c r="O191" s="53"/>
      <c r="P191" s="53"/>
      <c r="Q191" s="53"/>
      <c r="R191" s="53"/>
      <c r="S191" s="53"/>
      <c r="T191" s="53"/>
      <c r="U191" s="16"/>
      <c r="V191" s="4"/>
      <c r="W191" s="4"/>
      <c r="X191" s="4"/>
      <c r="Y191" s="4"/>
      <c r="Z191" s="4"/>
    </row>
    <row r="192" spans="1:26" ht="15.75" customHeight="1">
      <c r="A192" s="7"/>
      <c r="B192" s="98" t="s">
        <v>1800</v>
      </c>
      <c r="C192" s="5" t="s">
        <v>1801</v>
      </c>
      <c r="D192" s="4"/>
      <c r="E192" s="7"/>
      <c r="F192" s="4"/>
      <c r="G192" s="53"/>
      <c r="H192" s="53"/>
      <c r="I192" s="53"/>
      <c r="J192" s="127"/>
      <c r="K192" s="4"/>
      <c r="L192" s="53"/>
      <c r="M192" s="127"/>
      <c r="N192" s="127"/>
      <c r="O192" s="53"/>
      <c r="P192" s="53"/>
      <c r="Q192" s="53"/>
      <c r="R192" s="53"/>
      <c r="S192" s="53"/>
      <c r="T192" s="53"/>
      <c r="U192" s="16"/>
      <c r="V192" s="4"/>
      <c r="W192" s="4"/>
      <c r="X192" s="4"/>
      <c r="Y192" s="4"/>
      <c r="Z192" s="4"/>
    </row>
    <row r="193" spans="1:26" ht="15.75" customHeight="1">
      <c r="A193" s="7">
        <v>336</v>
      </c>
      <c r="B193" s="19" t="s">
        <v>3360</v>
      </c>
      <c r="C193" s="19" t="s">
        <v>1804</v>
      </c>
      <c r="D193" s="19" t="s">
        <v>3361</v>
      </c>
      <c r="E193" s="34">
        <v>1</v>
      </c>
      <c r="F193" s="19" t="s">
        <v>1759</v>
      </c>
      <c r="G193" s="116" t="str">
        <f t="shared" ref="G193:G196" si="48">HYPERLINK("https://drive.google.com/drive/folders/0B93qD7tUPEF5ZXdsSUVZQ1FRcVU?usp=sharing","Documents for Sourcing ")</f>
        <v xml:space="preserve">Documents for Sourcing </v>
      </c>
      <c r="H193" s="34">
        <v>2</v>
      </c>
      <c r="I193" s="34"/>
      <c r="J193" s="117">
        <v>2</v>
      </c>
      <c r="K193" s="126" t="s">
        <v>4696</v>
      </c>
      <c r="L193" s="37"/>
      <c r="M193" s="117">
        <v>2</v>
      </c>
      <c r="N193" s="117"/>
      <c r="O193" s="36"/>
      <c r="P193" s="37"/>
      <c r="Q193" s="37"/>
      <c r="R193" s="34"/>
      <c r="S193" s="35"/>
      <c r="T193" s="38">
        <f t="shared" ref="T193:T196" si="49">IF(O193&lt;&gt;"",O193,IF(J193&lt;&gt;"",J193,IF(E193&lt;&gt;"",E193,"")))</f>
        <v>2</v>
      </c>
      <c r="U193" s="39">
        <f t="shared" ref="U193:U196" si="50">IF(R193&lt;&gt;"",R193,IF(M193&lt;&gt;"",M193,IF(I193&lt;&gt;"",I193,IF(H193&lt;&gt;"",H193,""))))</f>
        <v>2</v>
      </c>
      <c r="V193" s="4"/>
      <c r="W193" s="4"/>
      <c r="X193" s="4"/>
      <c r="Y193" s="4"/>
      <c r="Z193" s="4"/>
    </row>
    <row r="194" spans="1:26" ht="15.75" customHeight="1">
      <c r="A194" s="7">
        <v>337</v>
      </c>
      <c r="B194" s="19" t="s">
        <v>3365</v>
      </c>
      <c r="C194" s="19" t="s">
        <v>1810</v>
      </c>
      <c r="D194" s="19" t="s">
        <v>3366</v>
      </c>
      <c r="E194" s="34">
        <v>2</v>
      </c>
      <c r="F194" s="19" t="s">
        <v>1759</v>
      </c>
      <c r="G194" s="116" t="str">
        <f t="shared" si="48"/>
        <v xml:space="preserve">Documents for Sourcing </v>
      </c>
      <c r="H194" s="34">
        <v>2</v>
      </c>
      <c r="I194" s="34"/>
      <c r="J194" s="121">
        <v>2</v>
      </c>
      <c r="K194" s="123"/>
      <c r="L194" s="37"/>
      <c r="M194" s="124"/>
      <c r="N194" s="124"/>
      <c r="O194" s="36"/>
      <c r="P194" s="37"/>
      <c r="Q194" s="37"/>
      <c r="R194" s="34"/>
      <c r="S194" s="35"/>
      <c r="T194" s="38">
        <f t="shared" si="49"/>
        <v>2</v>
      </c>
      <c r="U194" s="39">
        <f t="shared" si="50"/>
        <v>2</v>
      </c>
      <c r="V194" s="4"/>
      <c r="W194" s="4"/>
      <c r="X194" s="4"/>
      <c r="Y194" s="4"/>
      <c r="Z194" s="4"/>
    </row>
    <row r="195" spans="1:26" ht="15.75" customHeight="1">
      <c r="A195" s="7">
        <v>338</v>
      </c>
      <c r="B195" s="19" t="s">
        <v>3367</v>
      </c>
      <c r="C195" s="19" t="s">
        <v>1815</v>
      </c>
      <c r="D195" s="19" t="s">
        <v>3368</v>
      </c>
      <c r="E195" s="34">
        <v>1</v>
      </c>
      <c r="F195" s="19" t="s">
        <v>1759</v>
      </c>
      <c r="G195" s="116" t="str">
        <f t="shared" si="48"/>
        <v xml:space="preserve">Documents for Sourcing </v>
      </c>
      <c r="H195" s="34">
        <v>1</v>
      </c>
      <c r="I195" s="34"/>
      <c r="J195" s="121">
        <v>1</v>
      </c>
      <c r="K195" s="123"/>
      <c r="L195" s="37"/>
      <c r="M195" s="124"/>
      <c r="N195" s="124"/>
      <c r="O195" s="36"/>
      <c r="P195" s="37"/>
      <c r="Q195" s="37"/>
      <c r="R195" s="34"/>
      <c r="S195" s="35"/>
      <c r="T195" s="38">
        <f t="shared" si="49"/>
        <v>1</v>
      </c>
      <c r="U195" s="39">
        <f t="shared" si="50"/>
        <v>1</v>
      </c>
      <c r="V195" s="4"/>
      <c r="W195" s="4"/>
      <c r="X195" s="4"/>
      <c r="Y195" s="4"/>
      <c r="Z195" s="4"/>
    </row>
    <row r="196" spans="1:26" ht="15.75" customHeight="1">
      <c r="A196" s="7">
        <v>339</v>
      </c>
      <c r="B196" s="19" t="s">
        <v>3369</v>
      </c>
      <c r="C196" s="19" t="s">
        <v>1820</v>
      </c>
      <c r="D196" s="19" t="s">
        <v>3370</v>
      </c>
      <c r="E196" s="34">
        <v>1</v>
      </c>
      <c r="F196" s="19" t="s">
        <v>1759</v>
      </c>
      <c r="G196" s="116" t="str">
        <f t="shared" si="48"/>
        <v xml:space="preserve">Documents for Sourcing </v>
      </c>
      <c r="H196" s="34">
        <v>0</v>
      </c>
      <c r="I196" s="34"/>
      <c r="J196" s="125">
        <v>1</v>
      </c>
      <c r="K196" s="170" t="s">
        <v>4700</v>
      </c>
      <c r="L196" s="37"/>
      <c r="M196" s="125">
        <v>1</v>
      </c>
      <c r="N196" s="125"/>
      <c r="O196" s="36"/>
      <c r="P196" s="37"/>
      <c r="Q196" s="37"/>
      <c r="R196" s="34"/>
      <c r="S196" s="35"/>
      <c r="T196" s="38">
        <f t="shared" si="49"/>
        <v>1</v>
      </c>
      <c r="U196" s="39">
        <f t="shared" si="50"/>
        <v>1</v>
      </c>
      <c r="V196" s="4"/>
      <c r="W196" s="4"/>
      <c r="X196" s="4"/>
      <c r="Y196" s="4"/>
      <c r="Z196" s="4"/>
    </row>
    <row r="197" spans="1:26" ht="15.75" customHeight="1">
      <c r="A197" s="83"/>
      <c r="B197" s="16"/>
      <c r="C197" s="16"/>
      <c r="D197" s="16"/>
      <c r="E197" s="83"/>
      <c r="F197" s="16"/>
      <c r="G197" s="53"/>
      <c r="H197" s="53"/>
      <c r="I197" s="53"/>
      <c r="J197" s="127"/>
      <c r="K197" s="4"/>
      <c r="L197" s="53"/>
      <c r="M197" s="128"/>
      <c r="N197" s="128"/>
      <c r="O197" s="53"/>
      <c r="P197" s="53"/>
      <c r="Q197" s="53"/>
      <c r="R197" s="53"/>
      <c r="S197" s="53"/>
      <c r="T197" s="53"/>
      <c r="U197" s="16"/>
      <c r="V197" s="16"/>
      <c r="W197" s="16"/>
      <c r="X197" s="16"/>
      <c r="Y197" s="16"/>
      <c r="Z197" s="16"/>
    </row>
    <row r="198" spans="1:26" ht="15.75" customHeight="1">
      <c r="A198" s="7">
        <v>340</v>
      </c>
      <c r="B198" s="19" t="s">
        <v>3371</v>
      </c>
      <c r="C198" s="19" t="s">
        <v>1767</v>
      </c>
      <c r="D198" s="19" t="s">
        <v>3372</v>
      </c>
      <c r="E198" s="34">
        <v>3</v>
      </c>
      <c r="F198" s="19" t="s">
        <v>1770</v>
      </c>
      <c r="G198" s="116" t="str">
        <f t="shared" ref="G198:G200" si="51">HYPERLINK("https://drive.google.com/drive/folders/0B93qD7tUPEF5ZXdsSUVZQ1FRcVU?usp=sharing","Documents for Sourcing ")</f>
        <v xml:space="preserve">Documents for Sourcing </v>
      </c>
      <c r="H198" s="34">
        <v>3</v>
      </c>
      <c r="I198" s="34"/>
      <c r="J198" s="121">
        <v>3</v>
      </c>
      <c r="K198" s="123"/>
      <c r="L198" s="37"/>
      <c r="M198" s="124"/>
      <c r="N198" s="124"/>
      <c r="O198" s="36"/>
      <c r="P198" s="37"/>
      <c r="Q198" s="37"/>
      <c r="R198" s="34"/>
      <c r="S198" s="35"/>
      <c r="T198" s="38">
        <f t="shared" ref="T198:T200" si="52">IF(O198&lt;&gt;"",O198,IF(J198&lt;&gt;"",J198,IF(E198&lt;&gt;"",E198,"")))</f>
        <v>3</v>
      </c>
      <c r="U198" s="39">
        <f t="shared" ref="U198:U200" si="53">IF(R198&lt;&gt;"",R198,IF(M198&lt;&gt;"",M198,IF(I198&lt;&gt;"",I198,IF(H198&lt;&gt;"",H198,""))))</f>
        <v>3</v>
      </c>
      <c r="V198" s="4"/>
      <c r="W198" s="4"/>
      <c r="X198" s="4"/>
      <c r="Y198" s="4"/>
      <c r="Z198" s="4"/>
    </row>
    <row r="199" spans="1:26" ht="15.75" customHeight="1">
      <c r="A199" s="7">
        <v>341</v>
      </c>
      <c r="B199" s="19" t="s">
        <v>3373</v>
      </c>
      <c r="C199" s="19" t="s">
        <v>1773</v>
      </c>
      <c r="D199" s="19" t="s">
        <v>3374</v>
      </c>
      <c r="E199" s="34">
        <v>1</v>
      </c>
      <c r="F199" s="19" t="s">
        <v>1776</v>
      </c>
      <c r="G199" s="116" t="str">
        <f t="shared" si="51"/>
        <v xml:space="preserve">Documents for Sourcing </v>
      </c>
      <c r="H199" s="34">
        <v>1</v>
      </c>
      <c r="I199" s="34"/>
      <c r="J199" s="121">
        <v>1</v>
      </c>
      <c r="K199" s="123"/>
      <c r="L199" s="37"/>
      <c r="M199" s="124"/>
      <c r="N199" s="124"/>
      <c r="O199" s="36"/>
      <c r="P199" s="37"/>
      <c r="Q199" s="37"/>
      <c r="R199" s="34"/>
      <c r="S199" s="35"/>
      <c r="T199" s="38">
        <f t="shared" si="52"/>
        <v>1</v>
      </c>
      <c r="U199" s="39">
        <f t="shared" si="53"/>
        <v>1</v>
      </c>
      <c r="V199" s="4"/>
      <c r="W199" s="4"/>
      <c r="X199" s="4"/>
      <c r="Y199" s="4"/>
      <c r="Z199" s="4"/>
    </row>
    <row r="200" spans="1:26" ht="15.75" customHeight="1">
      <c r="A200" s="7">
        <v>342</v>
      </c>
      <c r="B200" s="19" t="s">
        <v>3375</v>
      </c>
      <c r="C200" s="19" t="s">
        <v>1826</v>
      </c>
      <c r="D200" s="19" t="s">
        <v>3376</v>
      </c>
      <c r="E200" s="34">
        <v>1</v>
      </c>
      <c r="F200" s="19"/>
      <c r="G200" s="116" t="str">
        <f t="shared" si="51"/>
        <v xml:space="preserve">Documents for Sourcing </v>
      </c>
      <c r="H200" s="34">
        <v>0</v>
      </c>
      <c r="I200" s="34"/>
      <c r="J200" s="125">
        <v>1</v>
      </c>
      <c r="K200" s="170" t="s">
        <v>4705</v>
      </c>
      <c r="L200" s="37"/>
      <c r="M200" s="125">
        <v>1</v>
      </c>
      <c r="N200" s="125"/>
      <c r="O200" s="36"/>
      <c r="P200" s="37"/>
      <c r="Q200" s="37"/>
      <c r="R200" s="34"/>
      <c r="S200" s="35"/>
      <c r="T200" s="38">
        <f t="shared" si="52"/>
        <v>1</v>
      </c>
      <c r="U200" s="39">
        <f t="shared" si="53"/>
        <v>1</v>
      </c>
      <c r="V200" s="4"/>
      <c r="W200" s="4"/>
      <c r="X200" s="4"/>
      <c r="Y200" s="4"/>
      <c r="Z200" s="4"/>
    </row>
    <row r="201" spans="1:26" ht="15.75" customHeight="1">
      <c r="A201" s="83"/>
      <c r="B201" s="16"/>
      <c r="C201" s="16"/>
      <c r="D201" s="16"/>
      <c r="E201" s="83"/>
      <c r="F201" s="16"/>
      <c r="G201" s="53"/>
      <c r="H201" s="53"/>
      <c r="I201" s="53"/>
      <c r="J201" s="127"/>
      <c r="K201" s="4"/>
      <c r="L201" s="53"/>
      <c r="M201" s="128"/>
      <c r="N201" s="128"/>
      <c r="O201" s="53"/>
      <c r="P201" s="53"/>
      <c r="Q201" s="53"/>
      <c r="R201" s="53"/>
      <c r="S201" s="53"/>
      <c r="T201" s="53"/>
      <c r="U201" s="16"/>
      <c r="V201" s="16"/>
      <c r="W201" s="16"/>
      <c r="X201" s="16"/>
      <c r="Y201" s="16"/>
      <c r="Z201" s="16"/>
    </row>
    <row r="202" spans="1:26" ht="15.75" customHeight="1">
      <c r="A202" s="7">
        <v>343</v>
      </c>
      <c r="B202" s="19" t="s">
        <v>1778</v>
      </c>
      <c r="C202" s="19" t="s">
        <v>1779</v>
      </c>
      <c r="D202" s="19" t="s">
        <v>3382</v>
      </c>
      <c r="E202" s="34">
        <v>1</v>
      </c>
      <c r="F202" s="19" t="s">
        <v>1782</v>
      </c>
      <c r="G202" s="116" t="str">
        <f>HYPERLINK("https://drive.google.com/drive/folders/0B93qD7tUPEF5ZXdsSUVZQ1FRcVU?usp=sharing","Documents for Sourcing ")</f>
        <v xml:space="preserve">Documents for Sourcing </v>
      </c>
      <c r="H202" s="34">
        <v>1</v>
      </c>
      <c r="I202" s="34"/>
      <c r="J202" s="121">
        <v>1</v>
      </c>
      <c r="K202" s="123"/>
      <c r="L202" s="37"/>
      <c r="M202" s="124"/>
      <c r="N202" s="124"/>
      <c r="O202" s="36"/>
      <c r="P202" s="37"/>
      <c r="Q202" s="37"/>
      <c r="R202" s="34"/>
      <c r="S202" s="35"/>
      <c r="T202" s="38">
        <f>IF(O202&lt;&gt;"",O202,IF(J202&lt;&gt;"",J202,IF(E202&lt;&gt;"",E202,"")))</f>
        <v>1</v>
      </c>
      <c r="U202" s="39">
        <f>IF(R202&lt;&gt;"",R202,IF(M202&lt;&gt;"",M202,IF(I202&lt;&gt;"",I202,IF(H202&lt;&gt;"",H202,""))))</f>
        <v>1</v>
      </c>
      <c r="V202" s="4"/>
      <c r="W202" s="4"/>
      <c r="X202" s="4"/>
      <c r="Y202" s="4"/>
      <c r="Z202" s="4"/>
    </row>
    <row r="203" spans="1:26" ht="15.75" customHeight="1">
      <c r="A203" s="83"/>
      <c r="B203" s="16"/>
      <c r="C203" s="16"/>
      <c r="D203" s="16"/>
      <c r="E203" s="83"/>
      <c r="F203" s="16"/>
      <c r="G203" s="53"/>
      <c r="H203" s="53"/>
      <c r="I203" s="53"/>
      <c r="J203" s="127"/>
      <c r="K203" s="4"/>
      <c r="L203" s="53"/>
      <c r="M203" s="128"/>
      <c r="N203" s="128"/>
      <c r="O203" s="53"/>
      <c r="P203" s="53"/>
      <c r="Q203" s="53"/>
      <c r="R203" s="53"/>
      <c r="S203" s="53"/>
      <c r="T203" s="53"/>
      <c r="U203" s="16"/>
      <c r="V203" s="16"/>
      <c r="W203" s="16"/>
      <c r="X203" s="16"/>
      <c r="Y203" s="16"/>
      <c r="Z203" s="16"/>
    </row>
    <row r="204" spans="1:26" ht="15.75" customHeight="1">
      <c r="A204" s="7">
        <v>344</v>
      </c>
      <c r="B204" s="19" t="s">
        <v>1830</v>
      </c>
      <c r="C204" s="19" t="s">
        <v>1831</v>
      </c>
      <c r="D204" s="19" t="s">
        <v>3384</v>
      </c>
      <c r="E204" s="34">
        <v>0</v>
      </c>
      <c r="F204" s="19" t="s">
        <v>1459</v>
      </c>
      <c r="G204" s="116"/>
      <c r="H204" s="34">
        <v>0</v>
      </c>
      <c r="I204" s="34"/>
      <c r="J204" s="121">
        <v>0</v>
      </c>
      <c r="K204" s="123"/>
      <c r="L204" s="37"/>
      <c r="M204" s="124"/>
      <c r="N204" s="124"/>
      <c r="O204" s="36"/>
      <c r="P204" s="37"/>
      <c r="Q204" s="37"/>
      <c r="R204" s="34"/>
      <c r="S204" s="35"/>
      <c r="T204" s="38">
        <f t="shared" ref="T204:T206" si="54">IF(O204&lt;&gt;"",O204,IF(J204&lt;&gt;"",J204,IF(E204&lt;&gt;"",E204,"")))</f>
        <v>0</v>
      </c>
      <c r="U204" s="39">
        <f t="shared" ref="U204:U206" si="55">IF(R204&lt;&gt;"",R204,IF(M204&lt;&gt;"",M204,IF(I204&lt;&gt;"",I204,IF(H204&lt;&gt;"",H204,""))))</f>
        <v>0</v>
      </c>
      <c r="V204" s="4"/>
      <c r="W204" s="4"/>
      <c r="X204" s="4"/>
      <c r="Y204" s="4"/>
      <c r="Z204" s="4"/>
    </row>
    <row r="205" spans="1:26" ht="15.75" customHeight="1">
      <c r="A205" s="7">
        <v>345</v>
      </c>
      <c r="B205" s="19" t="s">
        <v>1835</v>
      </c>
      <c r="C205" s="19" t="s">
        <v>1836</v>
      </c>
      <c r="D205" s="19" t="s">
        <v>3385</v>
      </c>
      <c r="E205" s="34">
        <v>0</v>
      </c>
      <c r="F205" s="19" t="s">
        <v>1459</v>
      </c>
      <c r="G205" s="116"/>
      <c r="H205" s="34">
        <v>0</v>
      </c>
      <c r="I205" s="34"/>
      <c r="J205" s="121">
        <v>0</v>
      </c>
      <c r="K205" s="123"/>
      <c r="L205" s="37"/>
      <c r="M205" s="124"/>
      <c r="N205" s="124"/>
      <c r="O205" s="36"/>
      <c r="P205" s="37"/>
      <c r="Q205" s="37"/>
      <c r="R205" s="34"/>
      <c r="S205" s="35"/>
      <c r="T205" s="38">
        <f t="shared" si="54"/>
        <v>0</v>
      </c>
      <c r="U205" s="39">
        <f t="shared" si="55"/>
        <v>0</v>
      </c>
      <c r="V205" s="4"/>
      <c r="W205" s="4"/>
      <c r="X205" s="4"/>
      <c r="Y205" s="4"/>
      <c r="Z205" s="4"/>
    </row>
    <row r="206" spans="1:26" ht="15.75" customHeight="1">
      <c r="A206" s="7">
        <v>346</v>
      </c>
      <c r="B206" s="19" t="s">
        <v>1840</v>
      </c>
      <c r="C206" s="19" t="s">
        <v>1841</v>
      </c>
      <c r="D206" s="19" t="s">
        <v>3386</v>
      </c>
      <c r="E206" s="34">
        <v>0</v>
      </c>
      <c r="F206" s="19" t="s">
        <v>1459</v>
      </c>
      <c r="G206" s="116"/>
      <c r="H206" s="34">
        <v>0</v>
      </c>
      <c r="I206" s="34"/>
      <c r="J206" s="121">
        <v>0</v>
      </c>
      <c r="K206" s="123"/>
      <c r="L206" s="37"/>
      <c r="M206" s="124"/>
      <c r="N206" s="124"/>
      <c r="O206" s="36"/>
      <c r="P206" s="37"/>
      <c r="Q206" s="37"/>
      <c r="R206" s="34"/>
      <c r="S206" s="35"/>
      <c r="T206" s="38">
        <f t="shared" si="54"/>
        <v>0</v>
      </c>
      <c r="U206" s="39">
        <f t="shared" si="55"/>
        <v>0</v>
      </c>
      <c r="V206" s="4"/>
      <c r="W206" s="4"/>
      <c r="X206" s="4"/>
      <c r="Y206" s="4"/>
      <c r="Z206" s="4"/>
    </row>
    <row r="207" spans="1:26" ht="15.75" customHeight="1">
      <c r="A207" s="83"/>
      <c r="B207" s="16"/>
      <c r="C207" s="16"/>
      <c r="D207" s="16"/>
      <c r="E207" s="83"/>
      <c r="F207" s="16"/>
      <c r="G207" s="53"/>
      <c r="H207" s="53"/>
      <c r="I207" s="53"/>
      <c r="J207" s="127"/>
      <c r="K207" s="4"/>
      <c r="L207" s="53"/>
      <c r="M207" s="128"/>
      <c r="N207" s="128"/>
      <c r="O207" s="53"/>
      <c r="P207" s="53"/>
      <c r="Q207" s="53"/>
      <c r="R207" s="53"/>
      <c r="S207" s="53"/>
      <c r="T207" s="53"/>
      <c r="U207" s="16"/>
      <c r="V207" s="16"/>
      <c r="W207" s="16"/>
      <c r="X207" s="16"/>
      <c r="Y207" s="16"/>
      <c r="Z207" s="16"/>
    </row>
    <row r="208" spans="1:26" ht="15.75" customHeight="1">
      <c r="A208" s="7">
        <v>347</v>
      </c>
      <c r="B208" s="19" t="s">
        <v>3390</v>
      </c>
      <c r="C208" s="19" t="s">
        <v>1785</v>
      </c>
      <c r="D208" s="19" t="s">
        <v>3391</v>
      </c>
      <c r="E208" s="34">
        <v>0</v>
      </c>
      <c r="F208" s="19" t="s">
        <v>1459</v>
      </c>
      <c r="G208" s="116"/>
      <c r="H208" s="34">
        <v>0</v>
      </c>
      <c r="I208" s="34"/>
      <c r="J208" s="121">
        <v>0</v>
      </c>
      <c r="K208" s="123"/>
      <c r="L208" s="37"/>
      <c r="M208" s="124"/>
      <c r="N208" s="124"/>
      <c r="O208" s="36"/>
      <c r="P208" s="37"/>
      <c r="Q208" s="37"/>
      <c r="R208" s="34"/>
      <c r="S208" s="35"/>
      <c r="T208" s="38">
        <f>IF(O208&lt;&gt;"",O208,IF(J208&lt;&gt;"",J208,IF(E208&lt;&gt;"",E208,"")))</f>
        <v>0</v>
      </c>
      <c r="U208" s="39">
        <f>IF(R208&lt;&gt;"",R208,IF(M208&lt;&gt;"",M208,IF(I208&lt;&gt;"",I208,IF(H208&lt;&gt;"",H208,""))))</f>
        <v>0</v>
      </c>
      <c r="V208" s="4"/>
      <c r="W208" s="4"/>
      <c r="X208" s="4"/>
      <c r="Y208" s="4"/>
      <c r="Z208" s="4"/>
    </row>
    <row r="209" spans="1:26" ht="15.75" customHeight="1">
      <c r="A209" s="83"/>
      <c r="B209" s="16"/>
      <c r="C209" s="16"/>
      <c r="D209" s="16"/>
      <c r="E209" s="83"/>
      <c r="F209" s="16"/>
      <c r="G209" s="53"/>
      <c r="H209" s="53"/>
      <c r="I209" s="53"/>
      <c r="J209" s="127"/>
      <c r="K209" s="4"/>
      <c r="L209" s="53"/>
      <c r="M209" s="128"/>
      <c r="N209" s="128"/>
      <c r="O209" s="53"/>
      <c r="P209" s="53"/>
      <c r="Q209" s="53"/>
      <c r="R209" s="53"/>
      <c r="S209" s="53"/>
      <c r="T209" s="53"/>
      <c r="U209" s="16"/>
      <c r="V209" s="16"/>
      <c r="W209" s="16"/>
      <c r="X209" s="16"/>
      <c r="Y209" s="16"/>
      <c r="Z209" s="16"/>
    </row>
    <row r="210" spans="1:26" ht="15.75" customHeight="1">
      <c r="A210" s="7">
        <v>348</v>
      </c>
      <c r="B210" s="19" t="s">
        <v>3392</v>
      </c>
      <c r="C210" s="19" t="s">
        <v>1790</v>
      </c>
      <c r="D210" s="19" t="s">
        <v>3393</v>
      </c>
      <c r="E210" s="34">
        <v>0</v>
      </c>
      <c r="F210" s="19"/>
      <c r="G210" s="116"/>
      <c r="H210" s="34">
        <v>1</v>
      </c>
      <c r="I210" s="34"/>
      <c r="J210" s="121">
        <v>1</v>
      </c>
      <c r="K210" s="123"/>
      <c r="L210" s="37"/>
      <c r="M210" s="124"/>
      <c r="N210" s="124"/>
      <c r="O210" s="36"/>
      <c r="P210" s="37"/>
      <c r="Q210" s="37"/>
      <c r="R210" s="34"/>
      <c r="S210" s="35"/>
      <c r="T210" s="38">
        <f>IF(O210&lt;&gt;"",O210,IF(J210&lt;&gt;"",J210,IF(E210&lt;&gt;"",E210,"")))</f>
        <v>1</v>
      </c>
      <c r="U210" s="39">
        <f>IF(R210&lt;&gt;"",R210,IF(M210&lt;&gt;"",M210,IF(I210&lt;&gt;"",I210,IF(H210&lt;&gt;"",H210,""))))</f>
        <v>1</v>
      </c>
      <c r="V210" s="4"/>
      <c r="W210" s="4"/>
      <c r="X210" s="4"/>
      <c r="Y210" s="4"/>
      <c r="Z210" s="4"/>
    </row>
    <row r="211" spans="1:26" ht="15.75" customHeight="1">
      <c r="A211" s="83"/>
      <c r="B211" s="16"/>
      <c r="C211" s="16"/>
      <c r="D211" s="16"/>
      <c r="E211" s="83"/>
      <c r="F211" s="16"/>
      <c r="G211" s="53"/>
      <c r="H211" s="53"/>
      <c r="I211" s="53"/>
      <c r="J211" s="127"/>
      <c r="K211" s="4"/>
      <c r="L211" s="53"/>
      <c r="M211" s="128"/>
      <c r="N211" s="128"/>
      <c r="O211" s="53"/>
      <c r="P211" s="53"/>
      <c r="Q211" s="53"/>
      <c r="R211" s="53"/>
      <c r="S211" s="53"/>
      <c r="T211" s="53"/>
      <c r="U211" s="16"/>
      <c r="V211" s="16"/>
      <c r="W211" s="16"/>
      <c r="X211" s="16"/>
      <c r="Y211" s="16"/>
      <c r="Z211" s="16"/>
    </row>
    <row r="212" spans="1:26" ht="15.75" customHeight="1">
      <c r="A212" s="7">
        <v>349</v>
      </c>
      <c r="B212" s="19" t="s">
        <v>3395</v>
      </c>
      <c r="C212" s="19" t="s">
        <v>1795</v>
      </c>
      <c r="D212" s="19" t="s">
        <v>3397</v>
      </c>
      <c r="E212" s="34">
        <v>0</v>
      </c>
      <c r="F212" s="19"/>
      <c r="G212" s="116"/>
      <c r="H212" s="34">
        <v>3</v>
      </c>
      <c r="I212" s="34"/>
      <c r="J212" s="121">
        <v>3</v>
      </c>
      <c r="K212" s="123"/>
      <c r="L212" s="37"/>
      <c r="M212" s="124"/>
      <c r="N212" s="124"/>
      <c r="O212" s="36"/>
      <c r="P212" s="37"/>
      <c r="Q212" s="37"/>
      <c r="R212" s="34"/>
      <c r="S212" s="35"/>
      <c r="T212" s="38">
        <f>IF(O212&lt;&gt;"",O212,IF(J212&lt;&gt;"",J212,IF(E212&lt;&gt;"",E212,"")))</f>
        <v>3</v>
      </c>
      <c r="U212" s="39">
        <f>IF(R212&lt;&gt;"",R212,IF(M212&lt;&gt;"",M212,IF(I212&lt;&gt;"",I212,IF(H212&lt;&gt;"",H212,""))))</f>
        <v>3</v>
      </c>
      <c r="V212" s="4"/>
      <c r="W212" s="4"/>
      <c r="X212" s="4"/>
      <c r="Y212" s="4"/>
      <c r="Z212" s="4"/>
    </row>
    <row r="213" spans="1:26" ht="15.75" customHeight="1">
      <c r="A213" s="7"/>
      <c r="B213" s="4"/>
      <c r="C213" s="4"/>
      <c r="D213" s="4"/>
      <c r="E213" s="7"/>
      <c r="F213" s="4"/>
      <c r="G213" s="53"/>
      <c r="H213" s="53"/>
      <c r="I213" s="53"/>
      <c r="J213" s="127"/>
      <c r="K213" s="4"/>
      <c r="L213" s="53"/>
      <c r="M213" s="127"/>
      <c r="N213" s="127"/>
      <c r="O213" s="53"/>
      <c r="P213" s="53"/>
      <c r="Q213" s="53"/>
      <c r="R213" s="53"/>
      <c r="S213" s="53"/>
      <c r="T213" s="53"/>
      <c r="U213" s="16"/>
      <c r="V213" s="4"/>
      <c r="W213" s="4"/>
      <c r="X213" s="4"/>
      <c r="Y213" s="4"/>
      <c r="Z213" s="4"/>
    </row>
    <row r="214" spans="1:26" ht="15.75" customHeight="1">
      <c r="A214" s="7"/>
      <c r="B214" s="4"/>
      <c r="C214" s="4"/>
      <c r="D214" s="4"/>
      <c r="E214" s="7"/>
      <c r="F214" s="4"/>
      <c r="G214" s="53"/>
      <c r="H214" s="53"/>
      <c r="I214" s="53"/>
      <c r="J214" s="127"/>
      <c r="K214" s="4"/>
      <c r="L214" s="53"/>
      <c r="M214" s="127"/>
      <c r="N214" s="127"/>
      <c r="O214" s="53"/>
      <c r="P214" s="53"/>
      <c r="Q214" s="53"/>
      <c r="R214" s="53"/>
      <c r="S214" s="53"/>
      <c r="T214" s="53"/>
      <c r="U214" s="16"/>
      <c r="V214" s="4"/>
      <c r="W214" s="4"/>
      <c r="X214" s="4"/>
      <c r="Y214" s="4"/>
      <c r="Z214" s="4"/>
    </row>
    <row r="215" spans="1:26" ht="15.75" customHeight="1">
      <c r="A215" s="7"/>
      <c r="B215" s="4"/>
      <c r="C215" s="4"/>
      <c r="D215" s="4"/>
      <c r="E215" s="7"/>
      <c r="F215" s="4"/>
      <c r="G215" s="53"/>
      <c r="H215" s="53"/>
      <c r="I215" s="53"/>
      <c r="J215" s="127"/>
      <c r="K215" s="4"/>
      <c r="L215" s="53"/>
      <c r="M215" s="127"/>
      <c r="N215" s="127"/>
      <c r="O215" s="53"/>
      <c r="P215" s="53"/>
      <c r="Q215" s="53"/>
      <c r="R215" s="53"/>
      <c r="S215" s="53"/>
      <c r="T215" s="53"/>
      <c r="U215" s="16"/>
      <c r="V215" s="4"/>
      <c r="W215" s="4"/>
      <c r="X215" s="4"/>
      <c r="Y215" s="4"/>
      <c r="Z215" s="4"/>
    </row>
    <row r="216" spans="1:26" ht="15.75" customHeight="1">
      <c r="A216" s="7"/>
      <c r="B216" s="99" t="s">
        <v>3403</v>
      </c>
      <c r="C216" s="4"/>
      <c r="D216" s="4"/>
      <c r="E216" s="7"/>
      <c r="F216" s="4"/>
      <c r="G216" s="53"/>
      <c r="H216" s="53"/>
      <c r="I216" s="53"/>
      <c r="J216" s="127"/>
      <c r="K216" s="4"/>
      <c r="L216" s="53"/>
      <c r="M216" s="127"/>
      <c r="N216" s="127"/>
      <c r="O216" s="53"/>
      <c r="P216" s="53"/>
      <c r="Q216" s="53"/>
      <c r="R216" s="53"/>
      <c r="S216" s="53"/>
      <c r="T216" s="53"/>
      <c r="U216" s="16"/>
      <c r="V216" s="4"/>
      <c r="W216" s="4"/>
      <c r="X216" s="4"/>
      <c r="Y216" s="4"/>
      <c r="Z216" s="4"/>
    </row>
    <row r="217" spans="1:26" ht="15.75" customHeight="1">
      <c r="A217" s="7">
        <v>350</v>
      </c>
      <c r="B217" s="19" t="s">
        <v>3405</v>
      </c>
      <c r="C217" s="19" t="s">
        <v>3406</v>
      </c>
      <c r="D217" s="19" t="s">
        <v>3407</v>
      </c>
      <c r="E217" s="34">
        <v>3</v>
      </c>
      <c r="F217" s="19" t="s">
        <v>4709</v>
      </c>
      <c r="G217" s="116" t="str">
        <f t="shared" ref="G217:G218" si="56">HYPERLINK("https://drive.google.com/open?id=0B93qD7tUPEF5UThKODRfODRybFk","Documents for Contract Management")</f>
        <v>Documents for Contract Management</v>
      </c>
      <c r="H217" s="34">
        <v>3</v>
      </c>
      <c r="I217" s="34"/>
      <c r="J217" s="125">
        <v>3</v>
      </c>
      <c r="K217" s="40" t="s">
        <v>4711</v>
      </c>
      <c r="L217" s="37"/>
      <c r="M217" s="125">
        <v>3</v>
      </c>
      <c r="N217" s="125"/>
      <c r="O217" s="36"/>
      <c r="P217" s="37"/>
      <c r="Q217" s="37"/>
      <c r="R217" s="34"/>
      <c r="S217" s="35"/>
      <c r="T217" s="38">
        <f t="shared" ref="T217:T218" si="57">IF(O217&lt;&gt;"",O217,IF(J217&lt;&gt;"",J217,IF(E217&lt;&gt;"",E217,"")))</f>
        <v>3</v>
      </c>
      <c r="U217" s="39">
        <f t="shared" ref="U217:U218" si="58">IF(R217&lt;&gt;"",R217,IF(M217&lt;&gt;"",M217,IF(I217&lt;&gt;"",I217,IF(H217&lt;&gt;"",H217,""))))</f>
        <v>3</v>
      </c>
      <c r="V217" s="4"/>
      <c r="W217" s="4"/>
      <c r="X217" s="4"/>
      <c r="Y217" s="4"/>
      <c r="Z217" s="4"/>
    </row>
    <row r="218" spans="1:26" ht="15.75" customHeight="1">
      <c r="A218" s="7">
        <v>351</v>
      </c>
      <c r="B218" s="19" t="s">
        <v>3408</v>
      </c>
      <c r="C218" s="19" t="s">
        <v>3409</v>
      </c>
      <c r="D218" s="19" t="s">
        <v>3410</v>
      </c>
      <c r="E218" s="34">
        <v>3</v>
      </c>
      <c r="F218" s="19" t="s">
        <v>4709</v>
      </c>
      <c r="G218" s="116" t="str">
        <f t="shared" si="56"/>
        <v>Documents for Contract Management</v>
      </c>
      <c r="H218" s="34">
        <v>3</v>
      </c>
      <c r="I218" s="34"/>
      <c r="J218" s="125">
        <v>4</v>
      </c>
      <c r="K218" s="40" t="s">
        <v>4712</v>
      </c>
      <c r="L218" s="37"/>
      <c r="M218" s="125">
        <v>3</v>
      </c>
      <c r="N218" s="125" t="s">
        <v>4713</v>
      </c>
      <c r="O218" s="36"/>
      <c r="P218" s="37"/>
      <c r="Q218" s="37"/>
      <c r="R218" s="34">
        <v>4</v>
      </c>
      <c r="S218" s="35" t="s">
        <v>4714</v>
      </c>
      <c r="T218" s="38">
        <f t="shared" si="57"/>
        <v>4</v>
      </c>
      <c r="U218" s="39">
        <f t="shared" si="58"/>
        <v>4</v>
      </c>
      <c r="V218" s="4"/>
      <c r="W218" s="4"/>
      <c r="X218" s="4"/>
      <c r="Y218" s="4"/>
      <c r="Z218" s="4"/>
    </row>
    <row r="219" spans="1:26" ht="15.75" customHeight="1">
      <c r="A219" s="83"/>
      <c r="B219" s="16"/>
      <c r="C219" s="16"/>
      <c r="D219" s="16"/>
      <c r="E219" s="83"/>
      <c r="F219" s="16"/>
      <c r="G219" s="53"/>
      <c r="H219" s="53"/>
      <c r="I219" s="53"/>
      <c r="J219" s="127"/>
      <c r="K219" s="4"/>
      <c r="L219" s="53"/>
      <c r="M219" s="128"/>
      <c r="N219" s="128"/>
      <c r="O219" s="53"/>
      <c r="P219" s="53"/>
      <c r="Q219" s="53"/>
      <c r="R219" s="53"/>
      <c r="S219" s="53"/>
      <c r="T219" s="53"/>
      <c r="U219" s="16"/>
      <c r="V219" s="16"/>
      <c r="W219" s="16"/>
      <c r="X219" s="16"/>
      <c r="Y219" s="16"/>
      <c r="Z219" s="16"/>
    </row>
    <row r="220" spans="1:26" ht="15.75" customHeight="1">
      <c r="A220" s="7">
        <v>352</v>
      </c>
      <c r="B220" s="19" t="s">
        <v>3414</v>
      </c>
      <c r="C220" s="19" t="s">
        <v>3415</v>
      </c>
      <c r="D220" s="19" t="s">
        <v>3416</v>
      </c>
      <c r="E220" s="34">
        <v>3</v>
      </c>
      <c r="F220" s="19" t="s">
        <v>4709</v>
      </c>
      <c r="G220" s="116" t="str">
        <f t="shared" ref="G220:G223" si="59">HYPERLINK("https://drive.google.com/open?id=0B93qD7tUPEF5UThKODRfODRybFk","Documents for Contract Management")</f>
        <v>Documents for Contract Management</v>
      </c>
      <c r="H220" s="34">
        <v>4</v>
      </c>
      <c r="I220" s="34"/>
      <c r="J220" s="171">
        <v>4</v>
      </c>
      <c r="K220" s="126" t="s">
        <v>4716</v>
      </c>
      <c r="L220" s="37"/>
      <c r="M220" s="117">
        <v>3</v>
      </c>
      <c r="N220" s="117" t="s">
        <v>4717</v>
      </c>
      <c r="O220" s="36"/>
      <c r="P220" s="37"/>
      <c r="Q220" s="37"/>
      <c r="R220" s="34"/>
      <c r="S220" s="35"/>
      <c r="T220" s="38">
        <f t="shared" ref="T220:T223" si="60">IF(O220&lt;&gt;"",O220,IF(J220&lt;&gt;"",J220,IF(E220&lt;&gt;"",E220,"")))</f>
        <v>4</v>
      </c>
      <c r="U220" s="39">
        <f t="shared" ref="U220:U223" si="61">IF(R220&lt;&gt;"",R220,IF(M220&lt;&gt;"",M220,IF(I220&lt;&gt;"",I220,IF(H220&lt;&gt;"",H220,""))))</f>
        <v>3</v>
      </c>
      <c r="V220" s="4"/>
      <c r="W220" s="4"/>
      <c r="X220" s="4"/>
      <c r="Y220" s="4"/>
      <c r="Z220" s="4"/>
    </row>
    <row r="221" spans="1:26" ht="15.75" customHeight="1">
      <c r="A221" s="7">
        <v>353</v>
      </c>
      <c r="B221" s="19" t="s">
        <v>1520</v>
      </c>
      <c r="C221" s="19" t="s">
        <v>3418</v>
      </c>
      <c r="D221" s="19" t="s">
        <v>3419</v>
      </c>
      <c r="E221" s="34">
        <v>3</v>
      </c>
      <c r="F221" s="19" t="s">
        <v>4709</v>
      </c>
      <c r="G221" s="116" t="str">
        <f t="shared" si="59"/>
        <v>Documents for Contract Management</v>
      </c>
      <c r="H221" s="34">
        <v>3</v>
      </c>
      <c r="I221" s="34"/>
      <c r="J221" s="171">
        <v>3</v>
      </c>
      <c r="K221" s="126" t="s">
        <v>4719</v>
      </c>
      <c r="L221" s="37"/>
      <c r="M221" s="117">
        <v>3</v>
      </c>
      <c r="N221" s="117"/>
      <c r="O221" s="36"/>
      <c r="P221" s="37"/>
      <c r="Q221" s="37"/>
      <c r="R221" s="34"/>
      <c r="S221" s="35"/>
      <c r="T221" s="38">
        <f t="shared" si="60"/>
        <v>3</v>
      </c>
      <c r="U221" s="39">
        <f t="shared" si="61"/>
        <v>3</v>
      </c>
      <c r="V221" s="4"/>
      <c r="W221" s="4"/>
      <c r="X221" s="4"/>
      <c r="Y221" s="4"/>
      <c r="Z221" s="4"/>
    </row>
    <row r="222" spans="1:26" ht="15.75" customHeight="1">
      <c r="A222" s="7">
        <v>354</v>
      </c>
      <c r="B222" s="19" t="s">
        <v>3423</v>
      </c>
      <c r="C222" s="19" t="s">
        <v>3424</v>
      </c>
      <c r="D222" s="19" t="s">
        <v>3425</v>
      </c>
      <c r="E222" s="34">
        <v>3</v>
      </c>
      <c r="F222" s="19" t="s">
        <v>4709</v>
      </c>
      <c r="G222" s="116" t="str">
        <f t="shared" si="59"/>
        <v>Documents for Contract Management</v>
      </c>
      <c r="H222" s="34">
        <v>3</v>
      </c>
      <c r="I222" s="34"/>
      <c r="J222" s="171">
        <v>3</v>
      </c>
      <c r="K222" s="126" t="s">
        <v>4720</v>
      </c>
      <c r="L222" s="37"/>
      <c r="M222" s="117">
        <v>3</v>
      </c>
      <c r="N222" s="117"/>
      <c r="O222" s="36"/>
      <c r="P222" s="37"/>
      <c r="Q222" s="37"/>
      <c r="R222" s="34"/>
      <c r="S222" s="35"/>
      <c r="T222" s="38">
        <f t="shared" si="60"/>
        <v>3</v>
      </c>
      <c r="U222" s="39">
        <f t="shared" si="61"/>
        <v>3</v>
      </c>
      <c r="V222" s="4"/>
      <c r="W222" s="4"/>
      <c r="X222" s="4"/>
      <c r="Y222" s="4"/>
      <c r="Z222" s="4"/>
    </row>
    <row r="223" spans="1:26" ht="15.75" customHeight="1">
      <c r="A223" s="7">
        <v>355</v>
      </c>
      <c r="B223" s="19" t="s">
        <v>3426</v>
      </c>
      <c r="C223" s="19" t="s">
        <v>3427</v>
      </c>
      <c r="D223" s="19" t="s">
        <v>3428</v>
      </c>
      <c r="E223" s="34">
        <v>3</v>
      </c>
      <c r="F223" s="19" t="s">
        <v>4709</v>
      </c>
      <c r="G223" s="116" t="str">
        <f t="shared" si="59"/>
        <v>Documents for Contract Management</v>
      </c>
      <c r="H223" s="34">
        <v>3</v>
      </c>
      <c r="I223" s="34"/>
      <c r="J223" s="171">
        <v>3</v>
      </c>
      <c r="K223" s="126" t="s">
        <v>4721</v>
      </c>
      <c r="L223" s="37"/>
      <c r="M223" s="117">
        <v>3</v>
      </c>
      <c r="N223" s="117"/>
      <c r="O223" s="36"/>
      <c r="P223" s="37"/>
      <c r="Q223" s="37"/>
      <c r="R223" s="34"/>
      <c r="S223" s="35"/>
      <c r="T223" s="38">
        <f t="shared" si="60"/>
        <v>3</v>
      </c>
      <c r="U223" s="39">
        <f t="shared" si="61"/>
        <v>3</v>
      </c>
      <c r="V223" s="4"/>
      <c r="W223" s="4"/>
      <c r="X223" s="4"/>
      <c r="Y223" s="4"/>
      <c r="Z223" s="4"/>
    </row>
    <row r="224" spans="1:26" ht="15.75" customHeight="1">
      <c r="A224" s="83"/>
      <c r="B224" s="16"/>
      <c r="C224" s="16"/>
      <c r="D224" s="16"/>
      <c r="E224" s="83"/>
      <c r="F224" s="16"/>
      <c r="G224" s="53"/>
      <c r="H224" s="53"/>
      <c r="I224" s="53"/>
      <c r="J224" s="127"/>
      <c r="K224" s="4"/>
      <c r="L224" s="53"/>
      <c r="M224" s="128"/>
      <c r="N224" s="128"/>
      <c r="O224" s="53"/>
      <c r="P224" s="53"/>
      <c r="Q224" s="53"/>
      <c r="R224" s="53"/>
      <c r="S224" s="53"/>
      <c r="T224" s="53"/>
      <c r="U224" s="16"/>
      <c r="V224" s="16"/>
      <c r="W224" s="16"/>
      <c r="X224" s="16"/>
      <c r="Y224" s="16"/>
      <c r="Z224" s="16"/>
    </row>
    <row r="225" spans="1:26" ht="15.75" customHeight="1">
      <c r="A225" s="7">
        <v>356</v>
      </c>
      <c r="B225" s="19" t="s">
        <v>3429</v>
      </c>
      <c r="C225" s="19" t="s">
        <v>1921</v>
      </c>
      <c r="D225" s="19" t="s">
        <v>3431</v>
      </c>
      <c r="E225" s="34">
        <v>3</v>
      </c>
      <c r="F225" s="19" t="s">
        <v>4709</v>
      </c>
      <c r="G225" s="116" t="str">
        <f>HYPERLINK("https://drive.google.com/open?id=0B93qD7tUPEF5UThKODRfODRybFk","Documents for Contract Management")</f>
        <v>Documents for Contract Management</v>
      </c>
      <c r="H225" s="34">
        <v>4</v>
      </c>
      <c r="I225" s="34"/>
      <c r="J225" s="171">
        <v>4</v>
      </c>
      <c r="K225" s="126" t="s">
        <v>4725</v>
      </c>
      <c r="L225" s="37"/>
      <c r="M225" s="117">
        <v>3</v>
      </c>
      <c r="N225" s="117"/>
      <c r="O225" s="36"/>
      <c r="P225" s="37"/>
      <c r="Q225" s="37"/>
      <c r="R225" s="34"/>
      <c r="S225" s="35"/>
      <c r="T225" s="38">
        <f>IF(O225&lt;&gt;"",O225,IF(J225&lt;&gt;"",J225,IF(E225&lt;&gt;"",E225,"")))</f>
        <v>4</v>
      </c>
      <c r="U225" s="39">
        <f>IF(R225&lt;&gt;"",R225,IF(M225&lt;&gt;"",M225,IF(I225&lt;&gt;"",I225,IF(H225&lt;&gt;"",H225,""))))</f>
        <v>3</v>
      </c>
      <c r="V225" s="4"/>
      <c r="W225" s="4"/>
      <c r="X225" s="4"/>
      <c r="Y225" s="4"/>
      <c r="Z225" s="4"/>
    </row>
    <row r="226" spans="1:26" ht="15.75" customHeight="1">
      <c r="A226" s="83"/>
      <c r="B226" s="16"/>
      <c r="C226" s="16"/>
      <c r="D226" s="16"/>
      <c r="E226" s="83"/>
      <c r="F226" s="16"/>
      <c r="G226" s="53"/>
      <c r="H226" s="53"/>
      <c r="I226" s="53"/>
      <c r="J226" s="127"/>
      <c r="K226" s="4"/>
      <c r="L226" s="53"/>
      <c r="M226" s="128"/>
      <c r="N226" s="128"/>
      <c r="O226" s="53"/>
      <c r="P226" s="53"/>
      <c r="Q226" s="53"/>
      <c r="R226" s="53"/>
      <c r="S226" s="53"/>
      <c r="T226" s="53"/>
      <c r="U226" s="16"/>
      <c r="V226" s="16"/>
      <c r="W226" s="16"/>
      <c r="X226" s="16"/>
      <c r="Y226" s="16"/>
      <c r="Z226" s="16"/>
    </row>
    <row r="227" spans="1:26" ht="15.75" customHeight="1">
      <c r="A227" s="7">
        <v>357</v>
      </c>
      <c r="B227" s="19" t="s">
        <v>3435</v>
      </c>
      <c r="C227" s="19" t="s">
        <v>3436</v>
      </c>
      <c r="D227" s="19" t="s">
        <v>3437</v>
      </c>
      <c r="E227" s="34">
        <v>3</v>
      </c>
      <c r="F227" s="19" t="s">
        <v>4709</v>
      </c>
      <c r="G227" s="116" t="str">
        <f>HYPERLINK("https://drive.google.com/open?id=0B93qD7tUPEF5UThKODRfODRybFk","Documents for Contract Management")</f>
        <v>Documents for Contract Management</v>
      </c>
      <c r="H227" s="34">
        <v>3</v>
      </c>
      <c r="I227" s="34"/>
      <c r="J227" s="171">
        <v>3</v>
      </c>
      <c r="K227" s="126" t="s">
        <v>4728</v>
      </c>
      <c r="L227" s="37"/>
      <c r="M227" s="117">
        <v>3</v>
      </c>
      <c r="N227" s="117"/>
      <c r="O227" s="36"/>
      <c r="P227" s="37"/>
      <c r="Q227" s="37"/>
      <c r="R227" s="34"/>
      <c r="S227" s="35"/>
      <c r="T227" s="38">
        <f>IF(O227&lt;&gt;"",O227,IF(J227&lt;&gt;"",J227,IF(E227&lt;&gt;"",E227,"")))</f>
        <v>3</v>
      </c>
      <c r="U227" s="39">
        <f>IF(R227&lt;&gt;"",R227,IF(M227&lt;&gt;"",M227,IF(I227&lt;&gt;"",I227,IF(H227&lt;&gt;"",H227,""))))</f>
        <v>3</v>
      </c>
      <c r="V227" s="4"/>
      <c r="W227" s="4"/>
      <c r="X227" s="4"/>
      <c r="Y227" s="4"/>
      <c r="Z227" s="4"/>
    </row>
    <row r="228" spans="1:26" ht="15.75" customHeight="1">
      <c r="A228" s="83"/>
      <c r="B228" s="16"/>
      <c r="C228" s="16"/>
      <c r="D228" s="16"/>
      <c r="E228" s="83"/>
      <c r="F228" s="16"/>
      <c r="G228" s="53"/>
      <c r="H228" s="53"/>
      <c r="I228" s="53"/>
      <c r="J228" s="127"/>
      <c r="K228" s="4"/>
      <c r="L228" s="53"/>
      <c r="M228" s="128"/>
      <c r="N228" s="128"/>
      <c r="O228" s="53"/>
      <c r="P228" s="53"/>
      <c r="Q228" s="53"/>
      <c r="R228" s="53"/>
      <c r="S228" s="53"/>
      <c r="T228" s="53"/>
      <c r="U228" s="16"/>
      <c r="V228" s="16"/>
      <c r="W228" s="16"/>
      <c r="X228" s="16"/>
      <c r="Y228" s="16"/>
      <c r="Z228" s="16"/>
    </row>
    <row r="229" spans="1:26" ht="15.75" customHeight="1">
      <c r="A229" s="7">
        <v>358</v>
      </c>
      <c r="B229" s="19" t="s">
        <v>3438</v>
      </c>
      <c r="C229" s="19" t="s">
        <v>3439</v>
      </c>
      <c r="D229" s="19" t="s">
        <v>3441</v>
      </c>
      <c r="E229" s="34">
        <v>3</v>
      </c>
      <c r="F229" s="19" t="s">
        <v>4709</v>
      </c>
      <c r="G229" s="116" t="str">
        <f>HYPERLINK("https://drive.google.com/open?id=0B93qD7tUPEF5UThKODRfODRybFk","Documents for Contract Management")</f>
        <v>Documents for Contract Management</v>
      </c>
      <c r="H229" s="34">
        <v>3</v>
      </c>
      <c r="I229" s="34"/>
      <c r="J229" s="172">
        <v>3</v>
      </c>
      <c r="K229" s="123"/>
      <c r="L229" s="37"/>
      <c r="M229" s="124"/>
      <c r="N229" s="124"/>
      <c r="O229" s="36"/>
      <c r="P229" s="37"/>
      <c r="Q229" s="37"/>
      <c r="R229" s="34"/>
      <c r="S229" s="35"/>
      <c r="T229" s="38">
        <f>IF(O229&lt;&gt;"",O229,IF(J229&lt;&gt;"",J229,IF(E229&lt;&gt;"",E229,"")))</f>
        <v>3</v>
      </c>
      <c r="U229" s="39">
        <f>IF(R229&lt;&gt;"",R229,IF(M229&lt;&gt;"",M229,IF(I229&lt;&gt;"",I229,IF(H229&lt;&gt;"",H229,""))))</f>
        <v>3</v>
      </c>
      <c r="V229" s="4"/>
      <c r="W229" s="4"/>
      <c r="X229" s="4"/>
      <c r="Y229" s="4"/>
      <c r="Z229" s="4"/>
    </row>
    <row r="230" spans="1:26" ht="15.75" customHeight="1">
      <c r="A230" s="7"/>
      <c r="B230" s="4"/>
      <c r="C230" s="4"/>
      <c r="D230" s="4"/>
      <c r="E230" s="7"/>
      <c r="F230" s="4"/>
      <c r="G230" s="53"/>
      <c r="H230" s="53"/>
      <c r="I230" s="53"/>
      <c r="J230" s="127"/>
      <c r="K230" s="4"/>
      <c r="L230" s="53"/>
      <c r="M230" s="127"/>
      <c r="N230" s="127"/>
      <c r="O230" s="53"/>
      <c r="P230" s="53"/>
      <c r="Q230" s="53"/>
      <c r="R230" s="53"/>
      <c r="S230" s="53"/>
      <c r="T230" s="53"/>
      <c r="U230" s="16"/>
      <c r="V230" s="4"/>
      <c r="W230" s="4"/>
      <c r="X230" s="4"/>
      <c r="Y230" s="4"/>
      <c r="Z230" s="4"/>
    </row>
    <row r="231" spans="1:26" ht="15.75" customHeight="1">
      <c r="A231" s="7"/>
      <c r="B231" s="4"/>
      <c r="C231" s="4"/>
      <c r="D231" s="4"/>
      <c r="E231" s="7"/>
      <c r="F231" s="4"/>
      <c r="G231" s="53"/>
      <c r="H231" s="53"/>
      <c r="I231" s="53"/>
      <c r="J231" s="127"/>
      <c r="K231" s="4"/>
      <c r="L231" s="53"/>
      <c r="M231" s="127"/>
      <c r="N231" s="127"/>
      <c r="O231" s="53"/>
      <c r="P231" s="53"/>
      <c r="Q231" s="53"/>
      <c r="R231" s="53"/>
      <c r="S231" s="53"/>
      <c r="T231" s="53"/>
      <c r="U231" s="16"/>
      <c r="V231" s="4"/>
      <c r="W231" s="4"/>
      <c r="X231" s="4"/>
      <c r="Y231" s="4"/>
      <c r="Z231" s="4"/>
    </row>
    <row r="232" spans="1:26" ht="15.75" customHeight="1">
      <c r="A232" s="7"/>
      <c r="B232" s="4"/>
      <c r="C232" s="4"/>
      <c r="D232" s="4"/>
      <c r="E232" s="7"/>
      <c r="F232" s="4"/>
      <c r="G232" s="53"/>
      <c r="H232" s="53"/>
      <c r="I232" s="53"/>
      <c r="J232" s="127"/>
      <c r="K232" s="4"/>
      <c r="L232" s="53"/>
      <c r="M232" s="127"/>
      <c r="N232" s="127"/>
      <c r="O232" s="53"/>
      <c r="P232" s="53"/>
      <c r="Q232" s="53"/>
      <c r="R232" s="53"/>
      <c r="S232" s="53"/>
      <c r="T232" s="53"/>
      <c r="U232" s="16"/>
      <c r="V232" s="4"/>
      <c r="W232" s="4"/>
      <c r="X232" s="4"/>
      <c r="Y232" s="4"/>
      <c r="Z232" s="4"/>
    </row>
    <row r="233" spans="1:26" ht="15.75" customHeight="1">
      <c r="A233" s="7"/>
      <c r="B233" s="99" t="s">
        <v>2903</v>
      </c>
      <c r="C233" s="4"/>
      <c r="D233" s="4"/>
      <c r="E233" s="7"/>
      <c r="F233" s="4"/>
      <c r="G233" s="53"/>
      <c r="H233" s="53"/>
      <c r="I233" s="53"/>
      <c r="J233" s="127"/>
      <c r="K233" s="4"/>
      <c r="L233" s="53"/>
      <c r="M233" s="127"/>
      <c r="N233" s="127"/>
      <c r="O233" s="53"/>
      <c r="P233" s="53"/>
      <c r="Q233" s="53"/>
      <c r="R233" s="53"/>
      <c r="S233" s="53"/>
      <c r="T233" s="53"/>
      <c r="U233" s="16"/>
      <c r="V233" s="4"/>
      <c r="W233" s="4"/>
      <c r="X233" s="4"/>
      <c r="Y233" s="4"/>
      <c r="Z233" s="4"/>
    </row>
    <row r="234" spans="1:26" ht="15.75" customHeight="1">
      <c r="A234" s="7"/>
      <c r="B234" s="102" t="s">
        <v>967</v>
      </c>
      <c r="C234" s="103" t="s">
        <v>3446</v>
      </c>
      <c r="D234" s="4"/>
      <c r="E234" s="7"/>
      <c r="F234" s="4"/>
      <c r="G234" s="53"/>
      <c r="H234" s="53"/>
      <c r="I234" s="53"/>
      <c r="J234" s="127"/>
      <c r="K234" s="4"/>
      <c r="L234" s="53"/>
      <c r="M234" s="127"/>
      <c r="N234" s="127"/>
      <c r="O234" s="53"/>
      <c r="P234" s="53"/>
      <c r="Q234" s="53"/>
      <c r="R234" s="53"/>
      <c r="S234" s="53"/>
      <c r="T234" s="53"/>
      <c r="U234" s="16"/>
      <c r="V234" s="4"/>
      <c r="W234" s="4"/>
      <c r="X234" s="4"/>
      <c r="Y234" s="4"/>
      <c r="Z234" s="4"/>
    </row>
    <row r="235" spans="1:26" ht="15.75" customHeight="1">
      <c r="A235" s="7">
        <v>359</v>
      </c>
      <c r="B235" s="19" t="s">
        <v>1863</v>
      </c>
      <c r="C235" s="19" t="s">
        <v>1864</v>
      </c>
      <c r="D235" s="19" t="s">
        <v>3448</v>
      </c>
      <c r="E235" s="34">
        <v>2</v>
      </c>
      <c r="F235" s="19" t="s">
        <v>4733</v>
      </c>
      <c r="G235" s="116" t="str">
        <f>HYPERLINK("https://drive.google.com/drive/folders/0B93qD7tUPEF5ZXdsSUVZQ1FRcVU?usp=sharing","Documents for Sourcing ")</f>
        <v xml:space="preserve">Documents for Sourcing </v>
      </c>
      <c r="H235" s="34">
        <v>2</v>
      </c>
      <c r="I235" s="34"/>
      <c r="J235" s="121">
        <v>2</v>
      </c>
      <c r="K235" s="123"/>
      <c r="L235" s="37"/>
      <c r="M235" s="124"/>
      <c r="N235" s="124"/>
      <c r="O235" s="36"/>
      <c r="P235" s="37"/>
      <c r="Q235" s="37"/>
      <c r="R235" s="34"/>
      <c r="S235" s="35"/>
      <c r="T235" s="38">
        <f>IF(O235&lt;&gt;"",O235,IF(J235&lt;&gt;"",J235,IF(E235&lt;&gt;"",E235,"")))</f>
        <v>2</v>
      </c>
      <c r="U235" s="39">
        <f>IF(R235&lt;&gt;"",R235,IF(M235&lt;&gt;"",M235,IF(I235&lt;&gt;"",I235,IF(H235&lt;&gt;"",H235,""))))</f>
        <v>2</v>
      </c>
      <c r="V235" s="4"/>
      <c r="W235" s="4"/>
      <c r="X235" s="4"/>
      <c r="Y235" s="4"/>
      <c r="Z235" s="4"/>
    </row>
    <row r="236" spans="1:26" ht="15.75" customHeight="1">
      <c r="A236" s="83"/>
      <c r="B236" s="16"/>
      <c r="C236" s="16"/>
      <c r="D236" s="16"/>
      <c r="E236" s="83"/>
      <c r="F236" s="16"/>
      <c r="G236" s="53"/>
      <c r="H236" s="53"/>
      <c r="I236" s="53"/>
      <c r="J236" s="127"/>
      <c r="K236" s="4"/>
      <c r="L236" s="53"/>
      <c r="M236" s="128"/>
      <c r="N236" s="128"/>
      <c r="O236" s="53"/>
      <c r="P236" s="53"/>
      <c r="Q236" s="53"/>
      <c r="R236" s="53"/>
      <c r="S236" s="53"/>
      <c r="T236" s="53"/>
      <c r="U236" s="16"/>
      <c r="V236" s="16"/>
      <c r="W236" s="16"/>
      <c r="X236" s="16"/>
      <c r="Y236" s="16"/>
      <c r="Z236" s="16"/>
    </row>
    <row r="237" spans="1:26" ht="15.75" customHeight="1">
      <c r="A237" s="7">
        <v>360</v>
      </c>
      <c r="B237" s="19" t="s">
        <v>1869</v>
      </c>
      <c r="C237" s="19" t="s">
        <v>1870</v>
      </c>
      <c r="D237" s="19" t="s">
        <v>3449</v>
      </c>
      <c r="E237" s="34">
        <v>1</v>
      </c>
      <c r="F237" s="19" t="s">
        <v>4734</v>
      </c>
      <c r="G237" s="116" t="str">
        <f>HYPERLINK("https://drive.google.com/drive/folders/0B93qD7tUPEF5ZXdsSUVZQ1FRcVU?usp=sharing","Documents for Sourcing ")</f>
        <v xml:space="preserve">Documents for Sourcing </v>
      </c>
      <c r="H237" s="34">
        <v>1</v>
      </c>
      <c r="I237" s="34"/>
      <c r="J237" s="121">
        <v>1</v>
      </c>
      <c r="K237" s="123"/>
      <c r="L237" s="37"/>
      <c r="M237" s="124"/>
      <c r="N237" s="124"/>
      <c r="O237" s="36"/>
      <c r="P237" s="37"/>
      <c r="Q237" s="37"/>
      <c r="R237" s="34"/>
      <c r="S237" s="35"/>
      <c r="T237" s="38">
        <f>IF(O237&lt;&gt;"",O237,IF(J237&lt;&gt;"",J237,IF(E237&lt;&gt;"",E237,"")))</f>
        <v>1</v>
      </c>
      <c r="U237" s="39">
        <f>IF(R237&lt;&gt;"",R237,IF(M237&lt;&gt;"",M237,IF(I237&lt;&gt;"",I237,IF(H237&lt;&gt;"",H237,""))))</f>
        <v>1</v>
      </c>
      <c r="V237" s="4"/>
      <c r="W237" s="4"/>
      <c r="X237" s="4"/>
      <c r="Y237" s="4"/>
      <c r="Z237" s="4"/>
    </row>
    <row r="238" spans="1:26" ht="15.75" customHeight="1">
      <c r="A238" s="83"/>
      <c r="B238" s="16"/>
      <c r="C238" s="16"/>
      <c r="D238" s="16"/>
      <c r="E238" s="83"/>
      <c r="F238" s="16"/>
      <c r="G238" s="53"/>
      <c r="H238" s="53"/>
      <c r="I238" s="53"/>
      <c r="J238" s="127"/>
      <c r="K238" s="4"/>
      <c r="L238" s="53"/>
      <c r="M238" s="128"/>
      <c r="N238" s="128"/>
      <c r="O238" s="53"/>
      <c r="P238" s="53"/>
      <c r="Q238" s="53"/>
      <c r="R238" s="53"/>
      <c r="S238" s="53"/>
      <c r="T238" s="53"/>
      <c r="U238" s="16"/>
      <c r="V238" s="16"/>
      <c r="W238" s="16"/>
      <c r="X238" s="16"/>
      <c r="Y238" s="16"/>
      <c r="Z238" s="16"/>
    </row>
    <row r="239" spans="1:26" ht="15.75" customHeight="1">
      <c r="A239" s="7">
        <v>361</v>
      </c>
      <c r="B239" s="19" t="s">
        <v>3060</v>
      </c>
      <c r="C239" s="19" t="s">
        <v>1875</v>
      </c>
      <c r="D239" s="19" t="s">
        <v>3456</v>
      </c>
      <c r="E239" s="34">
        <v>2</v>
      </c>
      <c r="F239" s="19" t="s">
        <v>4736</v>
      </c>
      <c r="G239" s="116" t="str">
        <f t="shared" ref="G239:G243" si="62">HYPERLINK("https://drive.google.com/drive/folders/0B93qD7tUPEF5ZXdsSUVZQ1FRcVU?usp=sharing","Documents for Sourcing ")</f>
        <v xml:space="preserve">Documents for Sourcing </v>
      </c>
      <c r="H239" s="34">
        <v>2</v>
      </c>
      <c r="I239" s="34">
        <v>3</v>
      </c>
      <c r="J239" s="125">
        <v>3</v>
      </c>
      <c r="K239" s="40" t="s">
        <v>4737</v>
      </c>
      <c r="L239" s="37"/>
      <c r="M239" s="125">
        <v>3</v>
      </c>
      <c r="N239" s="125"/>
      <c r="O239" s="36"/>
      <c r="P239" s="37"/>
      <c r="Q239" s="37"/>
      <c r="R239" s="34"/>
      <c r="S239" s="35"/>
      <c r="T239" s="38">
        <f t="shared" ref="T239:T243" si="63">IF(O239&lt;&gt;"",O239,IF(J239&lt;&gt;"",J239,IF(E239&lt;&gt;"",E239,"")))</f>
        <v>3</v>
      </c>
      <c r="U239" s="39">
        <f t="shared" ref="U239:U243" si="64">IF(R239&lt;&gt;"",R239,IF(M239&lt;&gt;"",M239,IF(I239&lt;&gt;"",I239,IF(H239&lt;&gt;"",H239,""))))</f>
        <v>3</v>
      </c>
      <c r="V239" s="4"/>
      <c r="W239" s="4"/>
      <c r="X239" s="4"/>
      <c r="Y239" s="4"/>
      <c r="Z239" s="4"/>
    </row>
    <row r="240" spans="1:26" ht="15.75" customHeight="1">
      <c r="A240" s="7">
        <v>362</v>
      </c>
      <c r="B240" s="19" t="s">
        <v>1882</v>
      </c>
      <c r="C240" s="19" t="s">
        <v>1883</v>
      </c>
      <c r="D240" s="19" t="s">
        <v>3458</v>
      </c>
      <c r="E240" s="34">
        <v>1</v>
      </c>
      <c r="F240" s="19" t="s">
        <v>4740</v>
      </c>
      <c r="G240" s="116" t="str">
        <f t="shared" si="62"/>
        <v xml:space="preserve">Documents for Sourcing </v>
      </c>
      <c r="H240" s="34">
        <v>1</v>
      </c>
      <c r="I240" s="34"/>
      <c r="J240" s="125">
        <v>3</v>
      </c>
      <c r="K240" s="40" t="s">
        <v>4741</v>
      </c>
      <c r="L240" s="37"/>
      <c r="M240" s="125">
        <v>2</v>
      </c>
      <c r="N240" s="125" t="s">
        <v>4742</v>
      </c>
      <c r="O240" s="36"/>
      <c r="P240" s="37"/>
      <c r="Q240" s="37"/>
      <c r="R240" s="34"/>
      <c r="S240" s="35"/>
      <c r="T240" s="38">
        <f t="shared" si="63"/>
        <v>3</v>
      </c>
      <c r="U240" s="39">
        <f t="shared" si="64"/>
        <v>2</v>
      </c>
      <c r="V240" s="4"/>
      <c r="W240" s="4"/>
      <c r="X240" s="4"/>
      <c r="Y240" s="4"/>
      <c r="Z240" s="4"/>
    </row>
    <row r="241" spans="1:26" ht="15.75" customHeight="1">
      <c r="A241" s="7">
        <v>363</v>
      </c>
      <c r="B241" s="19" t="s">
        <v>3461</v>
      </c>
      <c r="C241" s="19" t="s">
        <v>3462</v>
      </c>
      <c r="D241" s="19" t="s">
        <v>3463</v>
      </c>
      <c r="E241" s="34">
        <v>1</v>
      </c>
      <c r="F241" s="19" t="s">
        <v>4744</v>
      </c>
      <c r="G241" s="116" t="str">
        <f t="shared" si="62"/>
        <v xml:space="preserve">Documents for Sourcing </v>
      </c>
      <c r="H241" s="34">
        <v>2</v>
      </c>
      <c r="I241" s="34"/>
      <c r="J241" s="125">
        <v>3</v>
      </c>
      <c r="K241" s="40" t="s">
        <v>4746</v>
      </c>
      <c r="L241" s="37"/>
      <c r="M241" s="125">
        <v>2</v>
      </c>
      <c r="N241" s="125" t="s">
        <v>4747</v>
      </c>
      <c r="O241" s="36"/>
      <c r="P241" s="37"/>
      <c r="Q241" s="37"/>
      <c r="R241" s="34"/>
      <c r="S241" s="35"/>
      <c r="T241" s="38">
        <f t="shared" si="63"/>
        <v>3</v>
      </c>
      <c r="U241" s="39">
        <f t="shared" si="64"/>
        <v>2</v>
      </c>
      <c r="V241" s="4"/>
      <c r="W241" s="4"/>
      <c r="X241" s="4"/>
      <c r="Y241" s="4"/>
      <c r="Z241" s="4"/>
    </row>
    <row r="242" spans="1:26" ht="15.75" customHeight="1">
      <c r="A242" s="7">
        <v>364</v>
      </c>
      <c r="B242" s="19" t="s">
        <v>3373</v>
      </c>
      <c r="C242" s="19" t="s">
        <v>3464</v>
      </c>
      <c r="D242" s="19" t="s">
        <v>3465</v>
      </c>
      <c r="E242" s="34">
        <v>1</v>
      </c>
      <c r="F242" s="19" t="s">
        <v>4748</v>
      </c>
      <c r="G242" s="116" t="str">
        <f t="shared" si="62"/>
        <v xml:space="preserve">Documents for Sourcing </v>
      </c>
      <c r="H242" s="34">
        <v>1</v>
      </c>
      <c r="I242" s="34"/>
      <c r="J242" s="125">
        <v>3</v>
      </c>
      <c r="K242" s="40" t="s">
        <v>165</v>
      </c>
      <c r="L242" s="37"/>
      <c r="M242" s="125">
        <v>2</v>
      </c>
      <c r="N242" s="125" t="s">
        <v>4750</v>
      </c>
      <c r="O242" s="36"/>
      <c r="P242" s="37"/>
      <c r="Q242" s="37"/>
      <c r="R242" s="34"/>
      <c r="S242" s="35"/>
      <c r="T242" s="38">
        <f t="shared" si="63"/>
        <v>3</v>
      </c>
      <c r="U242" s="39">
        <f t="shared" si="64"/>
        <v>2</v>
      </c>
      <c r="V242" s="4"/>
      <c r="W242" s="4"/>
      <c r="X242" s="4"/>
      <c r="Y242" s="4"/>
      <c r="Z242" s="4"/>
    </row>
    <row r="243" spans="1:26" ht="15.75" customHeight="1">
      <c r="A243" s="7">
        <v>365</v>
      </c>
      <c r="B243" s="19" t="s">
        <v>3469</v>
      </c>
      <c r="C243" s="19" t="s">
        <v>3470</v>
      </c>
      <c r="D243" s="19" t="s">
        <v>3471</v>
      </c>
      <c r="E243" s="34">
        <v>1</v>
      </c>
      <c r="F243" s="19" t="s">
        <v>4751</v>
      </c>
      <c r="G243" s="116" t="str">
        <f t="shared" si="62"/>
        <v xml:space="preserve">Documents for Sourcing </v>
      </c>
      <c r="H243" s="34">
        <v>1</v>
      </c>
      <c r="I243" s="34"/>
      <c r="J243" s="121">
        <v>1</v>
      </c>
      <c r="K243" s="123"/>
      <c r="L243" s="37"/>
      <c r="M243" s="124"/>
      <c r="N243" s="124"/>
      <c r="O243" s="36"/>
      <c r="P243" s="37"/>
      <c r="Q243" s="37"/>
      <c r="R243" s="34"/>
      <c r="S243" s="35"/>
      <c r="T243" s="38">
        <f t="shared" si="63"/>
        <v>1</v>
      </c>
      <c r="U243" s="39">
        <f t="shared" si="64"/>
        <v>1</v>
      </c>
      <c r="V243" s="4"/>
      <c r="W243" s="4"/>
      <c r="X243" s="4"/>
      <c r="Y243" s="4"/>
      <c r="Z243" s="4"/>
    </row>
    <row r="244" spans="1:26" ht="15.75" customHeight="1">
      <c r="A244" s="83"/>
      <c r="B244" s="16"/>
      <c r="C244" s="16"/>
      <c r="D244" s="16"/>
      <c r="E244" s="83"/>
      <c r="F244" s="16"/>
      <c r="G244" s="53"/>
      <c r="H244" s="53"/>
      <c r="I244" s="53"/>
      <c r="J244" s="127"/>
      <c r="K244" s="4"/>
      <c r="L244" s="53"/>
      <c r="M244" s="128"/>
      <c r="N244" s="128"/>
      <c r="O244" s="53"/>
      <c r="P244" s="53"/>
      <c r="Q244" s="53"/>
      <c r="R244" s="53"/>
      <c r="S244" s="53"/>
      <c r="T244" s="53"/>
      <c r="U244" s="16"/>
      <c r="V244" s="16"/>
      <c r="W244" s="16"/>
      <c r="X244" s="16"/>
      <c r="Y244" s="16"/>
      <c r="Z244" s="16"/>
    </row>
    <row r="245" spans="1:26" ht="15.75" customHeight="1">
      <c r="A245" s="7">
        <v>366</v>
      </c>
      <c r="B245" s="19" t="s">
        <v>3472</v>
      </c>
      <c r="C245" s="19" t="s">
        <v>3473</v>
      </c>
      <c r="D245" s="19" t="s">
        <v>3474</v>
      </c>
      <c r="E245" s="34">
        <v>2</v>
      </c>
      <c r="F245" s="19" t="s">
        <v>4752</v>
      </c>
      <c r="G245" s="116" t="str">
        <f t="shared" ref="G245:G246" si="65">HYPERLINK("https://drive.google.com/drive/folders/0B93qD7tUPEF5ZXdsSUVZQ1FRcVU?usp=sharing","Documents for Sourcing ")</f>
        <v xml:space="preserve">Documents for Sourcing </v>
      </c>
      <c r="H245" s="34">
        <v>3</v>
      </c>
      <c r="I245" s="34"/>
      <c r="J245" s="149">
        <v>3</v>
      </c>
      <c r="K245" s="173" t="s">
        <v>4754</v>
      </c>
      <c r="L245" s="37"/>
      <c r="M245" s="149">
        <v>3</v>
      </c>
      <c r="N245" s="149"/>
      <c r="O245" s="36"/>
      <c r="P245" s="37"/>
      <c r="Q245" s="37"/>
      <c r="R245" s="34"/>
      <c r="S245" s="35"/>
      <c r="T245" s="38">
        <f t="shared" ref="T245:T246" si="66">IF(O245&lt;&gt;"",O245,IF(J245&lt;&gt;"",J245,IF(E245&lt;&gt;"",E245,"")))</f>
        <v>3</v>
      </c>
      <c r="U245" s="39">
        <f t="shared" ref="U245:U246" si="67">IF(R245&lt;&gt;"",R245,IF(M245&lt;&gt;"",M245,IF(I245&lt;&gt;"",I245,IF(H245&lt;&gt;"",H245,""))))</f>
        <v>3</v>
      </c>
      <c r="V245" s="4"/>
      <c r="W245" s="4"/>
      <c r="X245" s="4"/>
      <c r="Y245" s="4"/>
      <c r="Z245" s="4"/>
    </row>
    <row r="246" spans="1:26" ht="15.75" customHeight="1">
      <c r="A246" s="7">
        <v>367</v>
      </c>
      <c r="B246" s="19" t="s">
        <v>1888</v>
      </c>
      <c r="C246" s="19" t="s">
        <v>1889</v>
      </c>
      <c r="D246" s="19" t="s">
        <v>3475</v>
      </c>
      <c r="E246" s="34">
        <v>2</v>
      </c>
      <c r="F246" s="19" t="s">
        <v>4758</v>
      </c>
      <c r="G246" s="116" t="str">
        <f t="shared" si="65"/>
        <v xml:space="preserve">Documents for Sourcing </v>
      </c>
      <c r="H246" s="34">
        <v>3</v>
      </c>
      <c r="I246" s="34"/>
      <c r="J246" s="125">
        <v>3</v>
      </c>
      <c r="K246" s="40" t="s">
        <v>4759</v>
      </c>
      <c r="L246" s="37"/>
      <c r="M246" s="125">
        <v>3</v>
      </c>
      <c r="N246" s="125"/>
      <c r="O246" s="36"/>
      <c r="P246" s="37"/>
      <c r="Q246" s="37"/>
      <c r="R246" s="34"/>
      <c r="S246" s="35"/>
      <c r="T246" s="38">
        <f t="shared" si="66"/>
        <v>3</v>
      </c>
      <c r="U246" s="39">
        <f t="shared" si="67"/>
        <v>3</v>
      </c>
      <c r="V246" s="4"/>
      <c r="W246" s="4"/>
      <c r="X246" s="4"/>
      <c r="Y246" s="4"/>
      <c r="Z246" s="4"/>
    </row>
    <row r="247" spans="1:26" ht="15.75" customHeight="1">
      <c r="A247" s="83"/>
      <c r="B247" s="16"/>
      <c r="C247" s="16"/>
      <c r="D247" s="16"/>
      <c r="E247" s="83"/>
      <c r="F247" s="16"/>
      <c r="G247" s="53"/>
      <c r="H247" s="53"/>
      <c r="I247" s="53"/>
      <c r="J247" s="127"/>
      <c r="K247" s="4"/>
      <c r="L247" s="53"/>
      <c r="M247" s="128"/>
      <c r="N247" s="128"/>
      <c r="O247" s="53"/>
      <c r="P247" s="53"/>
      <c r="Q247" s="53"/>
      <c r="R247" s="53"/>
      <c r="S247" s="53"/>
      <c r="T247" s="53"/>
      <c r="U247" s="16"/>
      <c r="V247" s="16"/>
      <c r="W247" s="16"/>
      <c r="X247" s="16"/>
      <c r="Y247" s="16"/>
      <c r="Z247" s="16"/>
    </row>
    <row r="248" spans="1:26" ht="15.75" customHeight="1">
      <c r="A248" s="7">
        <v>368</v>
      </c>
      <c r="B248" s="19" t="s">
        <v>1894</v>
      </c>
      <c r="C248" s="19" t="s">
        <v>1895</v>
      </c>
      <c r="D248" s="19" t="s">
        <v>3476</v>
      </c>
      <c r="E248" s="34">
        <v>0</v>
      </c>
      <c r="F248" s="19" t="s">
        <v>4760</v>
      </c>
      <c r="G248" s="116"/>
      <c r="H248" s="34">
        <v>0</v>
      </c>
      <c r="I248" s="34"/>
      <c r="J248" s="121">
        <v>0</v>
      </c>
      <c r="K248" s="123"/>
      <c r="L248" s="37"/>
      <c r="M248" s="124"/>
      <c r="N248" s="124"/>
      <c r="O248" s="36"/>
      <c r="P248" s="37"/>
      <c r="Q248" s="37"/>
      <c r="R248" s="34"/>
      <c r="S248" s="35"/>
      <c r="T248" s="38">
        <f>IF(O248&lt;&gt;"",O248,IF(J248&lt;&gt;"",J248,IF(E248&lt;&gt;"",E248,"")))</f>
        <v>0</v>
      </c>
      <c r="U248" s="39">
        <f>IF(R248&lt;&gt;"",R248,IF(M248&lt;&gt;"",M248,IF(I248&lt;&gt;"",I248,IF(H248&lt;&gt;"",H248,""))))</f>
        <v>0</v>
      </c>
      <c r="V248" s="4"/>
      <c r="W248" s="4"/>
      <c r="X248" s="4"/>
      <c r="Y248" s="4"/>
      <c r="Z248" s="4"/>
    </row>
    <row r="249" spans="1:26" ht="15.75" customHeight="1">
      <c r="A249" s="7"/>
      <c r="B249" s="4"/>
      <c r="C249" s="4"/>
      <c r="D249" s="4"/>
      <c r="E249" s="7"/>
      <c r="F249" s="4"/>
      <c r="G249" s="53"/>
      <c r="H249" s="53"/>
      <c r="I249" s="53"/>
      <c r="J249" s="127"/>
      <c r="K249" s="4"/>
      <c r="L249" s="53"/>
      <c r="M249" s="128"/>
      <c r="N249" s="128"/>
      <c r="O249" s="53"/>
      <c r="P249" s="53"/>
      <c r="Q249" s="53"/>
      <c r="R249" s="53"/>
      <c r="S249" s="53"/>
      <c r="T249" s="53"/>
      <c r="U249" s="16"/>
      <c r="V249" s="4"/>
      <c r="W249" s="4"/>
      <c r="X249" s="4"/>
      <c r="Y249" s="4"/>
      <c r="Z249" s="4"/>
    </row>
    <row r="250" spans="1:26" ht="15.75" customHeight="1">
      <c r="A250" s="7"/>
      <c r="B250" s="4"/>
      <c r="C250" s="4"/>
      <c r="D250" s="4"/>
      <c r="E250" s="7"/>
      <c r="F250" s="4"/>
      <c r="G250" s="53"/>
      <c r="H250" s="53"/>
      <c r="I250" s="53"/>
      <c r="J250" s="127"/>
      <c r="K250" s="4"/>
      <c r="L250" s="53"/>
      <c r="M250" s="128"/>
      <c r="N250" s="128"/>
      <c r="O250" s="53"/>
      <c r="P250" s="53"/>
      <c r="Q250" s="53"/>
      <c r="R250" s="53"/>
      <c r="S250" s="53"/>
      <c r="T250" s="53"/>
      <c r="U250" s="16"/>
      <c r="V250" s="4"/>
      <c r="W250" s="4"/>
      <c r="X250" s="4"/>
      <c r="Y250" s="4"/>
      <c r="Z250" s="4"/>
    </row>
    <row r="251" spans="1:26" ht="15.75" customHeight="1">
      <c r="A251" s="7"/>
      <c r="B251" s="4"/>
      <c r="C251" s="4"/>
      <c r="D251" s="4"/>
      <c r="E251" s="7"/>
      <c r="F251" s="4"/>
      <c r="G251" s="53"/>
      <c r="H251" s="53"/>
      <c r="I251" s="53"/>
      <c r="J251" s="127"/>
      <c r="K251" s="4"/>
      <c r="L251" s="53"/>
      <c r="M251" s="127"/>
      <c r="N251" s="127"/>
      <c r="O251" s="53"/>
      <c r="P251" s="53"/>
      <c r="Q251" s="53"/>
      <c r="R251" s="53"/>
      <c r="S251" s="53"/>
      <c r="T251" s="53"/>
      <c r="U251" s="16"/>
      <c r="V251" s="4"/>
      <c r="W251" s="4"/>
      <c r="X251" s="4"/>
      <c r="Y251" s="4"/>
      <c r="Z251" s="4"/>
    </row>
    <row r="252" spans="1:26" ht="15.75" customHeight="1">
      <c r="A252" s="7"/>
      <c r="B252" s="102" t="s">
        <v>1051</v>
      </c>
      <c r="C252" s="2" t="s">
        <v>3477</v>
      </c>
      <c r="D252" s="4"/>
      <c r="E252" s="7"/>
      <c r="F252" s="4"/>
      <c r="G252" s="53"/>
      <c r="H252" s="53"/>
      <c r="I252" s="53"/>
      <c r="J252" s="127"/>
      <c r="K252" s="4"/>
      <c r="L252" s="53"/>
      <c r="M252" s="127"/>
      <c r="N252" s="127"/>
      <c r="O252" s="53"/>
      <c r="P252" s="53"/>
      <c r="Q252" s="53"/>
      <c r="R252" s="53"/>
      <c r="S252" s="53"/>
      <c r="T252" s="53"/>
      <c r="U252" s="16"/>
      <c r="V252" s="4"/>
      <c r="W252" s="4"/>
      <c r="X252" s="4"/>
      <c r="Y252" s="4"/>
      <c r="Z252" s="4"/>
    </row>
    <row r="253" spans="1:26" ht="15.75" customHeight="1">
      <c r="A253" s="7">
        <v>369</v>
      </c>
      <c r="B253" s="19" t="s">
        <v>3478</v>
      </c>
      <c r="C253" s="19" t="s">
        <v>3479</v>
      </c>
      <c r="D253" s="19" t="s">
        <v>3480</v>
      </c>
      <c r="E253" s="34">
        <v>2</v>
      </c>
      <c r="F253" s="19" t="s">
        <v>4764</v>
      </c>
      <c r="G253" s="116" t="str">
        <f>HYPERLINK("https://drive.google.com/drive/folders/0B93qD7tUPEF5ZXdsSUVZQ1FRcVU?usp=sharing","Documents for Sourcing ")</f>
        <v xml:space="preserve">Documents for Sourcing </v>
      </c>
      <c r="H253" s="34">
        <v>2</v>
      </c>
      <c r="I253" s="34"/>
      <c r="J253" s="117">
        <v>2</v>
      </c>
      <c r="K253" s="126" t="s">
        <v>4768</v>
      </c>
      <c r="L253" s="37"/>
      <c r="M253" s="117">
        <v>2</v>
      </c>
      <c r="N253" s="117"/>
      <c r="O253" s="36"/>
      <c r="P253" s="37"/>
      <c r="Q253" s="37"/>
      <c r="R253" s="34"/>
      <c r="S253" s="35"/>
      <c r="T253" s="38">
        <f>IF(O253&lt;&gt;"",O253,IF(J253&lt;&gt;"",J253,IF(E253&lt;&gt;"",E253,"")))</f>
        <v>2</v>
      </c>
      <c r="U253" s="39">
        <f>IF(R253&lt;&gt;"",R253,IF(M253&lt;&gt;"",M253,IF(I253&lt;&gt;"",I253,IF(H253&lt;&gt;"",H253,""))))</f>
        <v>2</v>
      </c>
      <c r="V253" s="4"/>
      <c r="W253" s="4"/>
      <c r="X253" s="4"/>
      <c r="Y253" s="4"/>
      <c r="Z253" s="4"/>
    </row>
    <row r="254" spans="1:26" ht="15.75" customHeight="1">
      <c r="A254" s="83"/>
      <c r="B254" s="16"/>
      <c r="C254" s="16"/>
      <c r="D254" s="16"/>
      <c r="E254" s="83"/>
      <c r="F254" s="16"/>
      <c r="G254" s="53"/>
      <c r="H254" s="53"/>
      <c r="I254" s="53"/>
      <c r="J254" s="127"/>
      <c r="K254" s="4"/>
      <c r="L254" s="53"/>
      <c r="M254" s="128"/>
      <c r="N254" s="128"/>
      <c r="O254" s="53"/>
      <c r="P254" s="53"/>
      <c r="Q254" s="53"/>
      <c r="R254" s="53"/>
      <c r="S254" s="53"/>
      <c r="T254" s="53"/>
      <c r="U254" s="16"/>
      <c r="V254" s="16"/>
      <c r="W254" s="16"/>
      <c r="X254" s="16"/>
      <c r="Y254" s="16"/>
      <c r="Z254" s="16"/>
    </row>
    <row r="255" spans="1:26" ht="15.75" customHeight="1">
      <c r="A255" s="7">
        <v>370</v>
      </c>
      <c r="B255" s="19" t="s">
        <v>3486</v>
      </c>
      <c r="C255" s="19" t="s">
        <v>3487</v>
      </c>
      <c r="D255" s="19" t="s">
        <v>3489</v>
      </c>
      <c r="E255" s="34">
        <v>2</v>
      </c>
      <c r="F255" s="19" t="s">
        <v>4770</v>
      </c>
      <c r="G255" s="116" t="str">
        <f>HYPERLINK("https://drive.google.com/drive/folders/0B93qD7tUPEF5ZXdsSUVZQ1FRcVU?usp=sharing","Documents for Sourcing ")</f>
        <v xml:space="preserve">Documents for Sourcing </v>
      </c>
      <c r="H255" s="34">
        <v>2</v>
      </c>
      <c r="I255" s="34"/>
      <c r="J255" s="121">
        <v>2</v>
      </c>
      <c r="K255" s="123"/>
      <c r="L255" s="37"/>
      <c r="M255" s="124"/>
      <c r="N255" s="124"/>
      <c r="O255" s="36"/>
      <c r="P255" s="37"/>
      <c r="Q255" s="37"/>
      <c r="R255" s="34"/>
      <c r="S255" s="35"/>
      <c r="T255" s="38">
        <f>IF(O255&lt;&gt;"",O255,IF(J255&lt;&gt;"",J255,IF(E255&lt;&gt;"",E255,"")))</f>
        <v>2</v>
      </c>
      <c r="U255" s="39">
        <f>IF(R255&lt;&gt;"",R255,IF(M255&lt;&gt;"",M255,IF(I255&lt;&gt;"",I255,IF(H255&lt;&gt;"",H255,""))))</f>
        <v>2</v>
      </c>
      <c r="V255" s="4"/>
      <c r="W255" s="4"/>
      <c r="X255" s="4"/>
      <c r="Y255" s="4"/>
      <c r="Z255" s="4"/>
    </row>
    <row r="256" spans="1:26" ht="15.75" customHeight="1">
      <c r="A256" s="83"/>
      <c r="B256" s="16"/>
      <c r="C256" s="16"/>
      <c r="D256" s="16"/>
      <c r="E256" s="83"/>
      <c r="F256" s="16"/>
      <c r="G256" s="53"/>
      <c r="H256" s="53"/>
      <c r="I256" s="53"/>
      <c r="J256" s="127"/>
      <c r="K256" s="4"/>
      <c r="L256" s="53"/>
      <c r="M256" s="128"/>
      <c r="N256" s="128"/>
      <c r="O256" s="53"/>
      <c r="P256" s="53"/>
      <c r="Q256" s="53"/>
      <c r="R256" s="53"/>
      <c r="S256" s="53"/>
      <c r="T256" s="53"/>
      <c r="U256" s="16"/>
      <c r="V256" s="16"/>
      <c r="W256" s="16"/>
      <c r="X256" s="16"/>
      <c r="Y256" s="16"/>
      <c r="Z256" s="16"/>
    </row>
    <row r="257" spans="1:26" ht="15.75" customHeight="1">
      <c r="A257" s="7">
        <v>371</v>
      </c>
      <c r="B257" s="19" t="s">
        <v>3490</v>
      </c>
      <c r="C257" s="19" t="s">
        <v>3491</v>
      </c>
      <c r="D257" s="19" t="s">
        <v>3492</v>
      </c>
      <c r="E257" s="34">
        <v>2</v>
      </c>
      <c r="F257" s="19" t="s">
        <v>4771</v>
      </c>
      <c r="G257" s="116" t="str">
        <f>HYPERLINK("https://drive.google.com/drive/folders/0B93qD7tUPEF5ZXdsSUVZQ1FRcVU?usp=sharing","Documents for Sourcing ")</f>
        <v xml:space="preserve">Documents for Sourcing </v>
      </c>
      <c r="H257" s="34">
        <v>2</v>
      </c>
      <c r="I257" s="34"/>
      <c r="J257" s="121">
        <v>2</v>
      </c>
      <c r="K257" s="123"/>
      <c r="L257" s="37"/>
      <c r="M257" s="124"/>
      <c r="N257" s="124"/>
      <c r="O257" s="36"/>
      <c r="P257" s="37"/>
      <c r="Q257" s="37"/>
      <c r="R257" s="34"/>
      <c r="S257" s="35"/>
      <c r="T257" s="38">
        <f>IF(O257&lt;&gt;"",O257,IF(J257&lt;&gt;"",J257,IF(E257&lt;&gt;"",E257,"")))</f>
        <v>2</v>
      </c>
      <c r="U257" s="39">
        <f>IF(R257&lt;&gt;"",R257,IF(M257&lt;&gt;"",M257,IF(I257&lt;&gt;"",I257,IF(H257&lt;&gt;"",H257,""))))</f>
        <v>2</v>
      </c>
      <c r="V257" s="4"/>
      <c r="W257" s="4"/>
      <c r="X257" s="4"/>
      <c r="Y257" s="4"/>
      <c r="Z257" s="4"/>
    </row>
    <row r="258" spans="1:26" ht="15.75" customHeight="1">
      <c r="A258" s="83"/>
      <c r="B258" s="16"/>
      <c r="C258" s="16"/>
      <c r="D258" s="16"/>
      <c r="E258" s="83"/>
      <c r="F258" s="16"/>
      <c r="G258" s="53"/>
      <c r="H258" s="53"/>
      <c r="I258" s="53"/>
      <c r="J258" s="127"/>
      <c r="K258" s="4"/>
      <c r="L258" s="53"/>
      <c r="M258" s="128"/>
      <c r="N258" s="128"/>
      <c r="O258" s="53"/>
      <c r="P258" s="53"/>
      <c r="Q258" s="53"/>
      <c r="R258" s="53"/>
      <c r="S258" s="53"/>
      <c r="T258" s="53"/>
      <c r="U258" s="16"/>
      <c r="V258" s="16"/>
      <c r="W258" s="16"/>
      <c r="X258" s="16"/>
      <c r="Y258" s="16"/>
      <c r="Z258" s="16"/>
    </row>
    <row r="259" spans="1:26" ht="15.75" customHeight="1">
      <c r="A259" s="7">
        <v>372</v>
      </c>
      <c r="B259" s="19" t="s">
        <v>3493</v>
      </c>
      <c r="C259" s="19" t="s">
        <v>3494</v>
      </c>
      <c r="D259" s="19" t="s">
        <v>3495</v>
      </c>
      <c r="E259" s="34">
        <v>1</v>
      </c>
      <c r="F259" s="19" t="s">
        <v>4772</v>
      </c>
      <c r="G259" s="116" t="str">
        <f>HYPERLINK("https://drive.google.com/drive/folders/0B93qD7tUPEF5ZXdsSUVZQ1FRcVU?usp=sharing","Documents for Sourcing ")</f>
        <v xml:space="preserve">Documents for Sourcing </v>
      </c>
      <c r="H259" s="34">
        <v>1</v>
      </c>
      <c r="I259" s="34"/>
      <c r="J259" s="121">
        <v>1</v>
      </c>
      <c r="K259" s="123"/>
      <c r="L259" s="37"/>
      <c r="M259" s="124"/>
      <c r="N259" s="124"/>
      <c r="O259" s="36"/>
      <c r="P259" s="37"/>
      <c r="Q259" s="37"/>
      <c r="R259" s="34"/>
      <c r="S259" s="35"/>
      <c r="T259" s="38">
        <f>IF(O259&lt;&gt;"",O259,IF(J259&lt;&gt;"",J259,IF(E259&lt;&gt;"",E259,"")))</f>
        <v>1</v>
      </c>
      <c r="U259" s="39">
        <f>IF(R259&lt;&gt;"",R259,IF(M259&lt;&gt;"",M259,IF(I259&lt;&gt;"",I259,IF(H259&lt;&gt;"",H259,""))))</f>
        <v>1</v>
      </c>
      <c r="V259" s="4"/>
      <c r="W259" s="4"/>
      <c r="X259" s="4"/>
      <c r="Y259" s="4"/>
      <c r="Z259" s="4"/>
    </row>
    <row r="260" spans="1:26" ht="15.75" customHeight="1">
      <c r="A260" s="7"/>
      <c r="B260" s="4"/>
      <c r="C260" s="4"/>
      <c r="D260" s="4"/>
      <c r="E260" s="7"/>
      <c r="F260" s="4"/>
      <c r="G260" s="53"/>
      <c r="H260" s="53"/>
      <c r="I260" s="53"/>
      <c r="J260" s="127"/>
      <c r="K260" s="4"/>
      <c r="L260" s="53"/>
      <c r="M260" s="127"/>
      <c r="N260" s="127"/>
      <c r="O260" s="53"/>
      <c r="P260" s="53"/>
      <c r="Q260" s="53"/>
      <c r="R260" s="53"/>
      <c r="S260" s="53"/>
      <c r="T260" s="53"/>
      <c r="U260" s="16"/>
      <c r="V260" s="4"/>
      <c r="W260" s="4"/>
      <c r="X260" s="4"/>
      <c r="Y260" s="4"/>
      <c r="Z260" s="4"/>
    </row>
    <row r="261" spans="1:26" ht="15.75" customHeight="1">
      <c r="A261" s="7"/>
      <c r="B261" s="4"/>
      <c r="C261" s="4"/>
      <c r="D261" s="4"/>
      <c r="E261" s="7"/>
      <c r="F261" s="4"/>
      <c r="G261" s="53"/>
      <c r="H261" s="53"/>
      <c r="I261" s="53"/>
      <c r="J261" s="127"/>
      <c r="K261" s="4"/>
      <c r="L261" s="53"/>
      <c r="M261" s="127"/>
      <c r="N261" s="127"/>
      <c r="O261" s="53"/>
      <c r="P261" s="53"/>
      <c r="Q261" s="53"/>
      <c r="R261" s="53"/>
      <c r="S261" s="53"/>
      <c r="T261" s="53"/>
      <c r="U261" s="16"/>
      <c r="V261" s="4"/>
      <c r="W261" s="4"/>
      <c r="X261" s="4"/>
      <c r="Y261" s="4"/>
      <c r="Z261" s="4"/>
    </row>
    <row r="262" spans="1:26" ht="15.75" customHeight="1">
      <c r="A262" s="7"/>
      <c r="B262" s="102" t="s">
        <v>3503</v>
      </c>
      <c r="C262" s="2" t="s">
        <v>3504</v>
      </c>
      <c r="D262" s="4"/>
      <c r="E262" s="7"/>
      <c r="F262" s="4"/>
      <c r="G262" s="53"/>
      <c r="H262" s="53"/>
      <c r="I262" s="53"/>
      <c r="J262" s="127"/>
      <c r="K262" s="4"/>
      <c r="L262" s="53"/>
      <c r="M262" s="127"/>
      <c r="N262" s="127"/>
      <c r="O262" s="53"/>
      <c r="P262" s="53"/>
      <c r="Q262" s="53"/>
      <c r="R262" s="53"/>
      <c r="S262" s="53"/>
      <c r="T262" s="53"/>
      <c r="U262" s="16"/>
      <c r="V262" s="4"/>
      <c r="W262" s="4"/>
      <c r="X262" s="4"/>
      <c r="Y262" s="4"/>
      <c r="Z262" s="4"/>
    </row>
    <row r="263" spans="1:26" ht="15.75" customHeight="1">
      <c r="A263" s="7">
        <v>373</v>
      </c>
      <c r="B263" s="19" t="s">
        <v>3506</v>
      </c>
      <c r="C263" s="19" t="s">
        <v>3507</v>
      </c>
      <c r="D263" s="19" t="s">
        <v>3508</v>
      </c>
      <c r="E263" s="34">
        <v>3</v>
      </c>
      <c r="F263" s="19" t="s">
        <v>4773</v>
      </c>
      <c r="G263" s="116" t="str">
        <f>HYPERLINK("https://drive.google.com/drive/folders/0B93qD7tUPEF5ZXdsSUVZQ1FRcVU?usp=sharing","Documents for Sourcing ")</f>
        <v xml:space="preserve">Documents for Sourcing </v>
      </c>
      <c r="H263" s="34">
        <v>3</v>
      </c>
      <c r="I263" s="34"/>
      <c r="J263" s="117">
        <v>3</v>
      </c>
      <c r="K263" s="126" t="s">
        <v>4774</v>
      </c>
      <c r="L263" s="37"/>
      <c r="M263" s="117">
        <v>3</v>
      </c>
      <c r="N263" s="117"/>
      <c r="O263" s="36"/>
      <c r="P263" s="37"/>
      <c r="Q263" s="37"/>
      <c r="R263" s="34"/>
      <c r="S263" s="35"/>
      <c r="T263" s="38">
        <f>IF(O263&lt;&gt;"",O263,IF(J263&lt;&gt;"",J263,IF(E263&lt;&gt;"",E263,"")))</f>
        <v>3</v>
      </c>
      <c r="U263" s="39">
        <f>IF(R263&lt;&gt;"",R263,IF(M263&lt;&gt;"",M263,IF(I263&lt;&gt;"",I263,IF(H263&lt;&gt;"",H263,""))))</f>
        <v>3</v>
      </c>
      <c r="V263" s="4"/>
      <c r="W263" s="4"/>
      <c r="X263" s="4"/>
      <c r="Y263" s="4"/>
      <c r="Z263" s="4"/>
    </row>
    <row r="264" spans="1:26" ht="15.75" customHeight="1">
      <c r="A264" s="83"/>
      <c r="B264" s="16"/>
      <c r="C264" s="16"/>
      <c r="D264" s="16"/>
      <c r="E264" s="83"/>
      <c r="F264" s="16"/>
      <c r="G264" s="53"/>
      <c r="H264" s="53"/>
      <c r="I264" s="53"/>
      <c r="J264" s="127"/>
      <c r="K264" s="4"/>
      <c r="L264" s="53"/>
      <c r="M264" s="128"/>
      <c r="N264" s="128"/>
      <c r="O264" s="53"/>
      <c r="P264" s="53"/>
      <c r="Q264" s="53"/>
      <c r="R264" s="53"/>
      <c r="S264" s="53"/>
      <c r="T264" s="53"/>
      <c r="U264" s="16"/>
      <c r="V264" s="16"/>
      <c r="W264" s="16"/>
      <c r="X264" s="16"/>
      <c r="Y264" s="16"/>
      <c r="Z264" s="16"/>
    </row>
    <row r="265" spans="1:26" ht="15.75" customHeight="1">
      <c r="A265" s="7">
        <v>374</v>
      </c>
      <c r="B265" s="19" t="s">
        <v>3512</v>
      </c>
      <c r="C265" s="19" t="s">
        <v>3514</v>
      </c>
      <c r="D265" s="19" t="s">
        <v>3515</v>
      </c>
      <c r="E265" s="34">
        <v>2</v>
      </c>
      <c r="F265" s="19" t="s">
        <v>4775</v>
      </c>
      <c r="G265" s="116" t="str">
        <f>HYPERLINK("https://drive.google.com/drive/folders/0B93qD7tUPEF5ZXdsSUVZQ1FRcVU?usp=sharing","Documents for Sourcing ")</f>
        <v xml:space="preserve">Documents for Sourcing </v>
      </c>
      <c r="H265" s="34">
        <v>2</v>
      </c>
      <c r="I265" s="34"/>
      <c r="J265" s="121">
        <v>2</v>
      </c>
      <c r="K265" s="123"/>
      <c r="L265" s="37"/>
      <c r="M265" s="124"/>
      <c r="N265" s="124"/>
      <c r="O265" s="36"/>
      <c r="P265" s="37"/>
      <c r="Q265" s="37"/>
      <c r="R265" s="34"/>
      <c r="S265" s="35"/>
      <c r="T265" s="38">
        <f>IF(O265&lt;&gt;"",O265,IF(J265&lt;&gt;"",J265,IF(E265&lt;&gt;"",E265,"")))</f>
        <v>2</v>
      </c>
      <c r="U265" s="39">
        <f>IF(R265&lt;&gt;"",R265,IF(M265&lt;&gt;"",M265,IF(I265&lt;&gt;"",I265,IF(H265&lt;&gt;"",H265,""))))</f>
        <v>2</v>
      </c>
      <c r="V265" s="4"/>
      <c r="W265" s="4"/>
      <c r="X265" s="4"/>
      <c r="Y265" s="4"/>
      <c r="Z265" s="4"/>
    </row>
    <row r="266" spans="1:26" ht="15.75" customHeight="1">
      <c r="A266" s="83"/>
      <c r="B266" s="16"/>
      <c r="C266" s="16"/>
      <c r="D266" s="16"/>
      <c r="E266" s="83"/>
      <c r="F266" s="16"/>
      <c r="G266" s="53"/>
      <c r="H266" s="53"/>
      <c r="I266" s="53"/>
      <c r="J266" s="127"/>
      <c r="K266" s="4"/>
      <c r="L266" s="53"/>
      <c r="M266" s="128"/>
      <c r="N266" s="128"/>
      <c r="O266" s="53"/>
      <c r="P266" s="53"/>
      <c r="Q266" s="53"/>
      <c r="R266" s="53"/>
      <c r="S266" s="53"/>
      <c r="T266" s="53"/>
      <c r="U266" s="16"/>
      <c r="V266" s="16"/>
      <c r="W266" s="16"/>
      <c r="X266" s="16"/>
      <c r="Y266" s="16"/>
      <c r="Z266" s="16"/>
    </row>
    <row r="267" spans="1:26" ht="15.75" customHeight="1">
      <c r="A267" s="7">
        <v>375</v>
      </c>
      <c r="B267" s="19" t="s">
        <v>3516</v>
      </c>
      <c r="C267" s="19" t="s">
        <v>3517</v>
      </c>
      <c r="D267" s="19" t="s">
        <v>3519</v>
      </c>
      <c r="E267" s="34">
        <v>1</v>
      </c>
      <c r="F267" s="19" t="s">
        <v>1033</v>
      </c>
      <c r="G267" s="116" t="str">
        <f>HYPERLINK("https://drive.google.com/drive/folders/0B93qD7tUPEF5ZXdsSUVZQ1FRcVU?usp=sharing","Documents for Sourcing ")</f>
        <v xml:space="preserve">Documents for Sourcing </v>
      </c>
      <c r="H267" s="34">
        <v>1</v>
      </c>
      <c r="I267" s="34"/>
      <c r="J267" s="121">
        <v>1</v>
      </c>
      <c r="K267" s="123"/>
      <c r="L267" s="37"/>
      <c r="M267" s="124"/>
      <c r="N267" s="124"/>
      <c r="O267" s="36"/>
      <c r="P267" s="37"/>
      <c r="Q267" s="37"/>
      <c r="R267" s="34"/>
      <c r="S267" s="35"/>
      <c r="T267" s="38">
        <f>IF(O267&lt;&gt;"",O267,IF(J267&lt;&gt;"",J267,IF(E267&lt;&gt;"",E267,"")))</f>
        <v>1</v>
      </c>
      <c r="U267" s="39">
        <f>IF(R267&lt;&gt;"",R267,IF(M267&lt;&gt;"",M267,IF(I267&lt;&gt;"",I267,IF(H267&lt;&gt;"",H267,""))))</f>
        <v>1</v>
      </c>
      <c r="V267" s="4"/>
      <c r="W267" s="4"/>
      <c r="X267" s="4"/>
      <c r="Y267" s="4"/>
      <c r="Z267" s="4"/>
    </row>
    <row r="268" spans="1:26" ht="15.75" customHeight="1">
      <c r="A268" s="7"/>
      <c r="B268" s="4"/>
      <c r="C268" s="4"/>
      <c r="D268" s="4"/>
      <c r="E268" s="7"/>
      <c r="F268" s="4"/>
      <c r="G268" s="53"/>
      <c r="H268" s="53"/>
      <c r="I268" s="53"/>
      <c r="J268" s="127"/>
      <c r="K268" s="4"/>
      <c r="L268" s="53"/>
      <c r="M268" s="127"/>
      <c r="N268" s="127"/>
      <c r="O268" s="53"/>
      <c r="P268" s="53"/>
      <c r="Q268" s="53"/>
      <c r="R268" s="53"/>
      <c r="S268" s="53"/>
      <c r="T268" s="53"/>
      <c r="U268" s="16"/>
      <c r="V268" s="4"/>
      <c r="W268" s="4"/>
      <c r="X268" s="4"/>
      <c r="Y268" s="4"/>
      <c r="Z268" s="4"/>
    </row>
    <row r="269" spans="1:26" ht="15.75" customHeight="1">
      <c r="A269" s="7"/>
      <c r="B269" s="4"/>
      <c r="C269" s="4"/>
      <c r="D269" s="4"/>
      <c r="E269" s="7"/>
      <c r="F269" s="4"/>
      <c r="G269" s="53"/>
      <c r="H269" s="53"/>
      <c r="I269" s="53"/>
      <c r="J269" s="127"/>
      <c r="K269" s="4"/>
      <c r="L269" s="53"/>
      <c r="M269" s="127"/>
      <c r="N269" s="127"/>
      <c r="O269" s="53"/>
      <c r="P269" s="53"/>
      <c r="Q269" s="53"/>
      <c r="R269" s="53"/>
      <c r="S269" s="53"/>
      <c r="T269" s="53"/>
      <c r="U269" s="16"/>
      <c r="V269" s="4"/>
      <c r="W269" s="4"/>
      <c r="X269" s="4"/>
      <c r="Y269" s="4"/>
      <c r="Z269" s="4"/>
    </row>
    <row r="270" spans="1:26" ht="15.75" customHeight="1">
      <c r="A270" s="7"/>
      <c r="B270" s="4"/>
      <c r="C270" s="4"/>
      <c r="D270" s="4"/>
      <c r="E270" s="7"/>
      <c r="F270" s="4"/>
      <c r="G270" s="53"/>
      <c r="H270" s="53"/>
      <c r="I270" s="53"/>
      <c r="J270" s="127"/>
      <c r="K270" s="4"/>
      <c r="L270" s="53"/>
      <c r="M270" s="127"/>
      <c r="N270" s="127"/>
      <c r="O270" s="53"/>
      <c r="P270" s="53"/>
      <c r="Q270" s="53"/>
      <c r="R270" s="53"/>
      <c r="S270" s="53"/>
      <c r="T270" s="53"/>
      <c r="U270" s="16"/>
      <c r="V270" s="4"/>
      <c r="W270" s="4"/>
      <c r="X270" s="4"/>
      <c r="Y270" s="4"/>
      <c r="Z270" s="4"/>
    </row>
    <row r="271" spans="1:26" ht="15.75" customHeight="1">
      <c r="A271" s="7"/>
      <c r="B271" s="99" t="s">
        <v>555</v>
      </c>
      <c r="C271" s="4"/>
      <c r="D271" s="4"/>
      <c r="E271" s="7"/>
      <c r="F271" s="4"/>
      <c r="G271" s="53"/>
      <c r="H271" s="53"/>
      <c r="I271" s="53"/>
      <c r="J271" s="127"/>
      <c r="K271" s="4"/>
      <c r="L271" s="53"/>
      <c r="M271" s="127"/>
      <c r="N271" s="127"/>
      <c r="O271" s="53"/>
      <c r="P271" s="53"/>
      <c r="Q271" s="53"/>
      <c r="R271" s="53"/>
      <c r="S271" s="53"/>
      <c r="T271" s="53"/>
      <c r="U271" s="16"/>
      <c r="V271" s="4"/>
      <c r="W271" s="4"/>
      <c r="X271" s="4"/>
      <c r="Y271" s="4"/>
      <c r="Z271" s="4"/>
    </row>
    <row r="272" spans="1:26" ht="15.75" customHeight="1">
      <c r="A272" s="7">
        <v>376</v>
      </c>
      <c r="B272" s="19" t="s">
        <v>3527</v>
      </c>
      <c r="C272" s="19" t="s">
        <v>3528</v>
      </c>
      <c r="D272" s="19" t="s">
        <v>3529</v>
      </c>
      <c r="E272" s="34">
        <v>4</v>
      </c>
      <c r="F272" s="19" t="s">
        <v>608</v>
      </c>
      <c r="G272" s="116" t="str">
        <f>HYPERLINK("https://drive.google.com/drive/folders/0B93qD7tUPEF5Yl82WmtwTV9mcHc","Technology Docs ")</f>
        <v xml:space="preserve">Technology Docs </v>
      </c>
      <c r="H272" s="34">
        <v>4</v>
      </c>
      <c r="I272" s="34"/>
      <c r="J272" s="121">
        <v>4</v>
      </c>
      <c r="K272" s="123"/>
      <c r="L272" s="37"/>
      <c r="M272" s="124"/>
      <c r="N272" s="124"/>
      <c r="O272" s="36"/>
      <c r="P272" s="37"/>
      <c r="Q272" s="37"/>
      <c r="R272" s="34"/>
      <c r="S272" s="35"/>
      <c r="T272" s="38">
        <f>IF(O272&lt;&gt;"",O272,IF(J272&lt;&gt;"",J272,IF(E272&lt;&gt;"",E272,"")))</f>
        <v>4</v>
      </c>
      <c r="U272" s="39">
        <f>IF(R272&lt;&gt;"",R272,IF(M272&lt;&gt;"",M272,IF(I272&lt;&gt;"",I272,IF(H272&lt;&gt;"",H272,""))))</f>
        <v>4</v>
      </c>
      <c r="V272" s="4"/>
      <c r="W272" s="4"/>
      <c r="X272" s="4"/>
      <c r="Y272" s="4"/>
      <c r="Z272" s="4"/>
    </row>
    <row r="273" spans="1:26" ht="15.75" customHeight="1">
      <c r="A273" s="83"/>
      <c r="B273" s="16"/>
      <c r="C273" s="16"/>
      <c r="D273" s="16"/>
      <c r="E273" s="83"/>
      <c r="F273" s="16"/>
      <c r="G273" s="53"/>
      <c r="H273" s="53"/>
      <c r="I273" s="53"/>
      <c r="J273" s="127"/>
      <c r="K273" s="4"/>
      <c r="L273" s="53"/>
      <c r="M273" s="128"/>
      <c r="N273" s="128"/>
      <c r="O273" s="53"/>
      <c r="P273" s="53"/>
      <c r="Q273" s="53"/>
      <c r="R273" s="53"/>
      <c r="S273" s="53"/>
      <c r="T273" s="53"/>
      <c r="U273" s="16"/>
      <c r="V273" s="16"/>
      <c r="W273" s="16"/>
      <c r="X273" s="16"/>
      <c r="Y273" s="16"/>
      <c r="Z273" s="16"/>
    </row>
    <row r="274" spans="1:26" ht="15.75" customHeight="1">
      <c r="A274" s="7">
        <v>377</v>
      </c>
      <c r="B274" s="19" t="s">
        <v>3536</v>
      </c>
      <c r="C274" s="19" t="s">
        <v>3537</v>
      </c>
      <c r="D274" s="19" t="s">
        <v>3538</v>
      </c>
      <c r="E274" s="34">
        <v>4</v>
      </c>
      <c r="F274" s="19" t="s">
        <v>4697</v>
      </c>
      <c r="G274" s="116" t="str">
        <f>HYPERLINK("https://drive.google.com/drive/folders/0B93qD7tUPEF5Yl82WmtwTV9mcHc","Technology Docs ")</f>
        <v xml:space="preserve">Technology Docs </v>
      </c>
      <c r="H274" s="34">
        <v>4</v>
      </c>
      <c r="I274" s="34"/>
      <c r="J274" s="121">
        <v>4</v>
      </c>
      <c r="K274" s="165"/>
      <c r="L274" s="37"/>
      <c r="M274" s="124"/>
      <c r="N274" s="124"/>
      <c r="O274" s="36"/>
      <c r="P274" s="37"/>
      <c r="Q274" s="37"/>
      <c r="R274" s="34"/>
      <c r="S274" s="35"/>
      <c r="T274" s="38">
        <f>IF(O274&lt;&gt;"",O274,IF(J274&lt;&gt;"",J274,IF(E274&lt;&gt;"",E274,"")))</f>
        <v>4</v>
      </c>
      <c r="U274" s="39">
        <f>IF(R274&lt;&gt;"",R274,IF(M274&lt;&gt;"",M274,IF(I274&lt;&gt;"",I274,IF(H274&lt;&gt;"",H274,""))))</f>
        <v>4</v>
      </c>
      <c r="V274" s="4"/>
      <c r="W274" s="4"/>
      <c r="X274" s="4"/>
      <c r="Y274" s="4"/>
      <c r="Z274" s="4"/>
    </row>
    <row r="275" spans="1:26" ht="15.75" customHeight="1">
      <c r="A275" s="83"/>
      <c r="B275" s="16"/>
      <c r="C275" s="16"/>
      <c r="D275" s="16"/>
      <c r="E275" s="83"/>
      <c r="F275" s="16"/>
      <c r="G275" s="53"/>
      <c r="H275" s="53"/>
      <c r="I275" s="53"/>
      <c r="J275" s="127"/>
      <c r="K275" s="4"/>
      <c r="L275" s="53"/>
      <c r="M275" s="128"/>
      <c r="N275" s="128"/>
      <c r="O275" s="53"/>
      <c r="P275" s="53"/>
      <c r="Q275" s="53"/>
      <c r="R275" s="53"/>
      <c r="S275" s="53"/>
      <c r="T275" s="53"/>
      <c r="U275" s="16"/>
      <c r="V275" s="16"/>
      <c r="W275" s="16"/>
      <c r="X275" s="16"/>
      <c r="Y275" s="16"/>
      <c r="Z275" s="16"/>
    </row>
    <row r="276" spans="1:26" ht="15.75" customHeight="1">
      <c r="A276" s="7">
        <v>378</v>
      </c>
      <c r="B276" s="19" t="s">
        <v>2288</v>
      </c>
      <c r="C276" s="19" t="s">
        <v>2289</v>
      </c>
      <c r="D276" s="19" t="s">
        <v>3541</v>
      </c>
      <c r="E276" s="34">
        <v>0</v>
      </c>
      <c r="F276" s="19" t="s">
        <v>4776</v>
      </c>
      <c r="G276" s="116" t="str">
        <f>HYPERLINK("https://drive.google.com/drive/folders/0B93qD7tUPEF5Yl82WmtwTV9mcHc","Technology Docs ")</f>
        <v xml:space="preserve">Technology Docs </v>
      </c>
      <c r="H276" s="34">
        <v>2</v>
      </c>
      <c r="I276" s="34"/>
      <c r="J276" s="121">
        <v>2</v>
      </c>
      <c r="K276" s="165"/>
      <c r="L276" s="37"/>
      <c r="M276" s="124"/>
      <c r="N276" s="124"/>
      <c r="O276" s="36"/>
      <c r="P276" s="37"/>
      <c r="Q276" s="37"/>
      <c r="R276" s="34"/>
      <c r="S276" s="35"/>
      <c r="T276" s="38">
        <f>IF(O276&lt;&gt;"",O276,IF(J276&lt;&gt;"",J276,IF(E276&lt;&gt;"",E276,"")))</f>
        <v>2</v>
      </c>
      <c r="U276" s="39">
        <f>IF(R276&lt;&gt;"",R276,IF(M276&lt;&gt;"",M276,IF(I276&lt;&gt;"",I276,IF(H276&lt;&gt;"",H276,""))))</f>
        <v>2</v>
      </c>
      <c r="V276" s="4"/>
      <c r="W276" s="4"/>
      <c r="X276" s="4"/>
      <c r="Y276" s="4"/>
      <c r="Z276" s="4"/>
    </row>
    <row r="277" spans="1:26" ht="15.75" customHeight="1">
      <c r="A277" s="83"/>
      <c r="B277" s="16"/>
      <c r="C277" s="16"/>
      <c r="D277" s="16"/>
      <c r="E277" s="83"/>
      <c r="F277" s="16"/>
      <c r="G277" s="53"/>
      <c r="H277" s="53"/>
      <c r="I277" s="53"/>
      <c r="J277" s="127"/>
      <c r="K277" s="4"/>
      <c r="L277" s="53"/>
      <c r="M277" s="128"/>
      <c r="N277" s="128"/>
      <c r="O277" s="53"/>
      <c r="P277" s="53"/>
      <c r="Q277" s="53"/>
      <c r="R277" s="53"/>
      <c r="S277" s="53"/>
      <c r="T277" s="53"/>
      <c r="U277" s="16"/>
      <c r="V277" s="16"/>
      <c r="W277" s="16"/>
      <c r="X277" s="16"/>
      <c r="Y277" s="16"/>
      <c r="Z277" s="16"/>
    </row>
    <row r="278" spans="1:26" ht="15.75" customHeight="1">
      <c r="A278" s="7">
        <v>379</v>
      </c>
      <c r="B278" s="19" t="s">
        <v>3542</v>
      </c>
      <c r="C278" s="19" t="s">
        <v>3543</v>
      </c>
      <c r="D278" s="19" t="s">
        <v>3544</v>
      </c>
      <c r="E278" s="34">
        <v>2</v>
      </c>
      <c r="F278" s="19" t="s">
        <v>4707</v>
      </c>
      <c r="G278" s="116" t="str">
        <f>HYPERLINK("https://drive.google.com/drive/folders/0B93qD7tUPEF5Yl82WmtwTV9mcHc","Technology Docs ")</f>
        <v xml:space="preserve">Technology Docs </v>
      </c>
      <c r="H278" s="34">
        <v>2</v>
      </c>
      <c r="I278" s="34"/>
      <c r="J278" s="121">
        <v>2</v>
      </c>
      <c r="K278" s="165"/>
      <c r="L278" s="37"/>
      <c r="M278" s="124"/>
      <c r="N278" s="124"/>
      <c r="O278" s="36"/>
      <c r="P278" s="37"/>
      <c r="Q278" s="37"/>
      <c r="R278" s="34"/>
      <c r="S278" s="35"/>
      <c r="T278" s="38">
        <f>IF(O278&lt;&gt;"",O278,IF(J278&lt;&gt;"",J278,IF(E278&lt;&gt;"",E278,"")))</f>
        <v>2</v>
      </c>
      <c r="U278" s="39">
        <f>IF(R278&lt;&gt;"",R278,IF(M278&lt;&gt;"",M278,IF(I278&lt;&gt;"",I278,IF(H278&lt;&gt;"",H278,""))))</f>
        <v>2</v>
      </c>
      <c r="V278" s="4"/>
      <c r="W278" s="4"/>
      <c r="X278" s="4"/>
      <c r="Y278" s="4"/>
      <c r="Z278" s="4"/>
    </row>
    <row r="279" spans="1:26" ht="15.75" customHeight="1">
      <c r="A279" s="83"/>
      <c r="B279" s="16"/>
      <c r="C279" s="16"/>
      <c r="D279" s="16"/>
      <c r="E279" s="83"/>
      <c r="F279" s="16"/>
      <c r="G279" s="53"/>
      <c r="H279" s="53"/>
      <c r="I279" s="53"/>
      <c r="J279" s="127"/>
      <c r="K279" s="4"/>
      <c r="L279" s="53"/>
      <c r="M279" s="128"/>
      <c r="N279" s="128"/>
      <c r="O279" s="53"/>
      <c r="P279" s="53"/>
      <c r="Q279" s="53"/>
      <c r="R279" s="53"/>
      <c r="S279" s="53"/>
      <c r="T279" s="53"/>
      <c r="U279" s="16"/>
      <c r="V279" s="16"/>
      <c r="W279" s="16"/>
      <c r="X279" s="16"/>
      <c r="Y279" s="16"/>
      <c r="Z279" s="16"/>
    </row>
    <row r="280" spans="1:26" ht="15.75" customHeight="1">
      <c r="A280" s="7">
        <v>380</v>
      </c>
      <c r="B280" s="19" t="s">
        <v>3545</v>
      </c>
      <c r="C280" s="19" t="s">
        <v>3546</v>
      </c>
      <c r="D280" s="19" t="s">
        <v>3547</v>
      </c>
      <c r="E280" s="34">
        <v>0</v>
      </c>
      <c r="F280" s="19" t="s">
        <v>4777</v>
      </c>
      <c r="G280" s="116" t="str">
        <f>HYPERLINK("https://drive.google.com/drive/folders/0B93qD7tUPEF5Yl82WmtwTV9mcHc","Technology Docs ")</f>
        <v xml:space="preserve">Technology Docs </v>
      </c>
      <c r="H280" s="34">
        <v>0</v>
      </c>
      <c r="I280" s="34"/>
      <c r="J280" s="121">
        <v>0</v>
      </c>
      <c r="K280" s="165"/>
      <c r="L280" s="37"/>
      <c r="M280" s="124"/>
      <c r="N280" s="124"/>
      <c r="O280" s="36"/>
      <c r="P280" s="37"/>
      <c r="Q280" s="37"/>
      <c r="R280" s="34"/>
      <c r="S280" s="35"/>
      <c r="T280" s="38">
        <f>IF(O280&lt;&gt;"",O280,IF(J280&lt;&gt;"",J280,IF(E280&lt;&gt;"",E280,"")))</f>
        <v>0</v>
      </c>
      <c r="U280" s="39">
        <f>IF(R280&lt;&gt;"",R280,IF(M280&lt;&gt;"",M280,IF(I280&lt;&gt;"",I280,IF(H280&lt;&gt;"",H280,""))))</f>
        <v>0</v>
      </c>
      <c r="V280" s="4"/>
      <c r="W280" s="4"/>
      <c r="X280" s="4"/>
      <c r="Y280" s="4"/>
      <c r="Z280" s="4"/>
    </row>
    <row r="281" spans="1:26" ht="15.75" customHeight="1">
      <c r="A281" s="83"/>
      <c r="B281" s="16"/>
      <c r="C281" s="16"/>
      <c r="D281" s="16"/>
      <c r="E281" s="83"/>
      <c r="F281" s="16"/>
      <c r="G281" s="53"/>
      <c r="H281" s="53"/>
      <c r="I281" s="53"/>
      <c r="J281" s="127"/>
      <c r="K281" s="4"/>
      <c r="L281" s="53"/>
      <c r="M281" s="128"/>
      <c r="N281" s="128"/>
      <c r="O281" s="53"/>
      <c r="P281" s="53"/>
      <c r="Q281" s="53"/>
      <c r="R281" s="53"/>
      <c r="S281" s="53"/>
      <c r="T281" s="53"/>
      <c r="U281" s="16"/>
      <c r="V281" s="16"/>
      <c r="W281" s="16"/>
      <c r="X281" s="16"/>
      <c r="Y281" s="16"/>
      <c r="Z281" s="16"/>
    </row>
    <row r="282" spans="1:26" ht="15.75" customHeight="1">
      <c r="A282" s="7">
        <v>381</v>
      </c>
      <c r="B282" s="19" t="s">
        <v>3548</v>
      </c>
      <c r="C282" s="19" t="s">
        <v>2993</v>
      </c>
      <c r="D282" s="19" t="s">
        <v>3549</v>
      </c>
      <c r="E282" s="34">
        <v>2</v>
      </c>
      <c r="F282" s="19" t="s">
        <v>4778</v>
      </c>
      <c r="G282" s="116" t="str">
        <f>HYPERLINK("https://drive.google.com/drive/folders/0B93qD7tUPEF5Yl82WmtwTV9mcHc","Technology Docs ")</f>
        <v xml:space="preserve">Technology Docs </v>
      </c>
      <c r="H282" s="34">
        <v>3</v>
      </c>
      <c r="I282" s="34"/>
      <c r="J282" s="149">
        <v>3</v>
      </c>
      <c r="K282" s="174"/>
      <c r="L282" s="37"/>
      <c r="M282" s="149">
        <v>3</v>
      </c>
      <c r="N282" s="149"/>
      <c r="O282" s="36"/>
      <c r="P282" s="37"/>
      <c r="Q282" s="37"/>
      <c r="R282" s="34"/>
      <c r="S282" s="35"/>
      <c r="T282" s="38">
        <f>IF(O282&lt;&gt;"",O282,IF(J282&lt;&gt;"",J282,IF(E282&lt;&gt;"",E282,"")))</f>
        <v>3</v>
      </c>
      <c r="U282" s="39">
        <f>IF(R282&lt;&gt;"",R282,IF(M282&lt;&gt;"",M282,IF(I282&lt;&gt;"",I282,IF(H282&lt;&gt;"",H282,""))))</f>
        <v>3</v>
      </c>
      <c r="V282" s="4"/>
      <c r="W282" s="4"/>
      <c r="X282" s="4"/>
      <c r="Y282" s="4"/>
      <c r="Z282" s="4"/>
    </row>
    <row r="283" spans="1:26" ht="15.75" customHeight="1">
      <c r="A283" s="83"/>
      <c r="B283" s="16"/>
      <c r="C283" s="16"/>
      <c r="D283" s="16"/>
      <c r="E283" s="83"/>
      <c r="F283" s="16"/>
      <c r="G283" s="53"/>
      <c r="H283" s="53"/>
      <c r="I283" s="53"/>
      <c r="J283" s="127"/>
      <c r="K283" s="4"/>
      <c r="L283" s="53"/>
      <c r="M283" s="128"/>
      <c r="N283" s="128"/>
      <c r="O283" s="53"/>
      <c r="P283" s="53"/>
      <c r="Q283" s="53"/>
      <c r="R283" s="53"/>
      <c r="S283" s="53"/>
      <c r="T283" s="53"/>
      <c r="U283" s="16"/>
      <c r="V283" s="16"/>
      <c r="W283" s="16"/>
      <c r="X283" s="16"/>
      <c r="Y283" s="16"/>
      <c r="Z283" s="16"/>
    </row>
    <row r="284" spans="1:26" ht="15.75" customHeight="1">
      <c r="A284" s="7">
        <v>382</v>
      </c>
      <c r="B284" s="19" t="s">
        <v>3007</v>
      </c>
      <c r="C284" s="19" t="s">
        <v>3008</v>
      </c>
      <c r="D284" s="19" t="s">
        <v>3550</v>
      </c>
      <c r="E284" s="34">
        <v>4</v>
      </c>
      <c r="F284" s="19" t="s">
        <v>836</v>
      </c>
      <c r="G284" s="116" t="str">
        <f>HYPERLINK("https://drive.google.com/drive/folders/0B93qD7tUPEF5Yl82WmtwTV9mcHc","Technology Docs ")</f>
        <v xml:space="preserve">Technology Docs </v>
      </c>
      <c r="H284" s="34">
        <v>0</v>
      </c>
      <c r="I284" s="34"/>
      <c r="J284" s="125">
        <v>4</v>
      </c>
      <c r="K284" s="170" t="s">
        <v>4779</v>
      </c>
      <c r="L284" s="37"/>
      <c r="M284" s="125">
        <v>0</v>
      </c>
      <c r="N284" s="125"/>
      <c r="O284" s="36"/>
      <c r="P284" s="37"/>
      <c r="Q284" s="37"/>
      <c r="R284" s="34"/>
      <c r="S284" s="35"/>
      <c r="T284" s="38">
        <f>IF(O284&lt;&gt;"",O284,IF(J284&lt;&gt;"",J284,IF(E284&lt;&gt;"",E284,"")))</f>
        <v>4</v>
      </c>
      <c r="U284" s="39">
        <f>IF(R284&lt;&gt;"",R284,IF(M284&lt;&gt;"",M284,IF(I284&lt;&gt;"",I284,IF(H284&lt;&gt;"",H284,""))))</f>
        <v>0</v>
      </c>
      <c r="V284" s="4"/>
      <c r="W284" s="4"/>
      <c r="X284" s="4"/>
      <c r="Y284" s="4"/>
      <c r="Z284" s="4"/>
    </row>
    <row r="285" spans="1:26" ht="15.75" customHeight="1">
      <c r="A285" s="83"/>
      <c r="B285" s="16"/>
      <c r="C285" s="16"/>
      <c r="D285" s="16"/>
      <c r="E285" s="83"/>
      <c r="F285" s="16"/>
      <c r="G285" s="53"/>
      <c r="H285" s="53"/>
      <c r="I285" s="53"/>
      <c r="J285" s="127"/>
      <c r="K285" s="4"/>
      <c r="L285" s="53"/>
      <c r="M285" s="128"/>
      <c r="N285" s="128"/>
      <c r="O285" s="53"/>
      <c r="P285" s="53"/>
      <c r="Q285" s="53"/>
      <c r="R285" s="53"/>
      <c r="S285" s="53"/>
      <c r="T285" s="53"/>
      <c r="U285" s="16"/>
      <c r="V285" s="16"/>
      <c r="W285" s="16"/>
      <c r="X285" s="16"/>
      <c r="Y285" s="16"/>
      <c r="Z285" s="16"/>
    </row>
    <row r="286" spans="1:26" ht="15.75" customHeight="1">
      <c r="A286" s="7">
        <v>383</v>
      </c>
      <c r="B286" s="19" t="s">
        <v>3551</v>
      </c>
      <c r="C286" s="19" t="s">
        <v>3035</v>
      </c>
      <c r="D286" s="19" t="s">
        <v>3552</v>
      </c>
      <c r="E286" s="34">
        <v>4</v>
      </c>
      <c r="F286" s="19" t="s">
        <v>4710</v>
      </c>
      <c r="G286" s="116" t="str">
        <f>HYPERLINK("https://drive.google.com/drive/folders/0B93qD7tUPEF5Yl82WmtwTV9mcHc","Technology Docs ")</f>
        <v xml:space="preserve">Technology Docs </v>
      </c>
      <c r="H286" s="34">
        <v>1</v>
      </c>
      <c r="I286" s="34"/>
      <c r="J286" s="125">
        <v>4</v>
      </c>
      <c r="K286" s="40" t="s">
        <v>4780</v>
      </c>
      <c r="L286" s="37"/>
      <c r="M286" s="125">
        <v>2</v>
      </c>
      <c r="N286" s="125" t="s">
        <v>4781</v>
      </c>
      <c r="O286" s="36"/>
      <c r="P286" s="37"/>
      <c r="Q286" s="37"/>
      <c r="R286" s="34">
        <v>2.5</v>
      </c>
      <c r="S286" s="35" t="s">
        <v>4782</v>
      </c>
      <c r="T286" s="38">
        <f>IF(O286&lt;&gt;"",O286,IF(J286&lt;&gt;"",J286,IF(E286&lt;&gt;"",E286,"")))</f>
        <v>4</v>
      </c>
      <c r="U286" s="39">
        <f>IF(R286&lt;&gt;"",R286,IF(M286&lt;&gt;"",M286,IF(I286&lt;&gt;"",I286,IF(H286&lt;&gt;"",H286,""))))</f>
        <v>2.5</v>
      </c>
      <c r="V286" s="4"/>
      <c r="W286" s="4"/>
      <c r="X286" s="4"/>
      <c r="Y286" s="4"/>
      <c r="Z286" s="4"/>
    </row>
    <row r="287" spans="1:26" ht="15.75" customHeight="1">
      <c r="A287" s="83"/>
      <c r="B287" s="16"/>
      <c r="C287" s="16"/>
      <c r="D287" s="16"/>
      <c r="E287" s="83"/>
      <c r="F287" s="16"/>
      <c r="G287" s="53"/>
      <c r="H287" s="53"/>
      <c r="I287" s="53"/>
      <c r="J287" s="127"/>
      <c r="K287" s="4"/>
      <c r="L287" s="53"/>
      <c r="M287" s="128"/>
      <c r="N287" s="128"/>
      <c r="O287" s="53"/>
      <c r="P287" s="53"/>
      <c r="Q287" s="53"/>
      <c r="R287" s="53"/>
      <c r="S287" s="53"/>
      <c r="T287" s="53"/>
      <c r="U287" s="16"/>
      <c r="V287" s="16"/>
      <c r="W287" s="16"/>
      <c r="X287" s="16"/>
      <c r="Y287" s="16"/>
      <c r="Z287" s="16"/>
    </row>
    <row r="288" spans="1:26" ht="15.75" customHeight="1">
      <c r="A288" s="7">
        <v>384</v>
      </c>
      <c r="B288" s="19" t="s">
        <v>3046</v>
      </c>
      <c r="C288" s="19" t="s">
        <v>3048</v>
      </c>
      <c r="D288" s="19" t="s">
        <v>3560</v>
      </c>
      <c r="E288" s="34">
        <v>3</v>
      </c>
      <c r="F288" s="19" t="s">
        <v>4715</v>
      </c>
      <c r="G288" s="116" t="str">
        <f>HYPERLINK("https://drive.google.com/drive/folders/0B93qD7tUPEF5Yl82WmtwTV9mcHc","Technology Docs ")</f>
        <v xml:space="preserve">Technology Docs </v>
      </c>
      <c r="H288" s="34">
        <v>3</v>
      </c>
      <c r="I288" s="34"/>
      <c r="J288" s="121">
        <v>3</v>
      </c>
      <c r="K288" s="123"/>
      <c r="L288" s="37"/>
      <c r="M288" s="124"/>
      <c r="N288" s="124"/>
      <c r="O288" s="36"/>
      <c r="P288" s="37"/>
      <c r="Q288" s="37"/>
      <c r="R288" s="34"/>
      <c r="S288" s="35"/>
      <c r="T288" s="38">
        <f>IF(O288&lt;&gt;"",O288,IF(J288&lt;&gt;"",J288,IF(E288&lt;&gt;"",E288,"")))</f>
        <v>3</v>
      </c>
      <c r="U288" s="39">
        <f>IF(R288&lt;&gt;"",R288,IF(M288&lt;&gt;"",M288,IF(I288&lt;&gt;"",I288,IF(H288&lt;&gt;"",H288,""))))</f>
        <v>3</v>
      </c>
      <c r="V288" s="4"/>
      <c r="W288" s="4"/>
      <c r="X288" s="4"/>
      <c r="Y288" s="4"/>
      <c r="Z288" s="4"/>
    </row>
    <row r="289" spans="1:26" ht="15.75" customHeight="1">
      <c r="A289" s="83"/>
      <c r="B289" s="16"/>
      <c r="C289" s="16"/>
      <c r="D289" s="16"/>
      <c r="E289" s="83"/>
      <c r="F289" s="16"/>
      <c r="G289" s="53"/>
      <c r="H289" s="53"/>
      <c r="I289" s="53"/>
      <c r="J289" s="127"/>
      <c r="K289" s="4"/>
      <c r="L289" s="53"/>
      <c r="M289" s="128"/>
      <c r="N289" s="128"/>
      <c r="O289" s="53"/>
      <c r="P289" s="53"/>
      <c r="Q289" s="53"/>
      <c r="R289" s="53"/>
      <c r="S289" s="53"/>
      <c r="T289" s="53"/>
      <c r="U289" s="16"/>
      <c r="V289" s="16"/>
      <c r="W289" s="16"/>
      <c r="X289" s="16"/>
      <c r="Y289" s="16"/>
      <c r="Z289" s="16"/>
    </row>
    <row r="290" spans="1:26" ht="15.75" customHeight="1">
      <c r="A290" s="7">
        <v>385</v>
      </c>
      <c r="B290" s="19" t="s">
        <v>3055</v>
      </c>
      <c r="C290" s="19" t="s">
        <v>2009</v>
      </c>
      <c r="D290" s="19" t="s">
        <v>3561</v>
      </c>
      <c r="E290" s="34">
        <v>4</v>
      </c>
      <c r="F290" s="19" t="s">
        <v>2012</v>
      </c>
      <c r="G290" s="116" t="str">
        <f t="shared" ref="G290:G293" si="68">HYPERLINK("https://drive.google.com/drive/folders/0B93qD7tUPEF5Yl82WmtwTV9mcHc","Technology Docs ")</f>
        <v xml:space="preserve">Technology Docs </v>
      </c>
      <c r="H290" s="34">
        <v>4</v>
      </c>
      <c r="I290" s="34"/>
      <c r="J290" s="121">
        <v>4</v>
      </c>
      <c r="K290" s="123"/>
      <c r="L290" s="37"/>
      <c r="M290" s="124"/>
      <c r="N290" s="124"/>
      <c r="O290" s="36"/>
      <c r="P290" s="37"/>
      <c r="Q290" s="37"/>
      <c r="R290" s="34"/>
      <c r="S290" s="35"/>
      <c r="T290" s="38">
        <f t="shared" ref="T290:T293" si="69">IF(O290&lt;&gt;"",O290,IF(J290&lt;&gt;"",J290,IF(E290&lt;&gt;"",E290,"")))</f>
        <v>4</v>
      </c>
      <c r="U290" s="39">
        <f t="shared" ref="U290:U293" si="70">IF(R290&lt;&gt;"",R290,IF(M290&lt;&gt;"",M290,IF(I290&lt;&gt;"",I290,IF(H290&lt;&gt;"",H290,""))))</f>
        <v>4</v>
      </c>
      <c r="V290" s="4"/>
      <c r="W290" s="4"/>
      <c r="X290" s="4"/>
      <c r="Y290" s="4"/>
      <c r="Z290" s="4"/>
    </row>
    <row r="291" spans="1:26" ht="15.75" customHeight="1">
      <c r="A291" s="7">
        <v>386</v>
      </c>
      <c r="B291" s="19" t="s">
        <v>3562</v>
      </c>
      <c r="C291" s="19" t="s">
        <v>3563</v>
      </c>
      <c r="D291" s="19" t="s">
        <v>3564</v>
      </c>
      <c r="E291" s="34">
        <v>4</v>
      </c>
      <c r="F291" s="19" t="s">
        <v>4784</v>
      </c>
      <c r="G291" s="116" t="str">
        <f t="shared" si="68"/>
        <v xml:space="preserve">Technology Docs </v>
      </c>
      <c r="H291" s="34">
        <v>3</v>
      </c>
      <c r="I291" s="34"/>
      <c r="J291" s="125">
        <v>4</v>
      </c>
      <c r="K291" s="40" t="s">
        <v>4785</v>
      </c>
      <c r="L291" s="37"/>
      <c r="M291" s="125">
        <v>3</v>
      </c>
      <c r="N291" s="125"/>
      <c r="O291" s="36"/>
      <c r="P291" s="37"/>
      <c r="Q291" s="37"/>
      <c r="R291" s="34"/>
      <c r="S291" s="35"/>
      <c r="T291" s="38">
        <f t="shared" si="69"/>
        <v>4</v>
      </c>
      <c r="U291" s="39">
        <f t="shared" si="70"/>
        <v>3</v>
      </c>
      <c r="V291" s="4"/>
      <c r="W291" s="4"/>
      <c r="X291" s="4"/>
      <c r="Y291" s="4"/>
      <c r="Z291" s="4"/>
    </row>
    <row r="292" spans="1:26" ht="15.75" customHeight="1">
      <c r="A292" s="7">
        <v>387</v>
      </c>
      <c r="B292" s="19" t="s">
        <v>2792</v>
      </c>
      <c r="C292" s="19" t="s">
        <v>3565</v>
      </c>
      <c r="D292" s="19" t="s">
        <v>3566</v>
      </c>
      <c r="E292" s="34">
        <v>4</v>
      </c>
      <c r="F292" s="19" t="s">
        <v>4786</v>
      </c>
      <c r="G292" s="116" t="str">
        <f t="shared" si="68"/>
        <v xml:space="preserve">Technology Docs </v>
      </c>
      <c r="H292" s="34">
        <v>3</v>
      </c>
      <c r="I292" s="34"/>
      <c r="J292" s="125">
        <v>4</v>
      </c>
      <c r="K292" s="40" t="s">
        <v>4787</v>
      </c>
      <c r="L292" s="37"/>
      <c r="M292" s="125">
        <v>3</v>
      </c>
      <c r="N292" s="125"/>
      <c r="O292" s="36"/>
      <c r="P292" s="37"/>
      <c r="Q292" s="37"/>
      <c r="R292" s="34"/>
      <c r="S292" s="35"/>
      <c r="T292" s="38">
        <f t="shared" si="69"/>
        <v>4</v>
      </c>
      <c r="U292" s="39">
        <f t="shared" si="70"/>
        <v>3</v>
      </c>
      <c r="V292" s="4"/>
      <c r="W292" s="4"/>
      <c r="X292" s="4"/>
      <c r="Y292" s="4"/>
      <c r="Z292" s="4"/>
    </row>
    <row r="293" spans="1:26" ht="15.75" customHeight="1">
      <c r="A293" s="7">
        <v>388</v>
      </c>
      <c r="B293" s="19" t="s">
        <v>3567</v>
      </c>
      <c r="C293" s="19" t="s">
        <v>3569</v>
      </c>
      <c r="D293" s="19" t="s">
        <v>3570</v>
      </c>
      <c r="E293" s="34">
        <v>4</v>
      </c>
      <c r="F293" s="19" t="s">
        <v>4788</v>
      </c>
      <c r="G293" s="116" t="str">
        <f t="shared" si="68"/>
        <v xml:space="preserve">Technology Docs </v>
      </c>
      <c r="H293" s="34">
        <v>2</v>
      </c>
      <c r="I293" s="34"/>
      <c r="J293" s="125">
        <v>4</v>
      </c>
      <c r="K293" s="40" t="s">
        <v>4789</v>
      </c>
      <c r="L293" s="37"/>
      <c r="M293" s="125">
        <v>3</v>
      </c>
      <c r="N293" s="125"/>
      <c r="O293" s="36"/>
      <c r="P293" s="37"/>
      <c r="Q293" s="37"/>
      <c r="R293" s="34"/>
      <c r="S293" s="35"/>
      <c r="T293" s="38">
        <f t="shared" si="69"/>
        <v>4</v>
      </c>
      <c r="U293" s="39">
        <f t="shared" si="70"/>
        <v>3</v>
      </c>
      <c r="V293" s="4"/>
      <c r="W293" s="4"/>
      <c r="X293" s="4"/>
      <c r="Y293" s="4"/>
      <c r="Z293" s="4"/>
    </row>
    <row r="294" spans="1:26" ht="15.75" customHeight="1">
      <c r="A294" s="83"/>
      <c r="B294" s="16"/>
      <c r="C294" s="16"/>
      <c r="D294" s="16"/>
      <c r="E294" s="83"/>
      <c r="F294" s="16"/>
      <c r="G294" s="53"/>
      <c r="H294" s="53"/>
      <c r="I294" s="53"/>
      <c r="J294" s="127"/>
      <c r="K294" s="4"/>
      <c r="L294" s="53"/>
      <c r="M294" s="128"/>
      <c r="N294" s="128"/>
      <c r="O294" s="53"/>
      <c r="P294" s="53"/>
      <c r="Q294" s="53"/>
      <c r="R294" s="53"/>
      <c r="S294" s="53"/>
      <c r="T294" s="53"/>
      <c r="U294" s="16"/>
      <c r="V294" s="16"/>
      <c r="W294" s="16"/>
      <c r="X294" s="16"/>
      <c r="Y294" s="16"/>
      <c r="Z294" s="16"/>
    </row>
    <row r="295" spans="1:26" ht="15.75" customHeight="1">
      <c r="A295" s="7">
        <v>389</v>
      </c>
      <c r="B295" s="19" t="s">
        <v>3578</v>
      </c>
      <c r="C295" s="19" t="s">
        <v>3579</v>
      </c>
      <c r="D295" s="19" t="s">
        <v>3580</v>
      </c>
      <c r="E295" s="34">
        <v>4</v>
      </c>
      <c r="F295" s="19" t="s">
        <v>4718</v>
      </c>
      <c r="G295" s="116" t="str">
        <f>HYPERLINK("https://drive.google.com/drive/folders/0B93qD7tUPEF5Yl82WmtwTV9mcHc","Technology Docs ")</f>
        <v xml:space="preserve">Technology Docs </v>
      </c>
      <c r="H295" s="34">
        <v>3</v>
      </c>
      <c r="I295" s="34"/>
      <c r="J295" s="125">
        <v>4</v>
      </c>
      <c r="K295" s="168" t="s">
        <v>4790</v>
      </c>
      <c r="L295" s="37"/>
      <c r="M295" s="125">
        <v>3</v>
      </c>
      <c r="N295" s="125"/>
      <c r="O295" s="36"/>
      <c r="P295" s="37"/>
      <c r="Q295" s="37"/>
      <c r="R295" s="34"/>
      <c r="S295" s="35"/>
      <c r="T295" s="38">
        <f>IF(O295&lt;&gt;"",O295,IF(J295&lt;&gt;"",J295,IF(E295&lt;&gt;"",E295,"")))</f>
        <v>4</v>
      </c>
      <c r="U295" s="39">
        <f>IF(R295&lt;&gt;"",R295,IF(M295&lt;&gt;"",M295,IF(I295&lt;&gt;"",I295,IF(H295&lt;&gt;"",H295,""))))</f>
        <v>3</v>
      </c>
      <c r="V295" s="4"/>
      <c r="W295" s="4"/>
      <c r="X295" s="4"/>
      <c r="Y295" s="4"/>
      <c r="Z295" s="4"/>
    </row>
    <row r="296" spans="1:26" ht="15.75" customHeight="1">
      <c r="A296" s="7"/>
      <c r="B296" s="4"/>
      <c r="C296" s="4"/>
      <c r="D296" s="4"/>
      <c r="E296" s="7"/>
      <c r="F296" s="4"/>
      <c r="G296" s="53"/>
      <c r="H296" s="53"/>
      <c r="I296" s="53"/>
      <c r="J296" s="127"/>
      <c r="K296" s="4"/>
      <c r="L296" s="53"/>
      <c r="M296" s="127"/>
      <c r="N296" s="127"/>
      <c r="O296" s="53"/>
      <c r="P296" s="53"/>
      <c r="Q296" s="53"/>
      <c r="R296" s="53"/>
      <c r="S296" s="53"/>
      <c r="T296" s="53"/>
      <c r="U296" s="16"/>
      <c r="V296" s="4"/>
      <c r="W296" s="4"/>
      <c r="X296" s="4"/>
      <c r="Y296" s="4"/>
      <c r="Z296" s="4"/>
    </row>
    <row r="297" spans="1:26" ht="15.75" customHeight="1">
      <c r="A297" s="7"/>
      <c r="B297" s="4"/>
      <c r="C297" s="4"/>
      <c r="D297" s="4"/>
      <c r="E297" s="7"/>
      <c r="F297" s="4"/>
      <c r="G297" s="53"/>
      <c r="H297" s="53"/>
      <c r="I297" s="53"/>
      <c r="J297" s="127"/>
      <c r="K297" s="4"/>
      <c r="L297" s="53"/>
      <c r="M297" s="127"/>
      <c r="N297" s="127"/>
      <c r="O297" s="53"/>
      <c r="P297" s="53"/>
      <c r="Q297" s="53"/>
      <c r="R297" s="53"/>
      <c r="S297" s="53"/>
      <c r="T297" s="53"/>
      <c r="U297" s="16"/>
      <c r="V297" s="4"/>
      <c r="W297" s="4"/>
      <c r="X297" s="4"/>
      <c r="Y297" s="4"/>
      <c r="Z297" s="4"/>
    </row>
    <row r="298" spans="1:26" ht="15.75" customHeight="1">
      <c r="A298" s="7"/>
      <c r="B298" s="4"/>
      <c r="C298" s="4"/>
      <c r="D298" s="4"/>
      <c r="E298" s="7"/>
      <c r="F298" s="4"/>
      <c r="G298" s="53"/>
      <c r="H298" s="53"/>
      <c r="I298" s="53"/>
      <c r="J298" s="127"/>
      <c r="K298" s="4"/>
      <c r="L298" s="53"/>
      <c r="M298" s="127"/>
      <c r="N298" s="127"/>
      <c r="O298" s="53"/>
      <c r="P298" s="53"/>
      <c r="Q298" s="53"/>
      <c r="R298" s="53"/>
      <c r="S298" s="53"/>
      <c r="T298" s="53"/>
      <c r="U298" s="16"/>
      <c r="V298" s="4"/>
      <c r="W298" s="4"/>
      <c r="X298" s="4"/>
      <c r="Y298" s="4"/>
      <c r="Z298" s="4"/>
    </row>
    <row r="299" spans="1:26" ht="15.75" customHeight="1">
      <c r="A299" s="7"/>
      <c r="B299" s="99" t="s">
        <v>249</v>
      </c>
      <c r="C299" s="4"/>
      <c r="D299" s="4"/>
      <c r="E299" s="7"/>
      <c r="F299" s="4"/>
      <c r="G299" s="53"/>
      <c r="H299" s="53"/>
      <c r="I299" s="53"/>
      <c r="J299" s="127"/>
      <c r="K299" s="4"/>
      <c r="L299" s="53"/>
      <c r="M299" s="127"/>
      <c r="N299" s="127"/>
      <c r="O299" s="53"/>
      <c r="P299" s="53"/>
      <c r="Q299" s="53"/>
      <c r="R299" s="53"/>
      <c r="S299" s="53"/>
      <c r="T299" s="53"/>
      <c r="U299" s="16"/>
      <c r="V299" s="4"/>
      <c r="W299" s="4"/>
      <c r="X299" s="4"/>
      <c r="Y299" s="4"/>
      <c r="Z299" s="4"/>
    </row>
    <row r="300" spans="1:26" ht="15.75" customHeight="1">
      <c r="A300" s="7">
        <v>390</v>
      </c>
      <c r="B300" s="19" t="s">
        <v>1476</v>
      </c>
      <c r="C300" s="19" t="s">
        <v>3585</v>
      </c>
      <c r="D300" s="19" t="s">
        <v>3586</v>
      </c>
      <c r="E300" s="34">
        <v>2</v>
      </c>
      <c r="F300" s="19" t="s">
        <v>4791</v>
      </c>
      <c r="G300" s="116" t="str">
        <f t="shared" ref="G300:G304" si="71">HYPERLINK("https://drive.google.com/drive/folders/0B93qD7tUPEF5ZXdsSUVZQ1FRcVU?usp=sharing","Documents for Sourcing ")</f>
        <v xml:space="preserve">Documents for Sourcing </v>
      </c>
      <c r="H300" s="34">
        <v>2</v>
      </c>
      <c r="I300" s="34"/>
      <c r="J300" s="121">
        <v>2</v>
      </c>
      <c r="K300" s="123"/>
      <c r="L300" s="37"/>
      <c r="M300" s="124"/>
      <c r="N300" s="124"/>
      <c r="O300" s="36"/>
      <c r="P300" s="37"/>
      <c r="Q300" s="37"/>
      <c r="R300" s="34">
        <v>2.5</v>
      </c>
      <c r="S300" s="35" t="s">
        <v>4793</v>
      </c>
      <c r="T300" s="38">
        <f t="shared" ref="T300:T304" si="72">IF(O300&lt;&gt;"",O300,IF(J300&lt;&gt;"",J300,IF(E300&lt;&gt;"",E300,"")))</f>
        <v>2</v>
      </c>
      <c r="U300" s="39">
        <f t="shared" ref="U300:U304" si="73">IF(R300&lt;&gt;"",R300,IF(M300&lt;&gt;"",M300,IF(I300&lt;&gt;"",I300,IF(H300&lt;&gt;"",H300,""))))</f>
        <v>2.5</v>
      </c>
      <c r="V300" s="4"/>
      <c r="W300" s="4"/>
      <c r="X300" s="4"/>
      <c r="Y300" s="4"/>
      <c r="Z300" s="4"/>
    </row>
    <row r="301" spans="1:26" ht="15.75" customHeight="1">
      <c r="A301" s="7">
        <v>391</v>
      </c>
      <c r="B301" s="19" t="s">
        <v>396</v>
      </c>
      <c r="C301" s="19" t="s">
        <v>3587</v>
      </c>
      <c r="D301" s="19" t="s">
        <v>3588</v>
      </c>
      <c r="E301" s="34">
        <v>1</v>
      </c>
      <c r="F301" s="19" t="s">
        <v>4796</v>
      </c>
      <c r="G301" s="116" t="str">
        <f t="shared" si="71"/>
        <v xml:space="preserve">Documents for Sourcing </v>
      </c>
      <c r="H301" s="34">
        <v>3</v>
      </c>
      <c r="I301" s="34"/>
      <c r="J301" s="117">
        <v>3</v>
      </c>
      <c r="K301" s="126" t="s">
        <v>4797</v>
      </c>
      <c r="L301" s="37"/>
      <c r="M301" s="117">
        <v>3</v>
      </c>
      <c r="N301" s="117"/>
      <c r="O301" s="36"/>
      <c r="P301" s="37"/>
      <c r="Q301" s="37"/>
      <c r="R301" s="34"/>
      <c r="S301" s="35"/>
      <c r="T301" s="38">
        <f t="shared" si="72"/>
        <v>3</v>
      </c>
      <c r="U301" s="39">
        <f t="shared" si="73"/>
        <v>3</v>
      </c>
      <c r="V301" s="4"/>
      <c r="W301" s="4"/>
      <c r="X301" s="4"/>
      <c r="Y301" s="4"/>
      <c r="Z301" s="4"/>
    </row>
    <row r="302" spans="1:26" ht="15.75" customHeight="1">
      <c r="A302" s="7">
        <v>392</v>
      </c>
      <c r="B302" s="19" t="s">
        <v>3589</v>
      </c>
      <c r="C302" s="19" t="s">
        <v>3590</v>
      </c>
      <c r="D302" s="19" t="s">
        <v>3591</v>
      </c>
      <c r="E302" s="34">
        <v>4</v>
      </c>
      <c r="F302" s="19" t="s">
        <v>4798</v>
      </c>
      <c r="G302" s="116" t="str">
        <f t="shared" si="71"/>
        <v xml:space="preserve">Documents for Sourcing </v>
      </c>
      <c r="H302" s="34">
        <v>4</v>
      </c>
      <c r="I302" s="34"/>
      <c r="J302" s="121">
        <v>4</v>
      </c>
      <c r="K302" s="123"/>
      <c r="L302" s="37"/>
      <c r="M302" s="124"/>
      <c r="N302" s="124"/>
      <c r="O302" s="36"/>
      <c r="P302" s="37"/>
      <c r="Q302" s="37"/>
      <c r="R302" s="34"/>
      <c r="S302" s="35"/>
      <c r="T302" s="38">
        <f t="shared" si="72"/>
        <v>4</v>
      </c>
      <c r="U302" s="39">
        <f t="shared" si="73"/>
        <v>4</v>
      </c>
      <c r="V302" s="4"/>
      <c r="W302" s="4"/>
      <c r="X302" s="4"/>
      <c r="Y302" s="4"/>
      <c r="Z302" s="4"/>
    </row>
    <row r="303" spans="1:26" ht="15.75" customHeight="1">
      <c r="A303" s="7">
        <v>393</v>
      </c>
      <c r="B303" s="19" t="s">
        <v>3592</v>
      </c>
      <c r="C303" s="19" t="s">
        <v>3593</v>
      </c>
      <c r="D303" s="19" t="s">
        <v>3595</v>
      </c>
      <c r="E303" s="34">
        <v>1</v>
      </c>
      <c r="F303" s="19" t="s">
        <v>4800</v>
      </c>
      <c r="G303" s="116" t="str">
        <f t="shared" si="71"/>
        <v xml:space="preserve">Documents for Sourcing </v>
      </c>
      <c r="H303" s="34">
        <v>2</v>
      </c>
      <c r="I303" s="34"/>
      <c r="J303" s="117">
        <v>2</v>
      </c>
      <c r="K303" s="126" t="s">
        <v>4802</v>
      </c>
      <c r="L303" s="37"/>
      <c r="M303" s="117">
        <v>2</v>
      </c>
      <c r="N303" s="117"/>
      <c r="O303" s="36"/>
      <c r="P303" s="37"/>
      <c r="Q303" s="37"/>
      <c r="R303" s="34"/>
      <c r="S303" s="35"/>
      <c r="T303" s="38">
        <f t="shared" si="72"/>
        <v>2</v>
      </c>
      <c r="U303" s="39">
        <f t="shared" si="73"/>
        <v>2</v>
      </c>
      <c r="V303" s="4"/>
      <c r="W303" s="4"/>
      <c r="X303" s="4"/>
      <c r="Y303" s="4"/>
      <c r="Z303" s="4"/>
    </row>
    <row r="304" spans="1:26" ht="15.75" customHeight="1">
      <c r="A304" s="7">
        <v>394</v>
      </c>
      <c r="B304" s="19" t="s">
        <v>1484</v>
      </c>
      <c r="C304" s="19" t="s">
        <v>1485</v>
      </c>
      <c r="D304" s="19" t="s">
        <v>3601</v>
      </c>
      <c r="E304" s="34">
        <v>2</v>
      </c>
      <c r="F304" s="19" t="s">
        <v>4804</v>
      </c>
      <c r="G304" s="116" t="str">
        <f t="shared" si="71"/>
        <v xml:space="preserve">Documents for Sourcing </v>
      </c>
      <c r="H304" s="34">
        <v>2</v>
      </c>
      <c r="I304" s="34"/>
      <c r="J304" s="125">
        <v>3</v>
      </c>
      <c r="K304" s="40" t="s">
        <v>4805</v>
      </c>
      <c r="L304" s="37"/>
      <c r="M304" s="125">
        <v>3</v>
      </c>
      <c r="N304" s="125"/>
      <c r="O304" s="36"/>
      <c r="P304" s="37"/>
      <c r="Q304" s="37"/>
      <c r="R304" s="34"/>
      <c r="S304" s="35"/>
      <c r="T304" s="38">
        <f t="shared" si="72"/>
        <v>3</v>
      </c>
      <c r="U304" s="39">
        <f t="shared" si="73"/>
        <v>3</v>
      </c>
      <c r="V304" s="4"/>
      <c r="W304" s="4"/>
      <c r="X304" s="4"/>
      <c r="Y304" s="4"/>
      <c r="Z304" s="4"/>
    </row>
    <row r="305" spans="1:26" ht="15.75" customHeight="1">
      <c r="A305" s="83"/>
      <c r="B305" s="16"/>
      <c r="C305" s="16"/>
      <c r="D305" s="16"/>
      <c r="E305" s="83"/>
      <c r="F305" s="16"/>
      <c r="G305" s="53"/>
      <c r="H305" s="53"/>
      <c r="I305" s="53"/>
      <c r="J305" s="127"/>
      <c r="K305" s="4"/>
      <c r="L305" s="53"/>
      <c r="M305" s="128"/>
      <c r="N305" s="128"/>
      <c r="O305" s="53"/>
      <c r="P305" s="53"/>
      <c r="Q305" s="53"/>
      <c r="R305" s="53"/>
      <c r="S305" s="53"/>
      <c r="T305" s="53"/>
      <c r="U305" s="16"/>
      <c r="V305" s="16"/>
      <c r="W305" s="16"/>
      <c r="X305" s="16"/>
      <c r="Y305" s="16"/>
      <c r="Z305" s="16"/>
    </row>
    <row r="306" spans="1:26" ht="15.75" customHeight="1">
      <c r="A306" s="7">
        <v>395</v>
      </c>
      <c r="B306" s="19" t="s">
        <v>250</v>
      </c>
      <c r="C306" s="19" t="s">
        <v>3605</v>
      </c>
      <c r="D306" s="19" t="s">
        <v>3606</v>
      </c>
      <c r="E306" s="34">
        <v>1</v>
      </c>
      <c r="F306" s="19" t="s">
        <v>4808</v>
      </c>
      <c r="G306" s="116" t="str">
        <f t="shared" ref="G306:G308" si="74">HYPERLINK("https://drive.google.com/drive/folders/0B93qD7tUPEF5ZXdsSUVZQ1FRcVU?usp=sharing","Documents for Sourcing ")</f>
        <v xml:space="preserve">Documents for Sourcing </v>
      </c>
      <c r="H306" s="34">
        <v>2</v>
      </c>
      <c r="I306" s="34"/>
      <c r="J306" s="125">
        <v>4</v>
      </c>
      <c r="K306" s="40" t="s">
        <v>4810</v>
      </c>
      <c r="L306" s="37"/>
      <c r="M306" s="125">
        <v>3</v>
      </c>
      <c r="N306" s="125"/>
      <c r="O306" s="36"/>
      <c r="P306" s="37"/>
      <c r="Q306" s="37"/>
      <c r="R306" s="34">
        <v>4</v>
      </c>
      <c r="S306" s="35"/>
      <c r="T306" s="38">
        <f t="shared" ref="T306:T308" si="75">IF(O306&lt;&gt;"",O306,IF(J306&lt;&gt;"",J306,IF(E306&lt;&gt;"",E306,"")))</f>
        <v>4</v>
      </c>
      <c r="U306" s="39">
        <f t="shared" ref="U306:U308" si="76">IF(R306&lt;&gt;"",R306,IF(M306&lt;&gt;"",M306,IF(I306&lt;&gt;"",I306,IF(H306&lt;&gt;"",H306,""))))</f>
        <v>4</v>
      </c>
      <c r="V306" s="4"/>
      <c r="W306" s="4"/>
      <c r="X306" s="4"/>
      <c r="Y306" s="4"/>
      <c r="Z306" s="4"/>
    </row>
    <row r="307" spans="1:26" ht="15.75" customHeight="1">
      <c r="A307" s="7">
        <v>396</v>
      </c>
      <c r="B307" s="19" t="s">
        <v>2876</v>
      </c>
      <c r="C307" s="19" t="s">
        <v>2877</v>
      </c>
      <c r="D307" s="19" t="s">
        <v>3607</v>
      </c>
      <c r="E307" s="34">
        <v>1</v>
      </c>
      <c r="F307" s="19" t="s">
        <v>4813</v>
      </c>
      <c r="G307" s="116" t="str">
        <f t="shared" si="74"/>
        <v xml:space="preserve">Documents for Sourcing </v>
      </c>
      <c r="H307" s="34">
        <v>3</v>
      </c>
      <c r="I307" s="34"/>
      <c r="J307" s="149">
        <v>3</v>
      </c>
      <c r="K307" s="173" t="s">
        <v>4814</v>
      </c>
      <c r="L307" s="37"/>
      <c r="M307" s="149">
        <v>3</v>
      </c>
      <c r="N307" s="149"/>
      <c r="O307" s="36"/>
      <c r="P307" s="37"/>
      <c r="Q307" s="37"/>
      <c r="R307" s="34"/>
      <c r="S307" s="35"/>
      <c r="T307" s="38">
        <f t="shared" si="75"/>
        <v>3</v>
      </c>
      <c r="U307" s="39">
        <f t="shared" si="76"/>
        <v>3</v>
      </c>
      <c r="V307" s="4"/>
      <c r="W307" s="4"/>
      <c r="X307" s="4"/>
      <c r="Y307" s="4"/>
      <c r="Z307" s="4"/>
    </row>
    <row r="308" spans="1:26" ht="15.75" customHeight="1">
      <c r="A308" s="7">
        <v>397</v>
      </c>
      <c r="B308" s="19" t="s">
        <v>3611</v>
      </c>
      <c r="C308" s="19" t="s">
        <v>3612</v>
      </c>
      <c r="D308" s="19" t="s">
        <v>3613</v>
      </c>
      <c r="E308" s="34">
        <v>1</v>
      </c>
      <c r="F308" s="19" t="s">
        <v>4817</v>
      </c>
      <c r="G308" s="116" t="str">
        <f t="shared" si="74"/>
        <v xml:space="preserve">Documents for Sourcing </v>
      </c>
      <c r="H308" s="34">
        <v>3</v>
      </c>
      <c r="I308" s="34"/>
      <c r="J308" s="149">
        <v>3</v>
      </c>
      <c r="K308" s="173"/>
      <c r="L308" s="37"/>
      <c r="M308" s="149">
        <v>3</v>
      </c>
      <c r="N308" s="149"/>
      <c r="O308" s="36"/>
      <c r="P308" s="37"/>
      <c r="Q308" s="37"/>
      <c r="R308" s="34"/>
      <c r="S308" s="35"/>
      <c r="T308" s="38">
        <f t="shared" si="75"/>
        <v>3</v>
      </c>
      <c r="U308" s="39">
        <f t="shared" si="76"/>
        <v>3</v>
      </c>
      <c r="V308" s="4"/>
      <c r="W308" s="4"/>
      <c r="X308" s="4"/>
      <c r="Y308" s="4"/>
      <c r="Z308" s="4"/>
    </row>
    <row r="309" spans="1:26" ht="15.75" customHeight="1">
      <c r="A309" s="83"/>
      <c r="B309" s="16"/>
      <c r="C309" s="16"/>
      <c r="D309" s="16"/>
      <c r="E309" s="83"/>
      <c r="F309" s="16"/>
      <c r="G309" s="53"/>
      <c r="H309" s="53"/>
      <c r="I309" s="53"/>
      <c r="J309" s="127"/>
      <c r="K309" s="4"/>
      <c r="L309" s="53"/>
      <c r="M309" s="128"/>
      <c r="N309" s="128"/>
      <c r="O309" s="53"/>
      <c r="P309" s="53"/>
      <c r="Q309" s="53"/>
      <c r="R309" s="53"/>
      <c r="S309" s="53"/>
      <c r="T309" s="53"/>
      <c r="U309" s="16"/>
      <c r="V309" s="16"/>
      <c r="W309" s="16"/>
      <c r="X309" s="16"/>
      <c r="Y309" s="16"/>
      <c r="Z309" s="16"/>
    </row>
    <row r="310" spans="1:26" ht="15.75" customHeight="1">
      <c r="A310" s="7">
        <v>398</v>
      </c>
      <c r="B310" s="19" t="s">
        <v>2882</v>
      </c>
      <c r="C310" s="19" t="s">
        <v>3614</v>
      </c>
      <c r="D310" s="19" t="s">
        <v>3615</v>
      </c>
      <c r="E310" s="34">
        <v>2</v>
      </c>
      <c r="F310" s="19" t="s">
        <v>4818</v>
      </c>
      <c r="G310" s="116" t="str">
        <f>HYPERLINK("https://drive.google.com/drive/folders/0B93qD7tUPEF5ZXdsSUVZQ1FRcVU?usp=sharing","Documents for Sourcing ")</f>
        <v xml:space="preserve">Documents for Sourcing </v>
      </c>
      <c r="H310" s="34">
        <v>3</v>
      </c>
      <c r="I310" s="34"/>
      <c r="J310" s="149">
        <v>3</v>
      </c>
      <c r="K310" s="183" t="s">
        <v>4823</v>
      </c>
      <c r="L310" s="37"/>
      <c r="M310" s="149">
        <v>3</v>
      </c>
      <c r="N310" s="149"/>
      <c r="O310" s="36"/>
      <c r="P310" s="37"/>
      <c r="Q310" s="37"/>
      <c r="R310" s="34"/>
      <c r="S310" s="35"/>
      <c r="T310" s="38">
        <f>IF(O310&lt;&gt;"",O310,IF(J310&lt;&gt;"",J310,IF(E310&lt;&gt;"",E310,"")))</f>
        <v>3</v>
      </c>
      <c r="U310" s="39">
        <f>IF(R310&lt;&gt;"",R310,IF(M310&lt;&gt;"",M310,IF(I310&lt;&gt;"",I310,IF(H310&lt;&gt;"",H310,""))))</f>
        <v>3</v>
      </c>
      <c r="V310" s="4"/>
      <c r="W310" s="4"/>
      <c r="X310" s="4"/>
      <c r="Y310" s="4"/>
      <c r="Z310" s="4"/>
    </row>
    <row r="311" spans="1:26" ht="15.75" customHeight="1">
      <c r="A311" s="83"/>
      <c r="B311" s="16"/>
      <c r="C311" s="16"/>
      <c r="D311" s="16"/>
      <c r="E311" s="83"/>
      <c r="F311" s="16"/>
      <c r="G311" s="53"/>
      <c r="H311" s="53"/>
      <c r="I311" s="53"/>
      <c r="J311" s="127"/>
      <c r="K311" s="4"/>
      <c r="L311" s="53"/>
      <c r="M311" s="128"/>
      <c r="N311" s="128"/>
      <c r="O311" s="53"/>
      <c r="P311" s="53"/>
      <c r="Q311" s="53"/>
      <c r="R311" s="53"/>
      <c r="S311" s="53"/>
      <c r="T311" s="53"/>
      <c r="U311" s="16"/>
      <c r="V311" s="16"/>
      <c r="W311" s="16"/>
      <c r="X311" s="16"/>
      <c r="Y311" s="16"/>
      <c r="Z311" s="16"/>
    </row>
    <row r="312" spans="1:26" ht="15.75" customHeight="1">
      <c r="A312" s="7">
        <v>399</v>
      </c>
      <c r="B312" s="19" t="s">
        <v>3618</v>
      </c>
      <c r="C312" s="19" t="s">
        <v>3619</v>
      </c>
      <c r="D312" s="19" t="s">
        <v>3615</v>
      </c>
      <c r="E312" s="34">
        <v>2</v>
      </c>
      <c r="F312" s="19" t="s">
        <v>4830</v>
      </c>
      <c r="G312" s="116" t="str">
        <f>HYPERLINK("https://drive.google.com/drive/folders/0B93qD7tUPEF5ZXdsSUVZQ1FRcVU?usp=sharing","Documents for Sourcing ")</f>
        <v xml:space="preserve">Documents for Sourcing </v>
      </c>
      <c r="H312" s="34">
        <v>3</v>
      </c>
      <c r="I312" s="34"/>
      <c r="J312" s="149">
        <v>3</v>
      </c>
      <c r="K312" s="183" t="s">
        <v>4833</v>
      </c>
      <c r="L312" s="37"/>
      <c r="M312" s="149">
        <v>3</v>
      </c>
      <c r="N312" s="149"/>
      <c r="O312" s="36"/>
      <c r="P312" s="37"/>
      <c r="Q312" s="37"/>
      <c r="R312" s="34"/>
      <c r="S312" s="35"/>
      <c r="T312" s="38">
        <f>IF(O312&lt;&gt;"",O312,IF(J312&lt;&gt;"",J312,IF(E312&lt;&gt;"",E312,"")))</f>
        <v>3</v>
      </c>
      <c r="U312" s="39">
        <f>IF(R312&lt;&gt;"",R312,IF(M312&lt;&gt;"",M312,IF(I312&lt;&gt;"",I312,IF(H312&lt;&gt;"",H312,""))))</f>
        <v>3</v>
      </c>
      <c r="V312" s="4"/>
      <c r="W312" s="4"/>
      <c r="X312" s="4"/>
      <c r="Y312" s="4"/>
      <c r="Z312" s="4"/>
    </row>
    <row r="313" spans="1:26" ht="15.75" customHeight="1">
      <c r="A313" s="83"/>
      <c r="B313" s="16"/>
      <c r="C313" s="16"/>
      <c r="D313" s="16"/>
      <c r="E313" s="83"/>
      <c r="F313" s="16"/>
      <c r="G313" s="53"/>
      <c r="H313" s="53"/>
      <c r="I313" s="53"/>
      <c r="J313" s="127"/>
      <c r="K313" s="4"/>
      <c r="L313" s="53"/>
      <c r="M313" s="128"/>
      <c r="N313" s="128"/>
      <c r="O313" s="53"/>
      <c r="P313" s="53"/>
      <c r="Q313" s="53"/>
      <c r="R313" s="53"/>
      <c r="S313" s="53"/>
      <c r="T313" s="53"/>
      <c r="U313" s="16"/>
      <c r="V313" s="16"/>
      <c r="W313" s="16"/>
      <c r="X313" s="16"/>
      <c r="Y313" s="16"/>
      <c r="Z313" s="16"/>
    </row>
    <row r="314" spans="1:26" ht="15.75" customHeight="1">
      <c r="A314" s="7">
        <v>400</v>
      </c>
      <c r="B314" s="19" t="s">
        <v>3620</v>
      </c>
      <c r="C314" s="19" t="s">
        <v>3621</v>
      </c>
      <c r="D314" s="19" t="s">
        <v>3615</v>
      </c>
      <c r="E314" s="34">
        <v>2</v>
      </c>
      <c r="F314" s="19" t="s">
        <v>4830</v>
      </c>
      <c r="G314" s="116" t="str">
        <f>HYPERLINK("https://drive.google.com/drive/folders/0B93qD7tUPEF5ZXdsSUVZQ1FRcVU?usp=sharing","Documents for Sourcing ")</f>
        <v xml:space="preserve">Documents for Sourcing </v>
      </c>
      <c r="H314" s="34">
        <v>3</v>
      </c>
      <c r="I314" s="34"/>
      <c r="J314" s="149">
        <v>3</v>
      </c>
      <c r="K314" s="183" t="s">
        <v>4839</v>
      </c>
      <c r="L314" s="37"/>
      <c r="M314" s="149">
        <v>3</v>
      </c>
      <c r="N314" s="149"/>
      <c r="O314" s="36"/>
      <c r="P314" s="37"/>
      <c r="Q314" s="37"/>
      <c r="R314" s="34"/>
      <c r="S314" s="35"/>
      <c r="T314" s="38">
        <f>IF(O314&lt;&gt;"",O314,IF(J314&lt;&gt;"",J314,IF(E314&lt;&gt;"",E314,"")))</f>
        <v>3</v>
      </c>
      <c r="U314" s="39">
        <f>IF(R314&lt;&gt;"",R314,IF(M314&lt;&gt;"",M314,IF(I314&lt;&gt;"",I314,IF(H314&lt;&gt;"",H314,""))))</f>
        <v>3</v>
      </c>
      <c r="V314" s="4"/>
      <c r="W314" s="4"/>
      <c r="X314" s="4"/>
      <c r="Y314" s="4"/>
      <c r="Z314" s="4"/>
    </row>
    <row r="315" spans="1:26" ht="15.75" customHeight="1">
      <c r="A315" s="83"/>
      <c r="B315" s="16"/>
      <c r="C315" s="16"/>
      <c r="D315" s="16"/>
      <c r="E315" s="83"/>
      <c r="F315" s="16"/>
      <c r="G315" s="53"/>
      <c r="H315" s="53"/>
      <c r="I315" s="53"/>
      <c r="J315" s="127"/>
      <c r="K315" s="4"/>
      <c r="L315" s="53"/>
      <c r="M315" s="128"/>
      <c r="N315" s="128"/>
      <c r="O315" s="53"/>
      <c r="P315" s="53"/>
      <c r="Q315" s="53"/>
      <c r="R315" s="53"/>
      <c r="S315" s="53"/>
      <c r="T315" s="53"/>
      <c r="U315" s="16"/>
      <c r="V315" s="16"/>
      <c r="W315" s="16"/>
      <c r="X315" s="16"/>
      <c r="Y315" s="16"/>
      <c r="Z315" s="16"/>
    </row>
    <row r="316" spans="1:26" ht="15.75" customHeight="1">
      <c r="A316" s="7">
        <v>401</v>
      </c>
      <c r="B316" s="19" t="s">
        <v>2905</v>
      </c>
      <c r="C316" s="19" t="s">
        <v>3622</v>
      </c>
      <c r="D316" s="19" t="s">
        <v>3615</v>
      </c>
      <c r="E316" s="34">
        <v>2</v>
      </c>
      <c r="F316" s="19" t="s">
        <v>4830</v>
      </c>
      <c r="G316" s="116" t="str">
        <f>HYPERLINK("https://drive.google.com/drive/folders/0B93qD7tUPEF5ZXdsSUVZQ1FRcVU?usp=sharing","Documents for Sourcing ")</f>
        <v xml:space="preserve">Documents for Sourcing </v>
      </c>
      <c r="H316" s="34">
        <v>3</v>
      </c>
      <c r="I316" s="34"/>
      <c r="J316" s="149">
        <v>3</v>
      </c>
      <c r="K316" s="183" t="s">
        <v>4850</v>
      </c>
      <c r="L316" s="37"/>
      <c r="M316" s="149">
        <v>3</v>
      </c>
      <c r="N316" s="149"/>
      <c r="O316" s="36"/>
      <c r="P316" s="37"/>
      <c r="Q316" s="37"/>
      <c r="R316" s="34"/>
      <c r="S316" s="35"/>
      <c r="T316" s="38">
        <f>IF(O316&lt;&gt;"",O316,IF(J316&lt;&gt;"",J316,IF(E316&lt;&gt;"",E316,"")))</f>
        <v>3</v>
      </c>
      <c r="U316" s="39">
        <f>IF(R316&lt;&gt;"",R316,IF(M316&lt;&gt;"",M316,IF(I316&lt;&gt;"",I316,IF(H316&lt;&gt;"",H316,""))))</f>
        <v>3</v>
      </c>
      <c r="V316" s="4"/>
      <c r="W316" s="4"/>
      <c r="X316" s="4"/>
      <c r="Y316" s="4"/>
      <c r="Z316" s="4"/>
    </row>
    <row r="317" spans="1:26" ht="15.75" customHeight="1">
      <c r="A317" s="7"/>
      <c r="B317" s="4"/>
      <c r="C317" s="4"/>
      <c r="D317" s="4"/>
      <c r="E317" s="7"/>
      <c r="F317" s="4"/>
      <c r="G317" s="53"/>
      <c r="H317" s="53"/>
      <c r="I317" s="53"/>
      <c r="J317" s="127"/>
      <c r="K317" s="4"/>
      <c r="L317" s="53"/>
      <c r="M317" s="127"/>
      <c r="N317" s="127"/>
      <c r="O317" s="53"/>
      <c r="P317" s="53"/>
      <c r="Q317" s="53"/>
      <c r="R317" s="53"/>
      <c r="S317" s="53"/>
      <c r="T317" s="53"/>
      <c r="U317" s="16"/>
      <c r="V317" s="4"/>
      <c r="W317" s="4"/>
      <c r="X317" s="4"/>
      <c r="Y317" s="4"/>
      <c r="Z317" s="4"/>
    </row>
    <row r="318" spans="1:26" ht="15.75" customHeight="1">
      <c r="A318" s="7"/>
      <c r="B318" s="4"/>
      <c r="C318" s="4"/>
      <c r="D318" s="4"/>
      <c r="E318" s="7"/>
      <c r="F318" s="4"/>
      <c r="G318" s="53"/>
      <c r="H318" s="53"/>
      <c r="I318" s="53"/>
      <c r="J318" s="127"/>
      <c r="K318" s="4"/>
      <c r="L318" s="53"/>
      <c r="M318" s="127"/>
      <c r="N318" s="127"/>
      <c r="O318" s="53"/>
      <c r="P318" s="53"/>
      <c r="Q318" s="53"/>
      <c r="R318" s="53"/>
      <c r="S318" s="53"/>
      <c r="T318" s="53"/>
      <c r="U318" s="16"/>
      <c r="V318" s="4"/>
      <c r="W318" s="4"/>
      <c r="X318" s="4"/>
      <c r="Y318" s="4"/>
      <c r="Z318" s="4"/>
    </row>
    <row r="319" spans="1:26" ht="15.75" customHeight="1">
      <c r="A319" s="7"/>
      <c r="B319" s="4"/>
      <c r="C319" s="4"/>
      <c r="D319" s="4"/>
      <c r="E319" s="7"/>
      <c r="F319" s="4"/>
      <c r="G319" s="53"/>
      <c r="H319" s="53"/>
      <c r="I319" s="53"/>
      <c r="J319" s="127"/>
      <c r="K319" s="4"/>
      <c r="L319" s="53"/>
      <c r="M319" s="127"/>
      <c r="N319" s="127"/>
      <c r="O319" s="53"/>
      <c r="P319" s="53"/>
      <c r="Q319" s="53"/>
      <c r="R319" s="53"/>
      <c r="S319" s="53"/>
      <c r="T319" s="53"/>
      <c r="U319" s="16"/>
      <c r="V319" s="4"/>
      <c r="W319" s="4"/>
      <c r="X319" s="4"/>
      <c r="Y319" s="4"/>
      <c r="Z319" s="4"/>
    </row>
    <row r="320" spans="1:26" ht="15.75" customHeight="1">
      <c r="A320" s="7"/>
      <c r="B320" s="99" t="s">
        <v>2094</v>
      </c>
      <c r="C320" s="4"/>
      <c r="D320" s="4"/>
      <c r="E320" s="7"/>
      <c r="F320" s="4"/>
      <c r="G320" s="53"/>
      <c r="H320" s="53"/>
      <c r="I320" s="53"/>
      <c r="J320" s="127"/>
      <c r="K320" s="4"/>
      <c r="L320" s="53"/>
      <c r="M320" s="127"/>
      <c r="N320" s="127"/>
      <c r="O320" s="53"/>
      <c r="P320" s="53"/>
      <c r="Q320" s="53"/>
      <c r="R320" s="53"/>
      <c r="S320" s="53"/>
      <c r="T320" s="53"/>
      <c r="U320" s="16"/>
      <c r="V320" s="4"/>
      <c r="W320" s="4"/>
      <c r="X320" s="4"/>
      <c r="Y320" s="4"/>
      <c r="Z320" s="4"/>
    </row>
    <row r="321" spans="1:26" ht="15.75" customHeight="1">
      <c r="A321" s="7">
        <v>402</v>
      </c>
      <c r="B321" s="19" t="s">
        <v>3085</v>
      </c>
      <c r="C321" s="19" t="s">
        <v>3086</v>
      </c>
      <c r="D321" s="19" t="s">
        <v>112</v>
      </c>
      <c r="E321" s="34">
        <v>2</v>
      </c>
      <c r="F321" s="19" t="s">
        <v>4855</v>
      </c>
      <c r="G321" s="116" t="str">
        <f>HYPERLINK("https://drive.google.com/open?id=0B93qD7tUPEF5X0Y5ZGxzUHVaVEE","Documents for Spend Analysis ")</f>
        <v xml:space="preserve">Documents for Spend Analysis </v>
      </c>
      <c r="H321" s="34">
        <v>2</v>
      </c>
      <c r="I321" s="34"/>
      <c r="J321" s="117">
        <v>2</v>
      </c>
      <c r="K321" s="126" t="s">
        <v>4857</v>
      </c>
      <c r="L321" s="37"/>
      <c r="M321" s="117">
        <v>2</v>
      </c>
      <c r="N321" s="117"/>
      <c r="O321" s="36"/>
      <c r="P321" s="37"/>
      <c r="Q321" s="37"/>
      <c r="R321" s="34"/>
      <c r="S321" s="35"/>
      <c r="T321" s="38">
        <f>IF(O321&lt;&gt;"",O321,IF(J321&lt;&gt;"",J321,IF(E321&lt;&gt;"",E321,"")))</f>
        <v>2</v>
      </c>
      <c r="U321" s="39">
        <f>IF(R321&lt;&gt;"",R321,IF(M321&lt;&gt;"",M321,IF(I321&lt;&gt;"",I321,IF(H321&lt;&gt;"",H321,""))))</f>
        <v>2</v>
      </c>
      <c r="V321" s="4"/>
      <c r="W321" s="4"/>
      <c r="X321" s="4"/>
      <c r="Y321" s="4"/>
      <c r="Z321" s="4"/>
    </row>
    <row r="322" spans="1:26" ht="15.75" customHeight="1">
      <c r="A322" s="83"/>
      <c r="B322" s="16"/>
      <c r="C322" s="16"/>
      <c r="D322" s="16"/>
      <c r="E322" s="83"/>
      <c r="F322" s="16"/>
      <c r="G322" s="53"/>
      <c r="H322" s="53"/>
      <c r="I322" s="53"/>
      <c r="J322" s="127"/>
      <c r="K322" s="4"/>
      <c r="L322" s="53"/>
      <c r="M322" s="128"/>
      <c r="N322" s="128"/>
      <c r="O322" s="53"/>
      <c r="P322" s="53"/>
      <c r="Q322" s="53"/>
      <c r="R322" s="53"/>
      <c r="S322" s="53"/>
      <c r="T322" s="53"/>
      <c r="U322" s="16"/>
      <c r="V322" s="16"/>
      <c r="W322" s="16"/>
      <c r="X322" s="16"/>
      <c r="Y322" s="16"/>
      <c r="Z322" s="16"/>
    </row>
    <row r="323" spans="1:26" ht="15.75" customHeight="1">
      <c r="A323" s="7">
        <v>403</v>
      </c>
      <c r="B323" s="19" t="s">
        <v>3628</v>
      </c>
      <c r="C323" s="19" t="s">
        <v>3629</v>
      </c>
      <c r="D323" s="19" t="s">
        <v>112</v>
      </c>
      <c r="E323" s="34">
        <v>0</v>
      </c>
      <c r="F323" s="19" t="s">
        <v>4865</v>
      </c>
      <c r="G323" s="116"/>
      <c r="H323" s="34">
        <v>0</v>
      </c>
      <c r="I323" s="34"/>
      <c r="J323" s="121">
        <v>0</v>
      </c>
      <c r="K323" s="123" t="s">
        <v>4866</v>
      </c>
      <c r="L323" s="37"/>
      <c r="M323" s="124"/>
      <c r="N323" s="124"/>
      <c r="O323" s="36"/>
      <c r="P323" s="37"/>
      <c r="Q323" s="37"/>
      <c r="R323" s="34"/>
      <c r="S323" s="35"/>
      <c r="T323" s="38">
        <f>IF(O323&lt;&gt;"",O323,IF(J323&lt;&gt;"",J323,IF(E323&lt;&gt;"",E323,"")))</f>
        <v>0</v>
      </c>
      <c r="U323" s="39">
        <f>IF(R323&lt;&gt;"",R323,IF(M323&lt;&gt;"",M323,IF(I323&lt;&gt;"",I323,IF(H323&lt;&gt;"",H323,""))))</f>
        <v>0</v>
      </c>
      <c r="V323" s="4"/>
      <c r="W323" s="4"/>
      <c r="X323" s="4"/>
      <c r="Y323" s="4"/>
      <c r="Z323" s="4"/>
    </row>
    <row r="324" spans="1:26" ht="15.75" customHeight="1">
      <c r="A324" s="83"/>
      <c r="B324" s="16"/>
      <c r="C324" s="16"/>
      <c r="D324" s="16"/>
      <c r="E324" s="83"/>
      <c r="F324" s="16"/>
      <c r="G324" s="53"/>
      <c r="H324" s="53"/>
      <c r="I324" s="53"/>
      <c r="J324" s="127"/>
      <c r="K324" s="4"/>
      <c r="L324" s="53"/>
      <c r="M324" s="128"/>
      <c r="N324" s="128"/>
      <c r="O324" s="53"/>
      <c r="P324" s="53"/>
      <c r="Q324" s="53"/>
      <c r="R324" s="53"/>
      <c r="S324" s="53"/>
      <c r="T324" s="53"/>
      <c r="U324" s="16"/>
      <c r="V324" s="16"/>
      <c r="W324" s="16"/>
      <c r="X324" s="16"/>
      <c r="Y324" s="16"/>
      <c r="Z324" s="16"/>
    </row>
    <row r="325" spans="1:26" ht="15.75" customHeight="1">
      <c r="A325" s="7">
        <v>404</v>
      </c>
      <c r="B325" s="19" t="s">
        <v>3630</v>
      </c>
      <c r="C325" s="19" t="s">
        <v>3631</v>
      </c>
      <c r="D325" s="19" t="s">
        <v>112</v>
      </c>
      <c r="E325" s="34">
        <v>2</v>
      </c>
      <c r="F325" s="19" t="s">
        <v>4855</v>
      </c>
      <c r="G325" s="116" t="str">
        <f>HYPERLINK("https://drive.google.com/open?id=0B93qD7tUPEF5X0Y5ZGxzUHVaVEE","Documents for Spend Analysis ")</f>
        <v xml:space="preserve">Documents for Spend Analysis </v>
      </c>
      <c r="H325" s="34"/>
      <c r="I325" s="34"/>
      <c r="J325" s="121">
        <v>2</v>
      </c>
      <c r="K325" s="123"/>
      <c r="L325" s="37"/>
      <c r="M325" s="124">
        <v>0</v>
      </c>
      <c r="N325" s="124"/>
      <c r="O325" s="36"/>
      <c r="P325" s="37"/>
      <c r="Q325" s="37"/>
      <c r="R325" s="34"/>
      <c r="S325" s="35"/>
      <c r="T325" s="38">
        <f>IF(O325&lt;&gt;"",O325,IF(J325&lt;&gt;"",J325,IF(E325&lt;&gt;"",E325,"")))</f>
        <v>2</v>
      </c>
      <c r="U325" s="39">
        <f>IF(R325&lt;&gt;"",R325,IF(M325&lt;&gt;"",M325,IF(I325&lt;&gt;"",I325,IF(H325&lt;&gt;"",H325,""))))</f>
        <v>0</v>
      </c>
      <c r="V325" s="4"/>
      <c r="W325" s="4"/>
      <c r="X325" s="4"/>
      <c r="Y325" s="4"/>
      <c r="Z325" s="4"/>
    </row>
    <row r="326" spans="1:26" ht="15.75" customHeight="1">
      <c r="A326" s="83"/>
      <c r="B326" s="16"/>
      <c r="C326" s="16"/>
      <c r="D326" s="16"/>
      <c r="E326" s="83"/>
      <c r="F326" s="16"/>
      <c r="G326" s="53"/>
      <c r="H326" s="53"/>
      <c r="I326" s="53"/>
      <c r="J326" s="127"/>
      <c r="K326" s="4"/>
      <c r="L326" s="53"/>
      <c r="M326" s="128"/>
      <c r="N326" s="128"/>
      <c r="O326" s="53"/>
      <c r="P326" s="53"/>
      <c r="Q326" s="53"/>
      <c r="R326" s="53"/>
      <c r="S326" s="53"/>
      <c r="T326" s="53"/>
      <c r="U326" s="16"/>
      <c r="V326" s="16"/>
      <c r="W326" s="16"/>
      <c r="X326" s="16"/>
      <c r="Y326" s="16"/>
      <c r="Z326" s="16"/>
    </row>
    <row r="327" spans="1:26" ht="15.75" customHeight="1">
      <c r="A327" s="7">
        <v>405</v>
      </c>
      <c r="B327" s="19" t="s">
        <v>3633</v>
      </c>
      <c r="C327" s="19" t="s">
        <v>3634</v>
      </c>
      <c r="D327" s="19" t="s">
        <v>112</v>
      </c>
      <c r="E327" s="34">
        <v>2</v>
      </c>
      <c r="F327" s="19"/>
      <c r="G327" s="116" t="str">
        <f>HYPERLINK("https://drive.google.com/open?id=0B93qD7tUPEF5N2xnQ0g4c1czRDA","Documents for Services ")</f>
        <v xml:space="preserve">Documents for Services </v>
      </c>
      <c r="H327" s="34">
        <v>2</v>
      </c>
      <c r="I327" s="34"/>
      <c r="J327" s="121">
        <v>0</v>
      </c>
      <c r="K327" s="123" t="s">
        <v>4866</v>
      </c>
      <c r="L327" s="37"/>
      <c r="M327" s="124"/>
      <c r="N327" s="124"/>
      <c r="O327" s="36"/>
      <c r="P327" s="37"/>
      <c r="Q327" s="37"/>
      <c r="R327" s="34"/>
      <c r="S327" s="35"/>
      <c r="T327" s="38">
        <f>IF(O327&lt;&gt;"",O327,IF(J327&lt;&gt;"",J327,IF(E327&lt;&gt;"",E327,"")))</f>
        <v>0</v>
      </c>
      <c r="U327" s="39">
        <f>IF(R327&lt;&gt;"",R327,IF(M327&lt;&gt;"",M327,IF(I327&lt;&gt;"",I327,IF(H327&lt;&gt;"",H327,""))))</f>
        <v>2</v>
      </c>
      <c r="V327" s="4"/>
      <c r="W327" s="4"/>
      <c r="X327" s="4"/>
      <c r="Y327" s="4"/>
      <c r="Z327" s="4"/>
    </row>
    <row r="328" spans="1:26" ht="15.75" customHeight="1">
      <c r="A328" s="83"/>
      <c r="B328" s="16"/>
      <c r="C328" s="16"/>
      <c r="D328" s="16"/>
      <c r="E328" s="83"/>
      <c r="F328" s="16"/>
      <c r="G328" s="53"/>
      <c r="H328" s="53"/>
      <c r="I328" s="53"/>
      <c r="J328" s="127"/>
      <c r="K328" s="4"/>
      <c r="L328" s="53"/>
      <c r="M328" s="128"/>
      <c r="N328" s="128"/>
      <c r="O328" s="53"/>
      <c r="P328" s="53"/>
      <c r="Q328" s="53"/>
      <c r="R328" s="53"/>
      <c r="S328" s="53"/>
      <c r="T328" s="53"/>
      <c r="U328" s="16"/>
      <c r="V328" s="16"/>
      <c r="W328" s="16"/>
      <c r="X328" s="16"/>
      <c r="Y328" s="16"/>
      <c r="Z328" s="16"/>
    </row>
    <row r="329" spans="1:26" ht="15.75" customHeight="1">
      <c r="A329" s="7">
        <v>406</v>
      </c>
      <c r="B329" s="19" t="s">
        <v>3635</v>
      </c>
      <c r="C329" s="19" t="s">
        <v>3636</v>
      </c>
      <c r="D329" s="19" t="s">
        <v>112</v>
      </c>
      <c r="E329" s="34">
        <v>0</v>
      </c>
      <c r="F329" s="19" t="s">
        <v>4883</v>
      </c>
      <c r="G329" s="116" t="str">
        <f>HYPERLINK("https://drive.google.com/open?id=0B93qD7tUPEF5N2xnQ0g4c1czRDA","Documents for Services ")</f>
        <v xml:space="preserve">Documents for Services </v>
      </c>
      <c r="H329" s="34">
        <v>0</v>
      </c>
      <c r="I329" s="34"/>
      <c r="J329" s="121">
        <v>0</v>
      </c>
      <c r="K329" s="123" t="s">
        <v>4866</v>
      </c>
      <c r="L329" s="37"/>
      <c r="M329" s="124"/>
      <c r="N329" s="124"/>
      <c r="O329" s="36"/>
      <c r="P329" s="37"/>
      <c r="Q329" s="37"/>
      <c r="R329" s="34"/>
      <c r="S329" s="35"/>
      <c r="T329" s="38">
        <f>IF(O329&lt;&gt;"",O329,IF(J329&lt;&gt;"",J329,IF(E329&lt;&gt;"",E329,"")))</f>
        <v>0</v>
      </c>
      <c r="U329" s="39">
        <f>IF(R329&lt;&gt;"",R329,IF(M329&lt;&gt;"",M329,IF(I329&lt;&gt;"",I329,IF(H329&lt;&gt;"",H329,""))))</f>
        <v>0</v>
      </c>
      <c r="V329" s="4"/>
      <c r="W329" s="4"/>
      <c r="X329" s="4"/>
      <c r="Y329" s="4"/>
      <c r="Z329" s="4"/>
    </row>
    <row r="330" spans="1:26" ht="15.75" customHeight="1">
      <c r="A330" s="83"/>
      <c r="B330" s="16"/>
      <c r="C330" s="16"/>
      <c r="D330" s="16"/>
      <c r="E330" s="83"/>
      <c r="F330" s="16"/>
      <c r="G330" s="53"/>
      <c r="H330" s="53"/>
      <c r="I330" s="53"/>
      <c r="J330" s="127"/>
      <c r="K330" s="4"/>
      <c r="L330" s="53"/>
      <c r="M330" s="128"/>
      <c r="N330" s="128"/>
      <c r="O330" s="53"/>
      <c r="P330" s="53"/>
      <c r="Q330" s="53"/>
      <c r="R330" s="53"/>
      <c r="S330" s="53"/>
      <c r="T330" s="53"/>
      <c r="U330" s="16"/>
      <c r="V330" s="16"/>
      <c r="W330" s="16"/>
      <c r="X330" s="16"/>
      <c r="Y330" s="16"/>
      <c r="Z330" s="16"/>
    </row>
    <row r="331" spans="1:26" ht="15.75" customHeight="1">
      <c r="A331" s="7">
        <v>407</v>
      </c>
      <c r="B331" s="86" t="s">
        <v>3100</v>
      </c>
      <c r="C331" s="19" t="s">
        <v>3101</v>
      </c>
      <c r="D331" s="19" t="s">
        <v>112</v>
      </c>
      <c r="E331" s="34">
        <v>1</v>
      </c>
      <c r="F331" s="19" t="s">
        <v>4889</v>
      </c>
      <c r="G331" s="116" t="str">
        <f>HYPERLINK("https://drive.google.com/open?id=0B93qD7tUPEF5N2xnQ0g4c1czRDA","Documents for Services ")</f>
        <v xml:space="preserve">Documents for Services </v>
      </c>
      <c r="H331" s="34">
        <v>1</v>
      </c>
      <c r="I331" s="34"/>
      <c r="J331" s="121">
        <v>0</v>
      </c>
      <c r="K331" s="123"/>
      <c r="L331" s="37"/>
      <c r="M331" s="124"/>
      <c r="N331" s="124"/>
      <c r="O331" s="36"/>
      <c r="P331" s="37"/>
      <c r="Q331" s="37"/>
      <c r="R331" s="34"/>
      <c r="S331" s="35"/>
      <c r="T331" s="38">
        <f>IF(O331&lt;&gt;"",O331,IF(J331&lt;&gt;"",J331,IF(E331&lt;&gt;"",E331,"")))</f>
        <v>0</v>
      </c>
      <c r="U331" s="39">
        <f>IF(R331&lt;&gt;"",R331,IF(M331&lt;&gt;"",M331,IF(I331&lt;&gt;"",I331,IF(H331&lt;&gt;"",H331,""))))</f>
        <v>1</v>
      </c>
      <c r="V331" s="4"/>
      <c r="W331" s="4"/>
      <c r="X331" s="4"/>
      <c r="Y331" s="4"/>
      <c r="Z331" s="4"/>
    </row>
    <row r="332" spans="1:26" ht="15.75" customHeight="1">
      <c r="A332" s="83"/>
      <c r="B332" s="16"/>
      <c r="C332" s="16"/>
      <c r="D332" s="16"/>
      <c r="E332" s="83"/>
      <c r="F332" s="16"/>
      <c r="G332" s="53"/>
      <c r="H332" s="53"/>
      <c r="I332" s="53"/>
      <c r="J332" s="127"/>
      <c r="K332" s="4"/>
      <c r="L332" s="53"/>
      <c r="M332" s="128"/>
      <c r="N332" s="128"/>
      <c r="O332" s="53"/>
      <c r="P332" s="53"/>
      <c r="Q332" s="53"/>
      <c r="R332" s="53"/>
      <c r="S332" s="53"/>
      <c r="T332" s="53"/>
      <c r="U332" s="16"/>
      <c r="V332" s="16"/>
      <c r="W332" s="16"/>
      <c r="X332" s="16"/>
      <c r="Y332" s="16"/>
      <c r="Z332" s="16"/>
    </row>
    <row r="333" spans="1:26" ht="15.75" customHeight="1">
      <c r="A333" s="7">
        <v>408</v>
      </c>
      <c r="B333" s="19" t="s">
        <v>3114</v>
      </c>
      <c r="C333" s="19" t="s">
        <v>3116</v>
      </c>
      <c r="D333" s="19" t="s">
        <v>112</v>
      </c>
      <c r="E333" s="34">
        <v>2</v>
      </c>
      <c r="F333" s="19" t="s">
        <v>4889</v>
      </c>
      <c r="G333" s="116" t="str">
        <f>HYPERLINK("https://drive.google.com/open?id=0B93qD7tUPEF5N2xnQ0g4c1czRDA","Documents for Services ")</f>
        <v xml:space="preserve">Documents for Services </v>
      </c>
      <c r="H333" s="34">
        <v>1</v>
      </c>
      <c r="I333" s="34"/>
      <c r="J333" s="125">
        <v>2</v>
      </c>
      <c r="K333" s="40" t="s">
        <v>4898</v>
      </c>
      <c r="L333" s="37"/>
      <c r="M333" s="125">
        <v>1</v>
      </c>
      <c r="N333" s="125"/>
      <c r="O333" s="36"/>
      <c r="P333" s="37"/>
      <c r="Q333" s="37"/>
      <c r="R333" s="34"/>
      <c r="S333" s="35"/>
      <c r="T333" s="38">
        <f>IF(O333&lt;&gt;"",O333,IF(J333&lt;&gt;"",J333,IF(E333&lt;&gt;"",E333,"")))</f>
        <v>2</v>
      </c>
      <c r="U333" s="39">
        <f>IF(R333&lt;&gt;"",R333,IF(M333&lt;&gt;"",M333,IF(I333&lt;&gt;"",I333,IF(H333&lt;&gt;"",H333,""))))</f>
        <v>1</v>
      </c>
      <c r="V333" s="4"/>
      <c r="W333" s="4"/>
      <c r="X333" s="4"/>
      <c r="Y333" s="4"/>
      <c r="Z333" s="4"/>
    </row>
    <row r="334" spans="1:26" ht="15.75" customHeight="1">
      <c r="A334" s="7"/>
      <c r="B334" s="4"/>
      <c r="C334" s="4"/>
      <c r="D334" s="4"/>
      <c r="E334" s="7"/>
      <c r="F334" s="4"/>
      <c r="G334" s="53"/>
      <c r="H334" s="53"/>
      <c r="I334" s="53"/>
      <c r="J334" s="53"/>
      <c r="K334" s="53"/>
      <c r="L334" s="53"/>
      <c r="M334" s="53"/>
      <c r="N334" s="53"/>
      <c r="O334" s="53"/>
      <c r="P334" s="53"/>
      <c r="Q334" s="53"/>
      <c r="R334" s="53"/>
      <c r="S334" s="53"/>
      <c r="T334" s="53"/>
      <c r="U334" s="7"/>
      <c r="V334" s="4"/>
      <c r="W334" s="4"/>
      <c r="X334" s="4"/>
      <c r="Y334" s="4"/>
      <c r="Z334" s="4"/>
    </row>
    <row r="335" spans="1:26" ht="15.75" customHeight="1">
      <c r="A335" s="7"/>
      <c r="B335" s="4"/>
      <c r="C335" s="4"/>
      <c r="D335" s="4"/>
      <c r="E335" s="7"/>
      <c r="F335" s="4"/>
      <c r="G335" s="4"/>
      <c r="H335" s="7"/>
      <c r="I335" s="7"/>
      <c r="J335" s="53"/>
      <c r="K335" s="53"/>
      <c r="L335" s="53"/>
      <c r="M335" s="53"/>
      <c r="N335" s="53"/>
      <c r="O335" s="53"/>
      <c r="P335" s="53"/>
      <c r="Q335" s="53"/>
      <c r="R335" s="53"/>
      <c r="S335" s="53"/>
      <c r="T335" s="53"/>
      <c r="U335" s="7"/>
      <c r="V335" s="4"/>
      <c r="W335" s="4"/>
      <c r="X335" s="4"/>
      <c r="Y335" s="4"/>
      <c r="Z335" s="4"/>
    </row>
    <row r="336" spans="1:26" ht="15.75" customHeight="1">
      <c r="A336" s="7"/>
      <c r="B336" s="4"/>
      <c r="C336" s="4"/>
      <c r="D336" s="4"/>
      <c r="E336" s="7"/>
      <c r="F336" s="4"/>
      <c r="G336" s="4"/>
      <c r="H336" s="7"/>
      <c r="I336" s="7"/>
      <c r="J336" s="53"/>
      <c r="K336" s="53"/>
      <c r="L336" s="53"/>
      <c r="M336" s="53"/>
      <c r="N336" s="53"/>
      <c r="O336" s="53"/>
      <c r="P336" s="53"/>
      <c r="Q336" s="53"/>
      <c r="R336" s="53"/>
      <c r="S336" s="53"/>
      <c r="T336" s="53"/>
      <c r="U336" s="7"/>
      <c r="V336" s="4"/>
      <c r="W336" s="4"/>
      <c r="X336" s="4"/>
      <c r="Y336" s="4"/>
      <c r="Z336" s="4"/>
    </row>
    <row r="337" spans="1:26" ht="15.75" customHeight="1">
      <c r="A337" s="7"/>
      <c r="B337" s="4"/>
      <c r="C337" s="4"/>
      <c r="D337" s="4"/>
      <c r="E337" s="7"/>
      <c r="F337" s="4"/>
      <c r="G337" s="4"/>
      <c r="H337" s="7"/>
      <c r="I337" s="7"/>
      <c r="J337" s="53"/>
      <c r="K337" s="53"/>
      <c r="L337" s="53"/>
      <c r="M337" s="53"/>
      <c r="N337" s="53"/>
      <c r="O337" s="53"/>
      <c r="P337" s="53"/>
      <c r="Q337" s="53"/>
      <c r="R337" s="53"/>
      <c r="S337" s="53"/>
      <c r="T337" s="53"/>
      <c r="U337" s="7"/>
      <c r="V337" s="4"/>
      <c r="W337" s="4"/>
      <c r="X337" s="4"/>
      <c r="Y337" s="4"/>
      <c r="Z337" s="4"/>
    </row>
    <row r="338" spans="1:26" ht="15.75" customHeight="1">
      <c r="A338" s="7"/>
      <c r="B338" s="4"/>
      <c r="C338" s="4"/>
      <c r="D338" s="4"/>
      <c r="E338" s="7"/>
      <c r="F338" s="4"/>
      <c r="G338" s="4"/>
      <c r="H338" s="7"/>
      <c r="I338" s="7"/>
      <c r="J338" s="53"/>
      <c r="K338" s="53"/>
      <c r="L338" s="53"/>
      <c r="M338" s="53"/>
      <c r="N338" s="53"/>
      <c r="O338" s="53"/>
      <c r="P338" s="53"/>
      <c r="Q338" s="53"/>
      <c r="R338" s="53"/>
      <c r="S338" s="53"/>
      <c r="T338" s="53"/>
      <c r="U338" s="7"/>
      <c r="V338" s="4"/>
      <c r="W338" s="4"/>
      <c r="X338" s="4"/>
      <c r="Y338" s="4"/>
      <c r="Z338" s="4"/>
    </row>
    <row r="339" spans="1:26" ht="15.75" customHeight="1">
      <c r="A339" s="7"/>
      <c r="B339" s="4"/>
      <c r="C339" s="4"/>
      <c r="D339" s="4"/>
      <c r="E339" s="7"/>
      <c r="F339" s="4"/>
      <c r="G339" s="4"/>
      <c r="H339" s="7"/>
      <c r="I339" s="7"/>
      <c r="J339" s="53"/>
      <c r="K339" s="53"/>
      <c r="L339" s="53"/>
      <c r="M339" s="53"/>
      <c r="N339" s="53"/>
      <c r="O339" s="53"/>
      <c r="P339" s="53"/>
      <c r="Q339" s="53"/>
      <c r="R339" s="53"/>
      <c r="S339" s="53"/>
      <c r="T339" s="53"/>
      <c r="U339" s="7"/>
      <c r="V339" s="4"/>
      <c r="W339" s="4"/>
      <c r="X339" s="4"/>
      <c r="Y339" s="4"/>
      <c r="Z339" s="4"/>
    </row>
    <row r="340" spans="1:26" ht="15.75" customHeight="1">
      <c r="A340" s="7"/>
      <c r="B340" s="4"/>
      <c r="C340" s="4"/>
      <c r="D340" s="4"/>
      <c r="E340" s="7"/>
      <c r="F340" s="4"/>
      <c r="G340" s="4"/>
      <c r="H340" s="7"/>
      <c r="I340" s="7"/>
      <c r="J340" s="53"/>
      <c r="K340" s="53"/>
      <c r="L340" s="53"/>
      <c r="M340" s="53"/>
      <c r="N340" s="53"/>
      <c r="O340" s="53"/>
      <c r="P340" s="53"/>
      <c r="Q340" s="53"/>
      <c r="R340" s="53"/>
      <c r="S340" s="53"/>
      <c r="T340" s="53"/>
      <c r="U340" s="7"/>
      <c r="V340" s="4"/>
      <c r="W340" s="4"/>
      <c r="X340" s="4"/>
      <c r="Y340" s="4"/>
      <c r="Z340" s="4"/>
    </row>
    <row r="341" spans="1:26" ht="15.75" customHeight="1">
      <c r="A341" s="7"/>
      <c r="B341" s="4"/>
      <c r="C341" s="4"/>
      <c r="D341" s="4"/>
      <c r="E341" s="7"/>
      <c r="F341" s="4"/>
      <c r="G341" s="4"/>
      <c r="H341" s="7"/>
      <c r="I341" s="7"/>
      <c r="J341" s="53"/>
      <c r="K341" s="53"/>
      <c r="L341" s="53"/>
      <c r="M341" s="53"/>
      <c r="N341" s="53"/>
      <c r="O341" s="53"/>
      <c r="P341" s="53"/>
      <c r="Q341" s="53"/>
      <c r="R341" s="53"/>
      <c r="S341" s="53"/>
      <c r="T341" s="53"/>
      <c r="U341" s="7"/>
      <c r="V341" s="4"/>
      <c r="W341" s="4"/>
      <c r="X341" s="4"/>
      <c r="Y341" s="4"/>
      <c r="Z341" s="4"/>
    </row>
    <row r="342" spans="1:26" ht="15.75" customHeight="1">
      <c r="A342" s="7"/>
      <c r="B342" s="4"/>
      <c r="C342" s="4"/>
      <c r="D342" s="4"/>
      <c r="E342" s="7"/>
      <c r="F342" s="4"/>
      <c r="G342" s="4"/>
      <c r="H342" s="7"/>
      <c r="I342" s="7"/>
      <c r="J342" s="53"/>
      <c r="K342" s="53"/>
      <c r="L342" s="53"/>
      <c r="M342" s="53"/>
      <c r="N342" s="53"/>
      <c r="O342" s="53"/>
      <c r="P342" s="53"/>
      <c r="Q342" s="53"/>
      <c r="R342" s="53"/>
      <c r="S342" s="53"/>
      <c r="T342" s="53"/>
      <c r="U342" s="7"/>
      <c r="V342" s="4"/>
      <c r="W342" s="4"/>
      <c r="X342" s="4"/>
      <c r="Y342" s="4"/>
      <c r="Z342" s="4"/>
    </row>
    <row r="343" spans="1:26" ht="15.75" customHeight="1">
      <c r="A343" s="7"/>
      <c r="B343" s="4"/>
      <c r="C343" s="4"/>
      <c r="D343" s="4"/>
      <c r="E343" s="7"/>
      <c r="F343" s="4"/>
      <c r="G343" s="4"/>
      <c r="H343" s="7"/>
      <c r="I343" s="7"/>
      <c r="J343" s="53"/>
      <c r="K343" s="53"/>
      <c r="L343" s="53"/>
      <c r="M343" s="53"/>
      <c r="N343" s="53"/>
      <c r="O343" s="53"/>
      <c r="P343" s="53"/>
      <c r="Q343" s="53"/>
      <c r="R343" s="53"/>
      <c r="S343" s="53"/>
      <c r="T343" s="53"/>
      <c r="U343" s="7"/>
      <c r="V343" s="4"/>
      <c r="W343" s="4"/>
      <c r="X343" s="4"/>
      <c r="Y343" s="4"/>
      <c r="Z343" s="4"/>
    </row>
    <row r="344" spans="1:26" ht="15.75" customHeight="1">
      <c r="A344" s="7"/>
      <c r="B344" s="4"/>
      <c r="C344" s="4"/>
      <c r="D344" s="4"/>
      <c r="E344" s="7"/>
      <c r="F344" s="4"/>
      <c r="G344" s="4"/>
      <c r="H344" s="7"/>
      <c r="I344" s="7"/>
      <c r="J344" s="53"/>
      <c r="K344" s="53"/>
      <c r="L344" s="53"/>
      <c r="M344" s="53"/>
      <c r="N344" s="53"/>
      <c r="O344" s="53"/>
      <c r="P344" s="53"/>
      <c r="Q344" s="53"/>
      <c r="R344" s="53"/>
      <c r="S344" s="53"/>
      <c r="T344" s="53"/>
      <c r="U344" s="7"/>
      <c r="V344" s="4"/>
      <c r="W344" s="4"/>
      <c r="X344" s="4"/>
      <c r="Y344" s="4"/>
      <c r="Z344" s="4"/>
    </row>
    <row r="345" spans="1:26" ht="15.75" customHeight="1">
      <c r="A345" s="7"/>
      <c r="B345" s="4"/>
      <c r="C345" s="4"/>
      <c r="D345" s="4"/>
      <c r="E345" s="7"/>
      <c r="F345" s="4"/>
      <c r="G345" s="4"/>
      <c r="H345" s="7"/>
      <c r="I345" s="7"/>
      <c r="J345" s="53"/>
      <c r="K345" s="53"/>
      <c r="L345" s="53"/>
      <c r="M345" s="53"/>
      <c r="N345" s="53"/>
      <c r="O345" s="53"/>
      <c r="P345" s="53"/>
      <c r="Q345" s="53"/>
      <c r="R345" s="53"/>
      <c r="S345" s="53"/>
      <c r="T345" s="53"/>
      <c r="U345" s="7"/>
      <c r="V345" s="4"/>
      <c r="W345" s="4"/>
      <c r="X345" s="4"/>
      <c r="Y345" s="4"/>
      <c r="Z345" s="4"/>
    </row>
    <row r="346" spans="1:26" ht="15.75" customHeight="1">
      <c r="A346" s="7"/>
      <c r="B346" s="4"/>
      <c r="C346" s="4"/>
      <c r="D346" s="4"/>
      <c r="E346" s="7"/>
      <c r="F346" s="4"/>
      <c r="G346" s="4"/>
      <c r="H346" s="7"/>
      <c r="I346" s="7"/>
      <c r="J346" s="53"/>
      <c r="K346" s="53"/>
      <c r="L346" s="53"/>
      <c r="M346" s="53"/>
      <c r="N346" s="53"/>
      <c r="O346" s="53"/>
      <c r="P346" s="53"/>
      <c r="Q346" s="53"/>
      <c r="R346" s="53"/>
      <c r="S346" s="53"/>
      <c r="T346" s="53"/>
      <c r="U346" s="7"/>
      <c r="V346" s="4"/>
      <c r="W346" s="4"/>
      <c r="X346" s="4"/>
      <c r="Y346" s="4"/>
      <c r="Z346" s="4"/>
    </row>
    <row r="347" spans="1:26" ht="15.75" customHeight="1">
      <c r="A347" s="7"/>
      <c r="B347" s="4"/>
      <c r="C347" s="4"/>
      <c r="D347" s="4"/>
      <c r="E347" s="7"/>
      <c r="F347" s="4"/>
      <c r="G347" s="4"/>
      <c r="H347" s="7"/>
      <c r="I347" s="7"/>
      <c r="J347" s="53"/>
      <c r="K347" s="53"/>
      <c r="L347" s="53"/>
      <c r="M347" s="53"/>
      <c r="N347" s="53"/>
      <c r="O347" s="53"/>
      <c r="P347" s="53"/>
      <c r="Q347" s="53"/>
      <c r="R347" s="53"/>
      <c r="S347" s="53"/>
      <c r="T347" s="53"/>
      <c r="U347" s="7"/>
      <c r="V347" s="4"/>
      <c r="W347" s="4"/>
      <c r="X347" s="4"/>
      <c r="Y347" s="4"/>
      <c r="Z347" s="4"/>
    </row>
    <row r="348" spans="1:26" ht="15.75" customHeight="1">
      <c r="A348" s="7"/>
      <c r="B348" s="4"/>
      <c r="C348" s="4"/>
      <c r="D348" s="4"/>
      <c r="E348" s="7"/>
      <c r="F348" s="4"/>
      <c r="G348" s="4"/>
      <c r="H348" s="7"/>
      <c r="I348" s="7"/>
      <c r="J348" s="53"/>
      <c r="K348" s="53"/>
      <c r="L348" s="53"/>
      <c r="M348" s="53"/>
      <c r="N348" s="53"/>
      <c r="O348" s="53"/>
      <c r="P348" s="53"/>
      <c r="Q348" s="53"/>
      <c r="R348" s="53"/>
      <c r="S348" s="53"/>
      <c r="T348" s="53"/>
      <c r="U348" s="7"/>
      <c r="V348" s="4"/>
      <c r="W348" s="4"/>
      <c r="X348" s="4"/>
      <c r="Y348" s="4"/>
      <c r="Z348" s="4"/>
    </row>
    <row r="349" spans="1:26" ht="15.75" customHeight="1">
      <c r="A349" s="7"/>
      <c r="B349" s="4"/>
      <c r="C349" s="4"/>
      <c r="D349" s="4"/>
      <c r="E349" s="7"/>
      <c r="F349" s="4"/>
      <c r="G349" s="4"/>
      <c r="H349" s="7"/>
      <c r="I349" s="7"/>
      <c r="J349" s="53"/>
      <c r="K349" s="53"/>
      <c r="L349" s="53"/>
      <c r="M349" s="53"/>
      <c r="N349" s="53"/>
      <c r="O349" s="53"/>
      <c r="P349" s="53"/>
      <c r="Q349" s="53"/>
      <c r="R349" s="53"/>
      <c r="S349" s="53"/>
      <c r="T349" s="53"/>
      <c r="U349" s="7"/>
      <c r="V349" s="4"/>
      <c r="W349" s="4"/>
      <c r="X349" s="4"/>
      <c r="Y349" s="4"/>
      <c r="Z349" s="4"/>
    </row>
    <row r="350" spans="1:26" ht="15.75" customHeight="1">
      <c r="A350" s="7"/>
      <c r="B350" s="4"/>
      <c r="C350" s="4"/>
      <c r="D350" s="4"/>
      <c r="E350" s="7"/>
      <c r="F350" s="4"/>
      <c r="G350" s="4"/>
      <c r="H350" s="7"/>
      <c r="I350" s="7"/>
      <c r="J350" s="53"/>
      <c r="K350" s="53"/>
      <c r="L350" s="53"/>
      <c r="M350" s="53"/>
      <c r="N350" s="53"/>
      <c r="O350" s="53"/>
      <c r="P350" s="53"/>
      <c r="Q350" s="53"/>
      <c r="R350" s="53"/>
      <c r="S350" s="53"/>
      <c r="T350" s="53"/>
      <c r="U350" s="7"/>
      <c r="V350" s="4"/>
      <c r="W350" s="4"/>
      <c r="X350" s="4"/>
      <c r="Y350" s="4"/>
      <c r="Z350" s="4"/>
    </row>
    <row r="351" spans="1:26" ht="15.75" customHeight="1">
      <c r="A351" s="7"/>
      <c r="B351" s="4"/>
      <c r="C351" s="4"/>
      <c r="D351" s="4"/>
      <c r="E351" s="7"/>
      <c r="F351" s="4"/>
      <c r="G351" s="4"/>
      <c r="H351" s="7"/>
      <c r="I351" s="7"/>
      <c r="J351" s="53"/>
      <c r="K351" s="53"/>
      <c r="L351" s="53"/>
      <c r="M351" s="53"/>
      <c r="N351" s="53"/>
      <c r="O351" s="53"/>
      <c r="P351" s="53"/>
      <c r="Q351" s="53"/>
      <c r="R351" s="53"/>
      <c r="S351" s="53"/>
      <c r="T351" s="53"/>
      <c r="U351" s="7"/>
      <c r="V351" s="4"/>
      <c r="W351" s="4"/>
      <c r="X351" s="4"/>
      <c r="Y351" s="4"/>
      <c r="Z351" s="4"/>
    </row>
    <row r="352" spans="1:26" ht="15.75" customHeight="1">
      <c r="A352" s="7"/>
      <c r="B352" s="4"/>
      <c r="C352" s="4"/>
      <c r="D352" s="4"/>
      <c r="E352" s="7"/>
      <c r="F352" s="4"/>
      <c r="G352" s="4"/>
      <c r="H352" s="7"/>
      <c r="I352" s="7"/>
      <c r="J352" s="53"/>
      <c r="K352" s="53"/>
      <c r="L352" s="53"/>
      <c r="M352" s="53"/>
      <c r="N352" s="53"/>
      <c r="O352" s="53"/>
      <c r="P352" s="53"/>
      <c r="Q352" s="53"/>
      <c r="R352" s="53"/>
      <c r="S352" s="53"/>
      <c r="T352" s="53"/>
      <c r="U352" s="7"/>
      <c r="V352" s="4"/>
      <c r="W352" s="4"/>
      <c r="X352" s="4"/>
      <c r="Y352" s="4"/>
      <c r="Z352" s="4"/>
    </row>
    <row r="353" spans="1:26" ht="15.75" customHeight="1">
      <c r="A353" s="7"/>
      <c r="B353" s="4"/>
      <c r="C353" s="4"/>
      <c r="D353" s="4"/>
      <c r="E353" s="7"/>
      <c r="F353" s="4"/>
      <c r="G353" s="4"/>
      <c r="H353" s="7"/>
      <c r="I353" s="7"/>
      <c r="J353" s="53"/>
      <c r="K353" s="53"/>
      <c r="L353" s="53"/>
      <c r="M353" s="53"/>
      <c r="N353" s="53"/>
      <c r="O353" s="53"/>
      <c r="P353" s="53"/>
      <c r="Q353" s="53"/>
      <c r="R353" s="53"/>
      <c r="S353" s="53"/>
      <c r="T353" s="53"/>
      <c r="U353" s="7"/>
      <c r="V353" s="4"/>
      <c r="W353" s="4"/>
      <c r="X353" s="4"/>
      <c r="Y353" s="4"/>
      <c r="Z353" s="4"/>
    </row>
    <row r="354" spans="1:26" ht="15.75" customHeight="1">
      <c r="A354" s="7"/>
      <c r="B354" s="4"/>
      <c r="C354" s="4"/>
      <c r="D354" s="4"/>
      <c r="E354" s="7"/>
      <c r="F354" s="4"/>
      <c r="G354" s="4"/>
      <c r="H354" s="7"/>
      <c r="I354" s="7"/>
      <c r="J354" s="53"/>
      <c r="K354" s="53"/>
      <c r="L354" s="53"/>
      <c r="M354" s="53"/>
      <c r="N354" s="53"/>
      <c r="O354" s="53"/>
      <c r="P354" s="53"/>
      <c r="Q354" s="53"/>
      <c r="R354" s="53"/>
      <c r="S354" s="53"/>
      <c r="T354" s="53"/>
      <c r="U354" s="7"/>
      <c r="V354" s="4"/>
      <c r="W354" s="4"/>
      <c r="X354" s="4"/>
      <c r="Y354" s="4"/>
      <c r="Z354" s="4"/>
    </row>
    <row r="355" spans="1:26" ht="15.75" customHeight="1">
      <c r="A355" s="7"/>
      <c r="B355" s="4"/>
      <c r="C355" s="4"/>
      <c r="D355" s="4"/>
      <c r="E355" s="7"/>
      <c r="F355" s="4"/>
      <c r="G355" s="4"/>
      <c r="H355" s="7"/>
      <c r="I355" s="7"/>
      <c r="J355" s="53"/>
      <c r="K355" s="53"/>
      <c r="L355" s="53"/>
      <c r="M355" s="53"/>
      <c r="N355" s="53"/>
      <c r="O355" s="53"/>
      <c r="P355" s="53"/>
      <c r="Q355" s="53"/>
      <c r="R355" s="53"/>
      <c r="S355" s="53"/>
      <c r="T355" s="53"/>
      <c r="U355" s="7"/>
      <c r="V355" s="4"/>
      <c r="W355" s="4"/>
      <c r="X355" s="4"/>
      <c r="Y355" s="4"/>
      <c r="Z355" s="4"/>
    </row>
    <row r="356" spans="1:26" ht="15.75" customHeight="1">
      <c r="A356" s="7"/>
      <c r="B356" s="4"/>
      <c r="C356" s="4"/>
      <c r="D356" s="4"/>
      <c r="E356" s="7"/>
      <c r="F356" s="4"/>
      <c r="G356" s="4"/>
      <c r="H356" s="7"/>
      <c r="I356" s="7"/>
      <c r="J356" s="53"/>
      <c r="K356" s="53"/>
      <c r="L356" s="53"/>
      <c r="M356" s="53"/>
      <c r="N356" s="53"/>
      <c r="O356" s="53"/>
      <c r="P356" s="53"/>
      <c r="Q356" s="53"/>
      <c r="R356" s="53"/>
      <c r="S356" s="53"/>
      <c r="T356" s="53"/>
      <c r="U356" s="7"/>
      <c r="V356" s="4"/>
      <c r="W356" s="4"/>
      <c r="X356" s="4"/>
      <c r="Y356" s="4"/>
      <c r="Z356" s="4"/>
    </row>
    <row r="357" spans="1:26" ht="15.75" customHeight="1">
      <c r="A357" s="7"/>
      <c r="B357" s="4"/>
      <c r="C357" s="4"/>
      <c r="D357" s="4"/>
      <c r="E357" s="7"/>
      <c r="F357" s="4"/>
      <c r="G357" s="4"/>
      <c r="H357" s="7"/>
      <c r="I357" s="7"/>
      <c r="J357" s="53"/>
      <c r="K357" s="53"/>
      <c r="L357" s="53"/>
      <c r="M357" s="53"/>
      <c r="N357" s="53"/>
      <c r="O357" s="53"/>
      <c r="P357" s="53"/>
      <c r="Q357" s="53"/>
      <c r="R357" s="53"/>
      <c r="S357" s="53"/>
      <c r="T357" s="53"/>
      <c r="U357" s="7"/>
      <c r="V357" s="4"/>
      <c r="W357" s="4"/>
      <c r="X357" s="4"/>
      <c r="Y357" s="4"/>
      <c r="Z357" s="4"/>
    </row>
    <row r="358" spans="1:26" ht="15.75" customHeight="1">
      <c r="A358" s="7"/>
      <c r="B358" s="4"/>
      <c r="C358" s="4"/>
      <c r="D358" s="4"/>
      <c r="E358" s="7"/>
      <c r="F358" s="4"/>
      <c r="G358" s="4"/>
      <c r="H358" s="7"/>
      <c r="I358" s="7"/>
      <c r="J358" s="53"/>
      <c r="K358" s="53"/>
      <c r="L358" s="53"/>
      <c r="M358" s="53"/>
      <c r="N358" s="53"/>
      <c r="O358" s="53"/>
      <c r="P358" s="53"/>
      <c r="Q358" s="53"/>
      <c r="R358" s="53"/>
      <c r="S358" s="53"/>
      <c r="T358" s="53"/>
      <c r="U358" s="7"/>
      <c r="V358" s="4"/>
      <c r="W358" s="4"/>
      <c r="X358" s="4"/>
      <c r="Y358" s="4"/>
      <c r="Z358" s="4"/>
    </row>
    <row r="359" spans="1:26" ht="15.75" customHeight="1">
      <c r="A359" s="7"/>
      <c r="B359" s="4"/>
      <c r="C359" s="4"/>
      <c r="D359" s="4"/>
      <c r="E359" s="7"/>
      <c r="F359" s="4"/>
      <c r="G359" s="4"/>
      <c r="H359" s="7"/>
      <c r="I359" s="7"/>
      <c r="J359" s="53"/>
      <c r="K359" s="53"/>
      <c r="L359" s="53"/>
      <c r="M359" s="53"/>
      <c r="N359" s="53"/>
      <c r="O359" s="53"/>
      <c r="P359" s="53"/>
      <c r="Q359" s="53"/>
      <c r="R359" s="53"/>
      <c r="S359" s="53"/>
      <c r="T359" s="53"/>
      <c r="U359" s="7"/>
      <c r="V359" s="4"/>
      <c r="W359" s="4"/>
      <c r="X359" s="4"/>
      <c r="Y359" s="4"/>
      <c r="Z359" s="4"/>
    </row>
    <row r="360" spans="1:26" ht="15.75" customHeight="1">
      <c r="A360" s="7"/>
      <c r="B360" s="4"/>
      <c r="C360" s="4"/>
      <c r="D360" s="4"/>
      <c r="E360" s="7"/>
      <c r="F360" s="4"/>
      <c r="G360" s="4"/>
      <c r="H360" s="7"/>
      <c r="I360" s="7"/>
      <c r="J360" s="53"/>
      <c r="K360" s="53"/>
      <c r="L360" s="53"/>
      <c r="M360" s="53"/>
      <c r="N360" s="53"/>
      <c r="O360" s="53"/>
      <c r="P360" s="53"/>
      <c r="Q360" s="53"/>
      <c r="R360" s="53"/>
      <c r="S360" s="53"/>
      <c r="T360" s="53"/>
      <c r="U360" s="7"/>
      <c r="V360" s="4"/>
      <c r="W360" s="4"/>
      <c r="X360" s="4"/>
      <c r="Y360" s="4"/>
      <c r="Z360" s="4"/>
    </row>
    <row r="361" spans="1:26" ht="15.75" customHeight="1">
      <c r="A361" s="7"/>
      <c r="B361" s="4"/>
      <c r="C361" s="4"/>
      <c r="D361" s="4"/>
      <c r="E361" s="7"/>
      <c r="F361" s="4"/>
      <c r="G361" s="4"/>
      <c r="H361" s="7"/>
      <c r="I361" s="7"/>
      <c r="J361" s="53"/>
      <c r="K361" s="53"/>
      <c r="L361" s="53"/>
      <c r="M361" s="53"/>
      <c r="N361" s="53"/>
      <c r="O361" s="53"/>
      <c r="P361" s="53"/>
      <c r="Q361" s="53"/>
      <c r="R361" s="53"/>
      <c r="S361" s="53"/>
      <c r="T361" s="53"/>
      <c r="U361" s="7"/>
      <c r="V361" s="4"/>
      <c r="W361" s="4"/>
      <c r="X361" s="4"/>
      <c r="Y361" s="4"/>
      <c r="Z361" s="4"/>
    </row>
    <row r="362" spans="1:26" ht="15.75" customHeight="1">
      <c r="A362" s="7"/>
      <c r="B362" s="4"/>
      <c r="C362" s="4"/>
      <c r="D362" s="4"/>
      <c r="E362" s="7"/>
      <c r="F362" s="4"/>
      <c r="G362" s="4"/>
      <c r="H362" s="7"/>
      <c r="I362" s="7"/>
      <c r="J362" s="53"/>
      <c r="K362" s="53"/>
      <c r="L362" s="53"/>
      <c r="M362" s="53"/>
      <c r="N362" s="53"/>
      <c r="O362" s="53"/>
      <c r="P362" s="53"/>
      <c r="Q362" s="53"/>
      <c r="R362" s="53"/>
      <c r="S362" s="53"/>
      <c r="T362" s="53"/>
      <c r="U362" s="7"/>
      <c r="V362" s="4"/>
      <c r="W362" s="4"/>
      <c r="X362" s="4"/>
      <c r="Y362" s="4"/>
      <c r="Z362" s="4"/>
    </row>
    <row r="363" spans="1:26" ht="15.75" customHeight="1">
      <c r="A363" s="7"/>
      <c r="B363" s="4"/>
      <c r="C363" s="4"/>
      <c r="D363" s="4"/>
      <c r="E363" s="7"/>
      <c r="F363" s="4"/>
      <c r="G363" s="4"/>
      <c r="H363" s="7"/>
      <c r="I363" s="7"/>
      <c r="J363" s="53"/>
      <c r="K363" s="53"/>
      <c r="L363" s="53"/>
      <c r="M363" s="53"/>
      <c r="N363" s="53"/>
      <c r="O363" s="53"/>
      <c r="P363" s="53"/>
      <c r="Q363" s="53"/>
      <c r="R363" s="53"/>
      <c r="S363" s="53"/>
      <c r="T363" s="53"/>
      <c r="U363" s="7"/>
      <c r="V363" s="4"/>
      <c r="W363" s="4"/>
      <c r="X363" s="4"/>
      <c r="Y363" s="4"/>
      <c r="Z363" s="4"/>
    </row>
    <row r="364" spans="1:26" ht="15.75" customHeight="1">
      <c r="A364" s="7"/>
      <c r="B364" s="4"/>
      <c r="C364" s="4"/>
      <c r="D364" s="4"/>
      <c r="E364" s="7"/>
      <c r="F364" s="4"/>
      <c r="G364" s="4"/>
      <c r="H364" s="7"/>
      <c r="I364" s="7"/>
      <c r="J364" s="53"/>
      <c r="K364" s="53"/>
      <c r="L364" s="53"/>
      <c r="M364" s="53"/>
      <c r="N364" s="53"/>
      <c r="O364" s="53"/>
      <c r="P364" s="53"/>
      <c r="Q364" s="53"/>
      <c r="R364" s="53"/>
      <c r="S364" s="53"/>
      <c r="T364" s="53"/>
      <c r="U364" s="7"/>
      <c r="V364" s="4"/>
      <c r="W364" s="4"/>
      <c r="X364" s="4"/>
      <c r="Y364" s="4"/>
      <c r="Z364" s="4"/>
    </row>
    <row r="365" spans="1:26" ht="15.75" customHeight="1">
      <c r="A365" s="7"/>
      <c r="B365" s="4"/>
      <c r="C365" s="4"/>
      <c r="D365" s="4"/>
      <c r="E365" s="7"/>
      <c r="F365" s="4"/>
      <c r="G365" s="4"/>
      <c r="H365" s="7"/>
      <c r="I365" s="7"/>
      <c r="J365" s="53"/>
      <c r="K365" s="53"/>
      <c r="L365" s="53"/>
      <c r="M365" s="53"/>
      <c r="N365" s="53"/>
      <c r="O365" s="53"/>
      <c r="P365" s="53"/>
      <c r="Q365" s="53"/>
      <c r="R365" s="53"/>
      <c r="S365" s="53"/>
      <c r="T365" s="53"/>
      <c r="U365" s="7"/>
      <c r="V365" s="4"/>
      <c r="W365" s="4"/>
      <c r="X365" s="4"/>
      <c r="Y365" s="4"/>
      <c r="Z365" s="4"/>
    </row>
    <row r="366" spans="1:26" ht="15.75" customHeight="1">
      <c r="A366" s="7"/>
      <c r="B366" s="4"/>
      <c r="C366" s="4"/>
      <c r="D366" s="4"/>
      <c r="E366" s="7"/>
      <c r="F366" s="4"/>
      <c r="G366" s="4"/>
      <c r="H366" s="7"/>
      <c r="I366" s="7"/>
      <c r="J366" s="53"/>
      <c r="K366" s="53"/>
      <c r="L366" s="53"/>
      <c r="M366" s="53"/>
      <c r="N366" s="53"/>
      <c r="O366" s="53"/>
      <c r="P366" s="53"/>
      <c r="Q366" s="53"/>
      <c r="R366" s="53"/>
      <c r="S366" s="53"/>
      <c r="T366" s="53"/>
      <c r="U366" s="7"/>
      <c r="V366" s="4"/>
      <c r="W366" s="4"/>
      <c r="X366" s="4"/>
      <c r="Y366" s="4"/>
      <c r="Z366" s="4"/>
    </row>
    <row r="367" spans="1:26" ht="15.75" customHeight="1">
      <c r="A367" s="7"/>
      <c r="B367" s="4"/>
      <c r="C367" s="4"/>
      <c r="D367" s="4"/>
      <c r="E367" s="7"/>
      <c r="F367" s="4"/>
      <c r="G367" s="4"/>
      <c r="H367" s="7"/>
      <c r="I367" s="7"/>
      <c r="J367" s="53"/>
      <c r="K367" s="53"/>
      <c r="L367" s="53"/>
      <c r="M367" s="53"/>
      <c r="N367" s="53"/>
      <c r="O367" s="53"/>
      <c r="P367" s="53"/>
      <c r="Q367" s="53"/>
      <c r="R367" s="53"/>
      <c r="S367" s="53"/>
      <c r="T367" s="53"/>
      <c r="U367" s="7"/>
      <c r="V367" s="4"/>
      <c r="W367" s="4"/>
      <c r="X367" s="4"/>
      <c r="Y367" s="4"/>
      <c r="Z367" s="4"/>
    </row>
    <row r="368" spans="1:26" ht="15.75" customHeight="1">
      <c r="A368" s="7"/>
      <c r="B368" s="4"/>
      <c r="C368" s="4"/>
      <c r="D368" s="4"/>
      <c r="E368" s="7"/>
      <c r="F368" s="4"/>
      <c r="G368" s="4"/>
      <c r="H368" s="7"/>
      <c r="I368" s="7"/>
      <c r="J368" s="53"/>
      <c r="K368" s="53"/>
      <c r="L368" s="53"/>
      <c r="M368" s="53"/>
      <c r="N368" s="53"/>
      <c r="O368" s="53"/>
      <c r="P368" s="53"/>
      <c r="Q368" s="53"/>
      <c r="R368" s="53"/>
      <c r="S368" s="53"/>
      <c r="T368" s="53"/>
      <c r="U368" s="7"/>
      <c r="V368" s="4"/>
      <c r="W368" s="4"/>
      <c r="X368" s="4"/>
      <c r="Y368" s="4"/>
      <c r="Z368" s="4"/>
    </row>
    <row r="369" spans="1:26" ht="15.75" customHeight="1">
      <c r="A369" s="7"/>
      <c r="B369" s="4"/>
      <c r="C369" s="4"/>
      <c r="D369" s="4"/>
      <c r="E369" s="7"/>
      <c r="F369" s="4"/>
      <c r="G369" s="4"/>
      <c r="H369" s="7"/>
      <c r="I369" s="7"/>
      <c r="J369" s="53"/>
      <c r="K369" s="53"/>
      <c r="L369" s="53"/>
      <c r="M369" s="53"/>
      <c r="N369" s="53"/>
      <c r="O369" s="53"/>
      <c r="P369" s="53"/>
      <c r="Q369" s="53"/>
      <c r="R369" s="53"/>
      <c r="S369" s="53"/>
      <c r="T369" s="53"/>
      <c r="U369" s="7"/>
      <c r="V369" s="4"/>
      <c r="W369" s="4"/>
      <c r="X369" s="4"/>
      <c r="Y369" s="4"/>
      <c r="Z369" s="4"/>
    </row>
    <row r="370" spans="1:26" ht="15.75" customHeight="1">
      <c r="A370" s="7"/>
      <c r="B370" s="4"/>
      <c r="C370" s="4"/>
      <c r="D370" s="4"/>
      <c r="E370" s="7"/>
      <c r="F370" s="4"/>
      <c r="G370" s="4"/>
      <c r="H370" s="7"/>
      <c r="I370" s="7"/>
      <c r="J370" s="53"/>
      <c r="K370" s="53"/>
      <c r="L370" s="53"/>
      <c r="M370" s="53"/>
      <c r="N370" s="53"/>
      <c r="O370" s="53"/>
      <c r="P370" s="53"/>
      <c r="Q370" s="53"/>
      <c r="R370" s="53"/>
      <c r="S370" s="53"/>
      <c r="T370" s="53"/>
      <c r="U370" s="7"/>
      <c r="V370" s="4"/>
      <c r="W370" s="4"/>
      <c r="X370" s="4"/>
      <c r="Y370" s="4"/>
      <c r="Z370" s="4"/>
    </row>
    <row r="371" spans="1:26" ht="15.75" customHeight="1">
      <c r="A371" s="7"/>
      <c r="B371" s="4"/>
      <c r="C371" s="4"/>
      <c r="D371" s="4"/>
      <c r="E371" s="7"/>
      <c r="F371" s="4"/>
      <c r="G371" s="4"/>
      <c r="H371" s="7"/>
      <c r="I371" s="7"/>
      <c r="J371" s="53"/>
      <c r="K371" s="53"/>
      <c r="L371" s="53"/>
      <c r="M371" s="53"/>
      <c r="N371" s="53"/>
      <c r="O371" s="53"/>
      <c r="P371" s="53"/>
      <c r="Q371" s="53"/>
      <c r="R371" s="53"/>
      <c r="S371" s="53"/>
      <c r="T371" s="53"/>
      <c r="U371" s="7"/>
      <c r="V371" s="4"/>
      <c r="W371" s="4"/>
      <c r="X371" s="4"/>
      <c r="Y371" s="4"/>
      <c r="Z371" s="4"/>
    </row>
    <row r="372" spans="1:26" ht="15.75" customHeight="1">
      <c r="A372" s="7"/>
      <c r="B372" s="4"/>
      <c r="C372" s="4"/>
      <c r="D372" s="4"/>
      <c r="E372" s="7"/>
      <c r="F372" s="4"/>
      <c r="G372" s="4"/>
      <c r="H372" s="7"/>
      <c r="I372" s="7"/>
      <c r="J372" s="53"/>
      <c r="K372" s="53"/>
      <c r="L372" s="53"/>
      <c r="M372" s="53"/>
      <c r="N372" s="53"/>
      <c r="O372" s="53"/>
      <c r="P372" s="53"/>
      <c r="Q372" s="53"/>
      <c r="R372" s="53"/>
      <c r="S372" s="53"/>
      <c r="T372" s="53"/>
      <c r="U372" s="7"/>
      <c r="V372" s="4"/>
      <c r="W372" s="4"/>
      <c r="X372" s="4"/>
      <c r="Y372" s="4"/>
      <c r="Z372" s="4"/>
    </row>
    <row r="373" spans="1:26" ht="15.75" customHeight="1">
      <c r="A373" s="7"/>
      <c r="B373" s="4"/>
      <c r="C373" s="4"/>
      <c r="D373" s="4"/>
      <c r="E373" s="7"/>
      <c r="F373" s="4"/>
      <c r="G373" s="4"/>
      <c r="H373" s="7"/>
      <c r="I373" s="7"/>
      <c r="J373" s="53"/>
      <c r="K373" s="53"/>
      <c r="L373" s="53"/>
      <c r="M373" s="53"/>
      <c r="N373" s="53"/>
      <c r="O373" s="53"/>
      <c r="P373" s="53"/>
      <c r="Q373" s="53"/>
      <c r="R373" s="53"/>
      <c r="S373" s="53"/>
      <c r="T373" s="53"/>
      <c r="U373" s="7"/>
      <c r="V373" s="4"/>
      <c r="W373" s="4"/>
      <c r="X373" s="4"/>
      <c r="Y373" s="4"/>
      <c r="Z373" s="4"/>
    </row>
    <row r="374" spans="1:26" ht="15.75" customHeight="1">
      <c r="A374" s="7"/>
      <c r="B374" s="4"/>
      <c r="C374" s="4"/>
      <c r="D374" s="4"/>
      <c r="E374" s="7"/>
      <c r="F374" s="4"/>
      <c r="G374" s="4"/>
      <c r="H374" s="7"/>
      <c r="I374" s="7"/>
      <c r="J374" s="53"/>
      <c r="K374" s="53"/>
      <c r="L374" s="53"/>
      <c r="M374" s="53"/>
      <c r="N374" s="53"/>
      <c r="O374" s="53"/>
      <c r="P374" s="53"/>
      <c r="Q374" s="53"/>
      <c r="R374" s="53"/>
      <c r="S374" s="53"/>
      <c r="T374" s="53"/>
      <c r="U374" s="7"/>
      <c r="V374" s="4"/>
      <c r="W374" s="4"/>
      <c r="X374" s="4"/>
      <c r="Y374" s="4"/>
      <c r="Z374" s="4"/>
    </row>
    <row r="375" spans="1:26" ht="15.75" customHeight="1">
      <c r="A375" s="7"/>
      <c r="B375" s="4"/>
      <c r="C375" s="4"/>
      <c r="D375" s="4"/>
      <c r="E375" s="7"/>
      <c r="F375" s="4"/>
      <c r="G375" s="4"/>
      <c r="H375" s="7"/>
      <c r="I375" s="7"/>
      <c r="J375" s="53"/>
      <c r="K375" s="53"/>
      <c r="L375" s="53"/>
      <c r="M375" s="53"/>
      <c r="N375" s="53"/>
      <c r="O375" s="53"/>
      <c r="P375" s="53"/>
      <c r="Q375" s="53"/>
      <c r="R375" s="53"/>
      <c r="S375" s="53"/>
      <c r="T375" s="53"/>
      <c r="U375" s="7"/>
      <c r="V375" s="4"/>
      <c r="W375" s="4"/>
      <c r="X375" s="4"/>
      <c r="Y375" s="4"/>
      <c r="Z375" s="4"/>
    </row>
    <row r="376" spans="1:26" ht="15.75" customHeight="1">
      <c r="A376" s="7"/>
      <c r="B376" s="4"/>
      <c r="C376" s="4"/>
      <c r="D376" s="4"/>
      <c r="E376" s="7"/>
      <c r="F376" s="4"/>
      <c r="G376" s="4"/>
      <c r="H376" s="7"/>
      <c r="I376" s="7"/>
      <c r="J376" s="53"/>
      <c r="K376" s="53"/>
      <c r="L376" s="53"/>
      <c r="M376" s="53"/>
      <c r="N376" s="53"/>
      <c r="O376" s="53"/>
      <c r="P376" s="53"/>
      <c r="Q376" s="53"/>
      <c r="R376" s="53"/>
      <c r="S376" s="53"/>
      <c r="T376" s="53"/>
      <c r="U376" s="7"/>
      <c r="V376" s="4"/>
      <c r="W376" s="4"/>
      <c r="X376" s="4"/>
      <c r="Y376" s="4"/>
      <c r="Z376" s="4"/>
    </row>
    <row r="377" spans="1:26" ht="15.75" customHeight="1">
      <c r="A377" s="7"/>
      <c r="B377" s="4"/>
      <c r="C377" s="4"/>
      <c r="D377" s="4"/>
      <c r="E377" s="7"/>
      <c r="F377" s="4"/>
      <c r="G377" s="4"/>
      <c r="H377" s="7"/>
      <c r="I377" s="7"/>
      <c r="J377" s="53"/>
      <c r="K377" s="53"/>
      <c r="L377" s="53"/>
      <c r="M377" s="53"/>
      <c r="N377" s="53"/>
      <c r="O377" s="53"/>
      <c r="P377" s="53"/>
      <c r="Q377" s="53"/>
      <c r="R377" s="53"/>
      <c r="S377" s="53"/>
      <c r="T377" s="53"/>
      <c r="U377" s="7"/>
      <c r="V377" s="4"/>
      <c r="W377" s="4"/>
      <c r="X377" s="4"/>
      <c r="Y377" s="4"/>
      <c r="Z377" s="4"/>
    </row>
    <row r="378" spans="1:26" ht="15.75" customHeight="1">
      <c r="A378" s="7"/>
      <c r="B378" s="4"/>
      <c r="C378" s="4"/>
      <c r="D378" s="4"/>
      <c r="E378" s="7"/>
      <c r="F378" s="4"/>
      <c r="G378" s="4"/>
      <c r="H378" s="7"/>
      <c r="I378" s="7"/>
      <c r="J378" s="53"/>
      <c r="K378" s="53"/>
      <c r="L378" s="53"/>
      <c r="M378" s="53"/>
      <c r="N378" s="53"/>
      <c r="O378" s="53"/>
      <c r="P378" s="53"/>
      <c r="Q378" s="53"/>
      <c r="R378" s="53"/>
      <c r="S378" s="53"/>
      <c r="T378" s="53"/>
      <c r="U378" s="7"/>
      <c r="V378" s="4"/>
      <c r="W378" s="4"/>
      <c r="X378" s="4"/>
      <c r="Y378" s="4"/>
      <c r="Z378" s="4"/>
    </row>
    <row r="379" spans="1:26" ht="15.75" customHeight="1">
      <c r="A379" s="7"/>
      <c r="B379" s="4"/>
      <c r="C379" s="4"/>
      <c r="D379" s="4"/>
      <c r="E379" s="7"/>
      <c r="F379" s="4"/>
      <c r="G379" s="4"/>
      <c r="H379" s="7"/>
      <c r="I379" s="7"/>
      <c r="J379" s="53"/>
      <c r="K379" s="53"/>
      <c r="L379" s="53"/>
      <c r="M379" s="53"/>
      <c r="N379" s="53"/>
      <c r="O379" s="53"/>
      <c r="P379" s="53"/>
      <c r="Q379" s="53"/>
      <c r="R379" s="53"/>
      <c r="S379" s="53"/>
      <c r="T379" s="53"/>
      <c r="U379" s="7"/>
      <c r="V379" s="4"/>
      <c r="W379" s="4"/>
      <c r="X379" s="4"/>
      <c r="Y379" s="4"/>
      <c r="Z379" s="4"/>
    </row>
    <row r="380" spans="1:26" ht="15.75" customHeight="1">
      <c r="A380" s="7"/>
      <c r="B380" s="4"/>
      <c r="C380" s="4"/>
      <c r="D380" s="4"/>
      <c r="E380" s="7"/>
      <c r="F380" s="4"/>
      <c r="G380" s="4"/>
      <c r="H380" s="7"/>
      <c r="I380" s="7"/>
      <c r="J380" s="53"/>
      <c r="K380" s="53"/>
      <c r="L380" s="53"/>
      <c r="M380" s="53"/>
      <c r="N380" s="53"/>
      <c r="O380" s="53"/>
      <c r="P380" s="53"/>
      <c r="Q380" s="53"/>
      <c r="R380" s="53"/>
      <c r="S380" s="53"/>
      <c r="T380" s="53"/>
      <c r="U380" s="7"/>
      <c r="V380" s="4"/>
      <c r="W380" s="4"/>
      <c r="X380" s="4"/>
      <c r="Y380" s="4"/>
      <c r="Z380" s="4"/>
    </row>
    <row r="381" spans="1:26" ht="15.75" customHeight="1">
      <c r="A381" s="7"/>
      <c r="B381" s="4"/>
      <c r="C381" s="4"/>
      <c r="D381" s="4"/>
      <c r="E381" s="7"/>
      <c r="F381" s="4"/>
      <c r="G381" s="4"/>
      <c r="H381" s="7"/>
      <c r="I381" s="7"/>
      <c r="J381" s="53"/>
      <c r="K381" s="53"/>
      <c r="L381" s="53"/>
      <c r="M381" s="53"/>
      <c r="N381" s="53"/>
      <c r="O381" s="53"/>
      <c r="P381" s="53"/>
      <c r="Q381" s="53"/>
      <c r="R381" s="53"/>
      <c r="S381" s="53"/>
      <c r="T381" s="53"/>
      <c r="U381" s="7"/>
      <c r="V381" s="4"/>
      <c r="W381" s="4"/>
      <c r="X381" s="4"/>
      <c r="Y381" s="4"/>
      <c r="Z381" s="4"/>
    </row>
    <row r="382" spans="1:26" ht="15.75" customHeight="1">
      <c r="A382" s="7"/>
      <c r="B382" s="4"/>
      <c r="C382" s="4"/>
      <c r="D382" s="4"/>
      <c r="E382" s="7"/>
      <c r="F382" s="4"/>
      <c r="G382" s="4"/>
      <c r="H382" s="7"/>
      <c r="I382" s="7"/>
      <c r="J382" s="53"/>
      <c r="K382" s="53"/>
      <c r="L382" s="53"/>
      <c r="M382" s="53"/>
      <c r="N382" s="53"/>
      <c r="O382" s="53"/>
      <c r="P382" s="53"/>
      <c r="Q382" s="53"/>
      <c r="R382" s="53"/>
      <c r="S382" s="53"/>
      <c r="T382" s="53"/>
      <c r="U382" s="7"/>
      <c r="V382" s="4"/>
      <c r="W382" s="4"/>
      <c r="X382" s="4"/>
      <c r="Y382" s="4"/>
      <c r="Z382" s="4"/>
    </row>
    <row r="383" spans="1:26" ht="15.75" customHeight="1">
      <c r="A383" s="7"/>
      <c r="B383" s="4"/>
      <c r="C383" s="4"/>
      <c r="D383" s="4"/>
      <c r="E383" s="7"/>
      <c r="F383" s="4"/>
      <c r="G383" s="4"/>
      <c r="H383" s="7"/>
      <c r="I383" s="7"/>
      <c r="J383" s="53"/>
      <c r="K383" s="53"/>
      <c r="L383" s="53"/>
      <c r="M383" s="53"/>
      <c r="N383" s="53"/>
      <c r="O383" s="53"/>
      <c r="P383" s="53"/>
      <c r="Q383" s="53"/>
      <c r="R383" s="53"/>
      <c r="S383" s="53"/>
      <c r="T383" s="53"/>
      <c r="U383" s="7"/>
      <c r="V383" s="4"/>
      <c r="W383" s="4"/>
      <c r="X383" s="4"/>
      <c r="Y383" s="4"/>
      <c r="Z383" s="4"/>
    </row>
    <row r="384" spans="1:26" ht="15.75" customHeight="1">
      <c r="A384" s="7"/>
      <c r="B384" s="4"/>
      <c r="C384" s="4"/>
      <c r="D384" s="4"/>
      <c r="E384" s="7"/>
      <c r="F384" s="4"/>
      <c r="G384" s="4"/>
      <c r="H384" s="7"/>
      <c r="I384" s="7"/>
      <c r="J384" s="53"/>
      <c r="K384" s="53"/>
      <c r="L384" s="53"/>
      <c r="M384" s="53"/>
      <c r="N384" s="53"/>
      <c r="O384" s="53"/>
      <c r="P384" s="53"/>
      <c r="Q384" s="53"/>
      <c r="R384" s="53"/>
      <c r="S384" s="53"/>
      <c r="T384" s="53"/>
      <c r="U384" s="7"/>
      <c r="V384" s="4"/>
      <c r="W384" s="4"/>
      <c r="X384" s="4"/>
      <c r="Y384" s="4"/>
      <c r="Z384" s="4"/>
    </row>
    <row r="385" spans="1:26" ht="15.75" customHeight="1">
      <c r="A385" s="7"/>
      <c r="B385" s="4"/>
      <c r="C385" s="4"/>
      <c r="D385" s="4"/>
      <c r="E385" s="7"/>
      <c r="F385" s="4"/>
      <c r="G385" s="4"/>
      <c r="H385" s="7"/>
      <c r="I385" s="7"/>
      <c r="J385" s="53"/>
      <c r="K385" s="53"/>
      <c r="L385" s="53"/>
      <c r="M385" s="53"/>
      <c r="N385" s="53"/>
      <c r="O385" s="53"/>
      <c r="P385" s="53"/>
      <c r="Q385" s="53"/>
      <c r="R385" s="53"/>
      <c r="S385" s="53"/>
      <c r="T385" s="53"/>
      <c r="U385" s="7"/>
      <c r="V385" s="4"/>
      <c r="W385" s="4"/>
      <c r="X385" s="4"/>
      <c r="Y385" s="4"/>
      <c r="Z385" s="4"/>
    </row>
    <row r="386" spans="1:26" ht="15.75" customHeight="1">
      <c r="A386" s="7"/>
      <c r="B386" s="4"/>
      <c r="C386" s="4"/>
      <c r="D386" s="4"/>
      <c r="E386" s="7"/>
      <c r="F386" s="4"/>
      <c r="G386" s="4"/>
      <c r="H386" s="7"/>
      <c r="I386" s="7"/>
      <c r="J386" s="53"/>
      <c r="K386" s="53"/>
      <c r="L386" s="53"/>
      <c r="M386" s="53"/>
      <c r="N386" s="53"/>
      <c r="O386" s="53"/>
      <c r="P386" s="53"/>
      <c r="Q386" s="53"/>
      <c r="R386" s="53"/>
      <c r="S386" s="53"/>
      <c r="T386" s="53"/>
      <c r="U386" s="7"/>
      <c r="V386" s="4"/>
      <c r="W386" s="4"/>
      <c r="X386" s="4"/>
      <c r="Y386" s="4"/>
      <c r="Z386" s="4"/>
    </row>
    <row r="387" spans="1:26" ht="15.75" customHeight="1">
      <c r="A387" s="7"/>
      <c r="B387" s="4"/>
      <c r="C387" s="4"/>
      <c r="D387" s="4"/>
      <c r="E387" s="7"/>
      <c r="F387" s="4"/>
      <c r="G387" s="4"/>
      <c r="H387" s="7"/>
      <c r="I387" s="7"/>
      <c r="J387" s="53"/>
      <c r="K387" s="53"/>
      <c r="L387" s="53"/>
      <c r="M387" s="53"/>
      <c r="N387" s="53"/>
      <c r="O387" s="53"/>
      <c r="P387" s="53"/>
      <c r="Q387" s="53"/>
      <c r="R387" s="53"/>
      <c r="S387" s="53"/>
      <c r="T387" s="53"/>
      <c r="U387" s="7"/>
      <c r="V387" s="4"/>
      <c r="W387" s="4"/>
      <c r="X387" s="4"/>
      <c r="Y387" s="4"/>
      <c r="Z387" s="4"/>
    </row>
    <row r="388" spans="1:26" ht="15.75" customHeight="1">
      <c r="A388" s="7"/>
      <c r="B388" s="4"/>
      <c r="C388" s="4"/>
      <c r="D388" s="4"/>
      <c r="E388" s="7"/>
      <c r="F388" s="4"/>
      <c r="G388" s="4"/>
      <c r="H388" s="7"/>
      <c r="I388" s="7"/>
      <c r="J388" s="53"/>
      <c r="K388" s="53"/>
      <c r="L388" s="53"/>
      <c r="M388" s="53"/>
      <c r="N388" s="53"/>
      <c r="O388" s="53"/>
      <c r="P388" s="53"/>
      <c r="Q388" s="53"/>
      <c r="R388" s="53"/>
      <c r="S388" s="53"/>
      <c r="T388" s="53"/>
      <c r="U388" s="7"/>
      <c r="V388" s="4"/>
      <c r="W388" s="4"/>
      <c r="X388" s="4"/>
      <c r="Y388" s="4"/>
      <c r="Z388" s="4"/>
    </row>
    <row r="389" spans="1:26" ht="15.75" customHeight="1">
      <c r="A389" s="7"/>
      <c r="B389" s="4"/>
      <c r="C389" s="4"/>
      <c r="D389" s="4"/>
      <c r="E389" s="7"/>
      <c r="F389" s="4"/>
      <c r="G389" s="4"/>
      <c r="H389" s="7"/>
      <c r="I389" s="7"/>
      <c r="J389" s="53"/>
      <c r="K389" s="53"/>
      <c r="L389" s="53"/>
      <c r="M389" s="53"/>
      <c r="N389" s="53"/>
      <c r="O389" s="53"/>
      <c r="P389" s="53"/>
      <c r="Q389" s="53"/>
      <c r="R389" s="53"/>
      <c r="S389" s="53"/>
      <c r="T389" s="53"/>
      <c r="U389" s="7"/>
      <c r="V389" s="4"/>
      <c r="W389" s="4"/>
      <c r="X389" s="4"/>
      <c r="Y389" s="4"/>
      <c r="Z389" s="4"/>
    </row>
    <row r="390" spans="1:26" ht="15.75" customHeight="1">
      <c r="A390" s="7"/>
      <c r="B390" s="4"/>
      <c r="C390" s="4"/>
      <c r="D390" s="4"/>
      <c r="E390" s="7"/>
      <c r="F390" s="4"/>
      <c r="G390" s="4"/>
      <c r="H390" s="7"/>
      <c r="I390" s="7"/>
      <c r="J390" s="53"/>
      <c r="K390" s="53"/>
      <c r="L390" s="53"/>
      <c r="M390" s="53"/>
      <c r="N390" s="53"/>
      <c r="O390" s="53"/>
      <c r="P390" s="53"/>
      <c r="Q390" s="53"/>
      <c r="R390" s="53"/>
      <c r="S390" s="53"/>
      <c r="T390" s="53"/>
      <c r="U390" s="7"/>
      <c r="V390" s="4"/>
      <c r="W390" s="4"/>
      <c r="X390" s="4"/>
      <c r="Y390" s="4"/>
      <c r="Z390" s="4"/>
    </row>
    <row r="391" spans="1:26" ht="15.75" customHeight="1">
      <c r="A391" s="7"/>
      <c r="B391" s="4"/>
      <c r="C391" s="4"/>
      <c r="D391" s="4"/>
      <c r="E391" s="7"/>
      <c r="F391" s="4"/>
      <c r="G391" s="4"/>
      <c r="H391" s="7"/>
      <c r="I391" s="7"/>
      <c r="J391" s="53"/>
      <c r="K391" s="53"/>
      <c r="L391" s="53"/>
      <c r="M391" s="53"/>
      <c r="N391" s="53"/>
      <c r="O391" s="53"/>
      <c r="P391" s="53"/>
      <c r="Q391" s="53"/>
      <c r="R391" s="53"/>
      <c r="S391" s="53"/>
      <c r="T391" s="53"/>
      <c r="U391" s="7"/>
      <c r="V391" s="4"/>
      <c r="W391" s="4"/>
      <c r="X391" s="4"/>
      <c r="Y391" s="4"/>
      <c r="Z391" s="4"/>
    </row>
    <row r="392" spans="1:26" ht="15.75" customHeight="1">
      <c r="A392" s="7"/>
      <c r="B392" s="4"/>
      <c r="C392" s="4"/>
      <c r="D392" s="4"/>
      <c r="E392" s="7"/>
      <c r="F392" s="4"/>
      <c r="G392" s="4"/>
      <c r="H392" s="7"/>
      <c r="I392" s="7"/>
      <c r="J392" s="53"/>
      <c r="K392" s="53"/>
      <c r="L392" s="53"/>
      <c r="M392" s="53"/>
      <c r="N392" s="53"/>
      <c r="O392" s="53"/>
      <c r="P392" s="53"/>
      <c r="Q392" s="53"/>
      <c r="R392" s="53"/>
      <c r="S392" s="53"/>
      <c r="T392" s="53"/>
      <c r="U392" s="7"/>
      <c r="V392" s="4"/>
      <c r="W392" s="4"/>
      <c r="X392" s="4"/>
      <c r="Y392" s="4"/>
      <c r="Z392" s="4"/>
    </row>
    <row r="393" spans="1:26" ht="15.75" customHeight="1">
      <c r="A393" s="7"/>
      <c r="B393" s="4"/>
      <c r="C393" s="4"/>
      <c r="D393" s="4"/>
      <c r="E393" s="7"/>
      <c r="F393" s="4"/>
      <c r="G393" s="4"/>
      <c r="H393" s="7"/>
      <c r="I393" s="7"/>
      <c r="J393" s="53"/>
      <c r="K393" s="53"/>
      <c r="L393" s="53"/>
      <c r="M393" s="53"/>
      <c r="N393" s="53"/>
      <c r="O393" s="53"/>
      <c r="P393" s="53"/>
      <c r="Q393" s="53"/>
      <c r="R393" s="53"/>
      <c r="S393" s="53"/>
      <c r="T393" s="53"/>
      <c r="U393" s="7"/>
      <c r="V393" s="4"/>
      <c r="W393" s="4"/>
      <c r="X393" s="4"/>
      <c r="Y393" s="4"/>
      <c r="Z393" s="4"/>
    </row>
    <row r="394" spans="1:26" ht="15.75" customHeight="1">
      <c r="A394" s="7"/>
      <c r="B394" s="4"/>
      <c r="C394" s="4"/>
      <c r="D394" s="4"/>
      <c r="E394" s="7"/>
      <c r="F394" s="4"/>
      <c r="G394" s="4"/>
      <c r="H394" s="7"/>
      <c r="I394" s="7"/>
      <c r="J394" s="53"/>
      <c r="K394" s="53"/>
      <c r="L394" s="53"/>
      <c r="M394" s="53"/>
      <c r="N394" s="53"/>
      <c r="O394" s="53"/>
      <c r="P394" s="53"/>
      <c r="Q394" s="53"/>
      <c r="R394" s="53"/>
      <c r="S394" s="53"/>
      <c r="T394" s="53"/>
      <c r="U394" s="7"/>
      <c r="V394" s="4"/>
      <c r="W394" s="4"/>
      <c r="X394" s="4"/>
      <c r="Y394" s="4"/>
      <c r="Z394" s="4"/>
    </row>
    <row r="395" spans="1:26" ht="15.75" customHeight="1">
      <c r="A395" s="7"/>
      <c r="B395" s="4"/>
      <c r="C395" s="4"/>
      <c r="D395" s="4"/>
      <c r="E395" s="7"/>
      <c r="F395" s="4"/>
      <c r="G395" s="4"/>
      <c r="H395" s="7"/>
      <c r="I395" s="7"/>
      <c r="J395" s="53"/>
      <c r="K395" s="53"/>
      <c r="L395" s="53"/>
      <c r="M395" s="53"/>
      <c r="N395" s="53"/>
      <c r="O395" s="53"/>
      <c r="P395" s="53"/>
      <c r="Q395" s="53"/>
      <c r="R395" s="53"/>
      <c r="S395" s="53"/>
      <c r="T395" s="53"/>
      <c r="U395" s="7"/>
      <c r="V395" s="4"/>
      <c r="W395" s="4"/>
      <c r="X395" s="4"/>
      <c r="Y395" s="4"/>
      <c r="Z395" s="4"/>
    </row>
    <row r="396" spans="1:26" ht="15.75" customHeight="1">
      <c r="A396" s="7"/>
      <c r="B396" s="4"/>
      <c r="C396" s="4"/>
      <c r="D396" s="4"/>
      <c r="E396" s="7"/>
      <c r="F396" s="4"/>
      <c r="G396" s="4"/>
      <c r="H396" s="7"/>
      <c r="I396" s="7"/>
      <c r="J396" s="53"/>
      <c r="K396" s="53"/>
      <c r="L396" s="53"/>
      <c r="M396" s="53"/>
      <c r="N396" s="53"/>
      <c r="O396" s="53"/>
      <c r="P396" s="53"/>
      <c r="Q396" s="53"/>
      <c r="R396" s="53"/>
      <c r="S396" s="53"/>
      <c r="T396" s="53"/>
      <c r="U396" s="7"/>
      <c r="V396" s="4"/>
      <c r="W396" s="4"/>
      <c r="X396" s="4"/>
      <c r="Y396" s="4"/>
      <c r="Z396" s="4"/>
    </row>
    <row r="397" spans="1:26" ht="15.75" customHeight="1">
      <c r="A397" s="7"/>
      <c r="B397" s="4"/>
      <c r="C397" s="4"/>
      <c r="D397" s="4"/>
      <c r="E397" s="7"/>
      <c r="F397" s="4"/>
      <c r="G397" s="4"/>
      <c r="H397" s="7"/>
      <c r="I397" s="7"/>
      <c r="J397" s="53"/>
      <c r="K397" s="53"/>
      <c r="L397" s="53"/>
      <c r="M397" s="53"/>
      <c r="N397" s="53"/>
      <c r="O397" s="53"/>
      <c r="P397" s="53"/>
      <c r="Q397" s="53"/>
      <c r="R397" s="53"/>
      <c r="S397" s="53"/>
      <c r="T397" s="53"/>
      <c r="U397" s="7"/>
      <c r="V397" s="4"/>
      <c r="W397" s="4"/>
      <c r="X397" s="4"/>
      <c r="Y397" s="4"/>
      <c r="Z397" s="4"/>
    </row>
    <row r="398" spans="1:26" ht="15.75" customHeight="1">
      <c r="A398" s="7"/>
      <c r="B398" s="4"/>
      <c r="C398" s="4"/>
      <c r="D398" s="4"/>
      <c r="E398" s="7"/>
      <c r="F398" s="4"/>
      <c r="G398" s="4"/>
      <c r="H398" s="7"/>
      <c r="I398" s="7"/>
      <c r="J398" s="53"/>
      <c r="K398" s="53"/>
      <c r="L398" s="53"/>
      <c r="M398" s="53"/>
      <c r="N398" s="53"/>
      <c r="O398" s="53"/>
      <c r="P398" s="53"/>
      <c r="Q398" s="53"/>
      <c r="R398" s="53"/>
      <c r="S398" s="53"/>
      <c r="T398" s="53"/>
      <c r="U398" s="7"/>
      <c r="V398" s="4"/>
      <c r="W398" s="4"/>
      <c r="X398" s="4"/>
      <c r="Y398" s="4"/>
      <c r="Z398" s="4"/>
    </row>
    <row r="399" spans="1:26" ht="15.75" customHeight="1">
      <c r="A399" s="7"/>
      <c r="B399" s="4"/>
      <c r="C399" s="4"/>
      <c r="D399" s="4"/>
      <c r="E399" s="7"/>
      <c r="F399" s="4"/>
      <c r="G399" s="4"/>
      <c r="H399" s="7"/>
      <c r="I399" s="7"/>
      <c r="J399" s="53"/>
      <c r="K399" s="53"/>
      <c r="L399" s="53"/>
      <c r="M399" s="53"/>
      <c r="N399" s="53"/>
      <c r="O399" s="53"/>
      <c r="P399" s="53"/>
      <c r="Q399" s="53"/>
      <c r="R399" s="53"/>
      <c r="S399" s="53"/>
      <c r="T399" s="53"/>
      <c r="U399" s="7"/>
      <c r="V399" s="4"/>
      <c r="W399" s="4"/>
      <c r="X399" s="4"/>
      <c r="Y399" s="4"/>
      <c r="Z399" s="4"/>
    </row>
    <row r="400" spans="1:26" ht="15.75" customHeight="1">
      <c r="A400" s="7"/>
      <c r="B400" s="4"/>
      <c r="C400" s="4"/>
      <c r="D400" s="4"/>
      <c r="E400" s="7"/>
      <c r="F400" s="4"/>
      <c r="G400" s="4"/>
      <c r="H400" s="7"/>
      <c r="I400" s="7"/>
      <c r="J400" s="53"/>
      <c r="K400" s="53"/>
      <c r="L400" s="53"/>
      <c r="M400" s="53"/>
      <c r="N400" s="53"/>
      <c r="O400" s="53"/>
      <c r="P400" s="53"/>
      <c r="Q400" s="53"/>
      <c r="R400" s="53"/>
      <c r="S400" s="53"/>
      <c r="T400" s="53"/>
      <c r="U400" s="7"/>
      <c r="V400" s="4"/>
      <c r="W400" s="4"/>
      <c r="X400" s="4"/>
      <c r="Y400" s="4"/>
      <c r="Z400" s="4"/>
    </row>
    <row r="401" spans="1:26" ht="15.75" customHeight="1">
      <c r="A401" s="7"/>
      <c r="B401" s="4"/>
      <c r="C401" s="4"/>
      <c r="D401" s="4"/>
      <c r="E401" s="7"/>
      <c r="F401" s="4"/>
      <c r="G401" s="4"/>
      <c r="H401" s="7"/>
      <c r="I401" s="7"/>
      <c r="J401" s="53"/>
      <c r="K401" s="53"/>
      <c r="L401" s="53"/>
      <c r="M401" s="53"/>
      <c r="N401" s="53"/>
      <c r="O401" s="53"/>
      <c r="P401" s="53"/>
      <c r="Q401" s="53"/>
      <c r="R401" s="53"/>
      <c r="S401" s="53"/>
      <c r="T401" s="53"/>
      <c r="U401" s="7"/>
      <c r="V401" s="4"/>
      <c r="W401" s="4"/>
      <c r="X401" s="4"/>
      <c r="Y401" s="4"/>
      <c r="Z401" s="4"/>
    </row>
    <row r="402" spans="1:26" ht="15.75" customHeight="1">
      <c r="A402" s="7"/>
      <c r="B402" s="4"/>
      <c r="C402" s="4"/>
      <c r="D402" s="4"/>
      <c r="E402" s="7"/>
      <c r="F402" s="4"/>
      <c r="G402" s="4"/>
      <c r="H402" s="7"/>
      <c r="I402" s="7"/>
      <c r="J402" s="53"/>
      <c r="K402" s="53"/>
      <c r="L402" s="53"/>
      <c r="M402" s="53"/>
      <c r="N402" s="53"/>
      <c r="O402" s="53"/>
      <c r="P402" s="53"/>
      <c r="Q402" s="53"/>
      <c r="R402" s="53"/>
      <c r="S402" s="53"/>
      <c r="T402" s="53"/>
      <c r="U402" s="7"/>
      <c r="V402" s="4"/>
      <c r="W402" s="4"/>
      <c r="X402" s="4"/>
      <c r="Y402" s="4"/>
      <c r="Z402" s="4"/>
    </row>
    <row r="403" spans="1:26" ht="15.75" customHeight="1">
      <c r="A403" s="7"/>
      <c r="B403" s="4"/>
      <c r="C403" s="4"/>
      <c r="D403" s="4"/>
      <c r="E403" s="7"/>
      <c r="F403" s="4"/>
      <c r="G403" s="4"/>
      <c r="H403" s="7"/>
      <c r="I403" s="7"/>
      <c r="J403" s="53"/>
      <c r="K403" s="53"/>
      <c r="L403" s="53"/>
      <c r="M403" s="53"/>
      <c r="N403" s="53"/>
      <c r="O403" s="53"/>
      <c r="P403" s="53"/>
      <c r="Q403" s="53"/>
      <c r="R403" s="53"/>
      <c r="S403" s="53"/>
      <c r="T403" s="53"/>
      <c r="U403" s="7"/>
      <c r="V403" s="4"/>
      <c r="W403" s="4"/>
      <c r="X403" s="4"/>
      <c r="Y403" s="4"/>
      <c r="Z403" s="4"/>
    </row>
    <row r="404" spans="1:26" ht="15.75" customHeight="1">
      <c r="A404" s="7"/>
      <c r="B404" s="4"/>
      <c r="C404" s="4"/>
      <c r="D404" s="4"/>
      <c r="E404" s="7"/>
      <c r="F404" s="4"/>
      <c r="G404" s="4"/>
      <c r="H404" s="7"/>
      <c r="I404" s="7"/>
      <c r="J404" s="53"/>
      <c r="K404" s="53"/>
      <c r="L404" s="53"/>
      <c r="M404" s="53"/>
      <c r="N404" s="53"/>
      <c r="O404" s="53"/>
      <c r="P404" s="53"/>
      <c r="Q404" s="53"/>
      <c r="R404" s="53"/>
      <c r="S404" s="53"/>
      <c r="T404" s="53"/>
      <c r="U404" s="7"/>
      <c r="V404" s="4"/>
      <c r="W404" s="4"/>
      <c r="X404" s="4"/>
      <c r="Y404" s="4"/>
      <c r="Z404" s="4"/>
    </row>
    <row r="405" spans="1:26" ht="15.75" customHeight="1">
      <c r="A405" s="7"/>
      <c r="B405" s="4"/>
      <c r="C405" s="4"/>
      <c r="D405" s="4"/>
      <c r="E405" s="7"/>
      <c r="F405" s="4"/>
      <c r="G405" s="4"/>
      <c r="H405" s="7"/>
      <c r="I405" s="7"/>
      <c r="J405" s="53"/>
      <c r="K405" s="53"/>
      <c r="L405" s="53"/>
      <c r="M405" s="53"/>
      <c r="N405" s="53"/>
      <c r="O405" s="53"/>
      <c r="P405" s="53"/>
      <c r="Q405" s="53"/>
      <c r="R405" s="53"/>
      <c r="S405" s="53"/>
      <c r="T405" s="53"/>
      <c r="U405" s="7"/>
      <c r="V405" s="4"/>
      <c r="W405" s="4"/>
      <c r="X405" s="4"/>
      <c r="Y405" s="4"/>
      <c r="Z405" s="4"/>
    </row>
    <row r="406" spans="1:26" ht="15.75" customHeight="1">
      <c r="A406" s="7"/>
      <c r="B406" s="4"/>
      <c r="C406" s="4"/>
      <c r="D406" s="4"/>
      <c r="E406" s="7"/>
      <c r="F406" s="4"/>
      <c r="G406" s="4"/>
      <c r="H406" s="7"/>
      <c r="I406" s="7"/>
      <c r="J406" s="53"/>
      <c r="K406" s="53"/>
      <c r="L406" s="53"/>
      <c r="M406" s="53"/>
      <c r="N406" s="53"/>
      <c r="O406" s="53"/>
      <c r="P406" s="53"/>
      <c r="Q406" s="53"/>
      <c r="R406" s="53"/>
      <c r="S406" s="53"/>
      <c r="T406" s="53"/>
      <c r="U406" s="7"/>
      <c r="V406" s="4"/>
      <c r="W406" s="4"/>
      <c r="X406" s="4"/>
      <c r="Y406" s="4"/>
      <c r="Z406" s="4"/>
    </row>
    <row r="407" spans="1:26" ht="15.75" customHeight="1">
      <c r="A407" s="7"/>
      <c r="B407" s="4"/>
      <c r="C407" s="4"/>
      <c r="D407" s="4"/>
      <c r="E407" s="7"/>
      <c r="F407" s="4"/>
      <c r="G407" s="4"/>
      <c r="H407" s="7"/>
      <c r="I407" s="7"/>
      <c r="J407" s="53"/>
      <c r="K407" s="53"/>
      <c r="L407" s="53"/>
      <c r="M407" s="53"/>
      <c r="N407" s="53"/>
      <c r="O407" s="53"/>
      <c r="P407" s="53"/>
      <c r="Q407" s="53"/>
      <c r="R407" s="53"/>
      <c r="S407" s="53"/>
      <c r="T407" s="53"/>
      <c r="U407" s="7"/>
      <c r="V407" s="4"/>
      <c r="W407" s="4"/>
      <c r="X407" s="4"/>
      <c r="Y407" s="4"/>
      <c r="Z407" s="4"/>
    </row>
    <row r="408" spans="1:26" ht="15.75" customHeight="1">
      <c r="A408" s="7"/>
      <c r="B408" s="4"/>
      <c r="C408" s="4"/>
      <c r="D408" s="4"/>
      <c r="E408" s="7"/>
      <c r="F408" s="4"/>
      <c r="G408" s="4"/>
      <c r="H408" s="7"/>
      <c r="I408" s="7"/>
      <c r="J408" s="53"/>
      <c r="K408" s="53"/>
      <c r="L408" s="53"/>
      <c r="M408" s="53"/>
      <c r="N408" s="53"/>
      <c r="O408" s="53"/>
      <c r="P408" s="53"/>
      <c r="Q408" s="53"/>
      <c r="R408" s="53"/>
      <c r="S408" s="53"/>
      <c r="T408" s="53"/>
      <c r="U408" s="7"/>
      <c r="V408" s="4"/>
      <c r="W408" s="4"/>
      <c r="X408" s="4"/>
      <c r="Y408" s="4"/>
      <c r="Z408" s="4"/>
    </row>
    <row r="409" spans="1:26" ht="15.75" customHeight="1">
      <c r="A409" s="7"/>
      <c r="B409" s="4"/>
      <c r="C409" s="4"/>
      <c r="D409" s="4"/>
      <c r="E409" s="7"/>
      <c r="F409" s="4"/>
      <c r="G409" s="4"/>
      <c r="H409" s="7"/>
      <c r="I409" s="7"/>
      <c r="J409" s="53"/>
      <c r="K409" s="53"/>
      <c r="L409" s="53"/>
      <c r="M409" s="53"/>
      <c r="N409" s="53"/>
      <c r="O409" s="53"/>
      <c r="P409" s="53"/>
      <c r="Q409" s="53"/>
      <c r="R409" s="53"/>
      <c r="S409" s="53"/>
      <c r="T409" s="53"/>
      <c r="U409" s="7"/>
      <c r="V409" s="4"/>
      <c r="W409" s="4"/>
      <c r="X409" s="4"/>
      <c r="Y409" s="4"/>
      <c r="Z409" s="4"/>
    </row>
    <row r="410" spans="1:26" ht="15.75" customHeight="1">
      <c r="A410" s="7"/>
      <c r="B410" s="4"/>
      <c r="C410" s="4"/>
      <c r="D410" s="4"/>
      <c r="E410" s="7"/>
      <c r="F410" s="4"/>
      <c r="G410" s="4"/>
      <c r="H410" s="7"/>
      <c r="I410" s="7"/>
      <c r="J410" s="53"/>
      <c r="K410" s="53"/>
      <c r="L410" s="53"/>
      <c r="M410" s="53"/>
      <c r="N410" s="53"/>
      <c r="O410" s="53"/>
      <c r="P410" s="53"/>
      <c r="Q410" s="53"/>
      <c r="R410" s="53"/>
      <c r="S410" s="53"/>
      <c r="T410" s="53"/>
      <c r="U410" s="7"/>
      <c r="V410" s="4"/>
      <c r="W410" s="4"/>
      <c r="X410" s="4"/>
      <c r="Y410" s="4"/>
      <c r="Z410" s="4"/>
    </row>
    <row r="411" spans="1:26" ht="15.75" customHeight="1">
      <c r="A411" s="7"/>
      <c r="B411" s="4"/>
      <c r="C411" s="4"/>
      <c r="D411" s="4"/>
      <c r="E411" s="7"/>
      <c r="F411" s="4"/>
      <c r="G411" s="4"/>
      <c r="H411" s="7"/>
      <c r="I411" s="7"/>
      <c r="J411" s="53"/>
      <c r="K411" s="53"/>
      <c r="L411" s="53"/>
      <c r="M411" s="53"/>
      <c r="N411" s="53"/>
      <c r="O411" s="53"/>
      <c r="P411" s="53"/>
      <c r="Q411" s="53"/>
      <c r="R411" s="53"/>
      <c r="S411" s="53"/>
      <c r="T411" s="53"/>
      <c r="U411" s="7"/>
      <c r="V411" s="4"/>
      <c r="W411" s="4"/>
      <c r="X411" s="4"/>
      <c r="Y411" s="4"/>
      <c r="Z411" s="4"/>
    </row>
    <row r="412" spans="1:26" ht="15.75" customHeight="1">
      <c r="A412" s="7"/>
      <c r="B412" s="4"/>
      <c r="C412" s="4"/>
      <c r="D412" s="4"/>
      <c r="E412" s="7"/>
      <c r="F412" s="4"/>
      <c r="G412" s="4"/>
      <c r="H412" s="7"/>
      <c r="I412" s="7"/>
      <c r="J412" s="53"/>
      <c r="K412" s="53"/>
      <c r="L412" s="53"/>
      <c r="M412" s="53"/>
      <c r="N412" s="53"/>
      <c r="O412" s="53"/>
      <c r="P412" s="53"/>
      <c r="Q412" s="53"/>
      <c r="R412" s="53"/>
      <c r="S412" s="53"/>
      <c r="T412" s="53"/>
      <c r="U412" s="7"/>
      <c r="V412" s="4"/>
      <c r="W412" s="4"/>
      <c r="X412" s="4"/>
      <c r="Y412" s="4"/>
      <c r="Z412" s="4"/>
    </row>
    <row r="413" spans="1:26" ht="15.75" customHeight="1">
      <c r="A413" s="7"/>
      <c r="B413" s="4"/>
      <c r="C413" s="4"/>
      <c r="D413" s="4"/>
      <c r="E413" s="7"/>
      <c r="F413" s="4"/>
      <c r="G413" s="4"/>
      <c r="H413" s="7"/>
      <c r="I413" s="7"/>
      <c r="J413" s="53"/>
      <c r="K413" s="53"/>
      <c r="L413" s="53"/>
      <c r="M413" s="53"/>
      <c r="N413" s="53"/>
      <c r="O413" s="53"/>
      <c r="P413" s="53"/>
      <c r="Q413" s="53"/>
      <c r="R413" s="53"/>
      <c r="S413" s="53"/>
      <c r="T413" s="53"/>
      <c r="U413" s="7"/>
      <c r="V413" s="4"/>
      <c r="W413" s="4"/>
      <c r="X413" s="4"/>
      <c r="Y413" s="4"/>
      <c r="Z413" s="4"/>
    </row>
    <row r="414" spans="1:26" ht="15.75" customHeight="1">
      <c r="A414" s="7"/>
      <c r="B414" s="4"/>
      <c r="C414" s="4"/>
      <c r="D414" s="4"/>
      <c r="E414" s="7"/>
      <c r="F414" s="4"/>
      <c r="G414" s="4"/>
      <c r="H414" s="7"/>
      <c r="I414" s="7"/>
      <c r="J414" s="53"/>
      <c r="K414" s="53"/>
      <c r="L414" s="53"/>
      <c r="M414" s="53"/>
      <c r="N414" s="53"/>
      <c r="O414" s="53"/>
      <c r="P414" s="53"/>
      <c r="Q414" s="53"/>
      <c r="R414" s="53"/>
      <c r="S414" s="53"/>
      <c r="T414" s="53"/>
      <c r="U414" s="7"/>
      <c r="V414" s="4"/>
      <c r="W414" s="4"/>
      <c r="X414" s="4"/>
      <c r="Y414" s="4"/>
      <c r="Z414" s="4"/>
    </row>
    <row r="415" spans="1:26" ht="15.75" customHeight="1">
      <c r="A415" s="7"/>
      <c r="B415" s="4"/>
      <c r="C415" s="4"/>
      <c r="D415" s="4"/>
      <c r="E415" s="7"/>
      <c r="F415" s="4"/>
      <c r="G415" s="4"/>
      <c r="H415" s="7"/>
      <c r="I415" s="7"/>
      <c r="J415" s="53"/>
      <c r="K415" s="53"/>
      <c r="L415" s="53"/>
      <c r="M415" s="53"/>
      <c r="N415" s="53"/>
      <c r="O415" s="53"/>
      <c r="P415" s="53"/>
      <c r="Q415" s="53"/>
      <c r="R415" s="53"/>
      <c r="S415" s="53"/>
      <c r="T415" s="53"/>
      <c r="U415" s="7"/>
      <c r="V415" s="4"/>
      <c r="W415" s="4"/>
      <c r="X415" s="4"/>
      <c r="Y415" s="4"/>
      <c r="Z415" s="4"/>
    </row>
    <row r="416" spans="1:26" ht="15.75" customHeight="1">
      <c r="A416" s="7"/>
      <c r="B416" s="4"/>
      <c r="C416" s="4"/>
      <c r="D416" s="4"/>
      <c r="E416" s="7"/>
      <c r="F416" s="4"/>
      <c r="G416" s="4"/>
      <c r="H416" s="7"/>
      <c r="I416" s="7"/>
      <c r="J416" s="53"/>
      <c r="K416" s="53"/>
      <c r="L416" s="53"/>
      <c r="M416" s="53"/>
      <c r="N416" s="53"/>
      <c r="O416" s="53"/>
      <c r="P416" s="53"/>
      <c r="Q416" s="53"/>
      <c r="R416" s="53"/>
      <c r="S416" s="53"/>
      <c r="T416" s="53"/>
      <c r="U416" s="7"/>
      <c r="V416" s="4"/>
      <c r="W416" s="4"/>
      <c r="X416" s="4"/>
      <c r="Y416" s="4"/>
      <c r="Z416" s="4"/>
    </row>
    <row r="417" spans="1:26" ht="15.75" customHeight="1">
      <c r="A417" s="7"/>
      <c r="B417" s="4"/>
      <c r="C417" s="4"/>
      <c r="D417" s="4"/>
      <c r="E417" s="7"/>
      <c r="F417" s="4"/>
      <c r="G417" s="4"/>
      <c r="H417" s="7"/>
      <c r="I417" s="7"/>
      <c r="J417" s="53"/>
      <c r="K417" s="53"/>
      <c r="L417" s="53"/>
      <c r="M417" s="53"/>
      <c r="N417" s="53"/>
      <c r="O417" s="53"/>
      <c r="P417" s="53"/>
      <c r="Q417" s="53"/>
      <c r="R417" s="53"/>
      <c r="S417" s="53"/>
      <c r="T417" s="53"/>
      <c r="U417" s="7"/>
      <c r="V417" s="4"/>
      <c r="W417" s="4"/>
      <c r="X417" s="4"/>
      <c r="Y417" s="4"/>
      <c r="Z417" s="4"/>
    </row>
    <row r="418" spans="1:26" ht="15.75" customHeight="1">
      <c r="A418" s="7"/>
      <c r="B418" s="4"/>
      <c r="C418" s="4"/>
      <c r="D418" s="4"/>
      <c r="E418" s="7"/>
      <c r="F418" s="4"/>
      <c r="G418" s="4"/>
      <c r="H418" s="7"/>
      <c r="I418" s="7"/>
      <c r="J418" s="53"/>
      <c r="K418" s="53"/>
      <c r="L418" s="53"/>
      <c r="M418" s="53"/>
      <c r="N418" s="53"/>
      <c r="O418" s="53"/>
      <c r="P418" s="53"/>
      <c r="Q418" s="53"/>
      <c r="R418" s="53"/>
      <c r="S418" s="53"/>
      <c r="T418" s="53"/>
      <c r="U418" s="7"/>
      <c r="V418" s="4"/>
      <c r="W418" s="4"/>
      <c r="X418" s="4"/>
      <c r="Y418" s="4"/>
      <c r="Z418" s="4"/>
    </row>
    <row r="419" spans="1:26" ht="15.75" customHeight="1">
      <c r="A419" s="7"/>
      <c r="B419" s="4"/>
      <c r="C419" s="4"/>
      <c r="D419" s="4"/>
      <c r="E419" s="7"/>
      <c r="F419" s="4"/>
      <c r="G419" s="4"/>
      <c r="H419" s="7"/>
      <c r="I419" s="7"/>
      <c r="J419" s="53"/>
      <c r="K419" s="53"/>
      <c r="L419" s="53"/>
      <c r="M419" s="53"/>
      <c r="N419" s="53"/>
      <c r="O419" s="53"/>
      <c r="P419" s="53"/>
      <c r="Q419" s="53"/>
      <c r="R419" s="53"/>
      <c r="S419" s="53"/>
      <c r="T419" s="53"/>
      <c r="U419" s="7"/>
      <c r="V419" s="4"/>
      <c r="W419" s="4"/>
      <c r="X419" s="4"/>
      <c r="Y419" s="4"/>
      <c r="Z419" s="4"/>
    </row>
    <row r="420" spans="1:26" ht="15.75" customHeight="1">
      <c r="A420" s="7"/>
      <c r="B420" s="4"/>
      <c r="C420" s="4"/>
      <c r="D420" s="4"/>
      <c r="E420" s="7"/>
      <c r="F420" s="4"/>
      <c r="G420" s="4"/>
      <c r="H420" s="7"/>
      <c r="I420" s="7"/>
      <c r="J420" s="53"/>
      <c r="K420" s="53"/>
      <c r="L420" s="53"/>
      <c r="M420" s="53"/>
      <c r="N420" s="53"/>
      <c r="O420" s="53"/>
      <c r="P420" s="53"/>
      <c r="Q420" s="53"/>
      <c r="R420" s="53"/>
      <c r="S420" s="53"/>
      <c r="T420" s="53"/>
      <c r="U420" s="7"/>
      <c r="V420" s="4"/>
      <c r="W420" s="4"/>
      <c r="X420" s="4"/>
      <c r="Y420" s="4"/>
      <c r="Z420" s="4"/>
    </row>
    <row r="421" spans="1:26" ht="15.75" customHeight="1">
      <c r="A421" s="7"/>
      <c r="B421" s="4"/>
      <c r="C421" s="4"/>
      <c r="D421" s="4"/>
      <c r="E421" s="7"/>
      <c r="F421" s="4"/>
      <c r="G421" s="4"/>
      <c r="H421" s="7"/>
      <c r="I421" s="7"/>
      <c r="J421" s="53"/>
      <c r="K421" s="53"/>
      <c r="L421" s="53"/>
      <c r="M421" s="53"/>
      <c r="N421" s="53"/>
      <c r="O421" s="53"/>
      <c r="P421" s="53"/>
      <c r="Q421" s="53"/>
      <c r="R421" s="53"/>
      <c r="S421" s="53"/>
      <c r="T421" s="53"/>
      <c r="U421" s="7"/>
      <c r="V421" s="4"/>
      <c r="W421" s="4"/>
      <c r="X421" s="4"/>
      <c r="Y421" s="4"/>
      <c r="Z421" s="4"/>
    </row>
    <row r="422" spans="1:26" ht="15.75" customHeight="1">
      <c r="A422" s="7"/>
      <c r="B422" s="4"/>
      <c r="C422" s="4"/>
      <c r="D422" s="4"/>
      <c r="E422" s="7"/>
      <c r="F422" s="4"/>
      <c r="G422" s="4"/>
      <c r="H422" s="7"/>
      <c r="I422" s="7"/>
      <c r="J422" s="53"/>
      <c r="K422" s="53"/>
      <c r="L422" s="53"/>
      <c r="M422" s="53"/>
      <c r="N422" s="53"/>
      <c r="O422" s="53"/>
      <c r="P422" s="53"/>
      <c r="Q422" s="53"/>
      <c r="R422" s="53"/>
      <c r="S422" s="53"/>
      <c r="T422" s="53"/>
      <c r="U422" s="7"/>
      <c r="V422" s="4"/>
      <c r="W422" s="4"/>
      <c r="X422" s="4"/>
      <c r="Y422" s="4"/>
      <c r="Z422" s="4"/>
    </row>
    <row r="423" spans="1:26" ht="15.75" customHeight="1">
      <c r="A423" s="7"/>
      <c r="B423" s="4"/>
      <c r="C423" s="4"/>
      <c r="D423" s="4"/>
      <c r="E423" s="7"/>
      <c r="F423" s="4"/>
      <c r="G423" s="4"/>
      <c r="H423" s="7"/>
      <c r="I423" s="7"/>
      <c r="J423" s="53"/>
      <c r="K423" s="53"/>
      <c r="L423" s="53"/>
      <c r="M423" s="53"/>
      <c r="N423" s="53"/>
      <c r="O423" s="53"/>
      <c r="P423" s="53"/>
      <c r="Q423" s="53"/>
      <c r="R423" s="53"/>
      <c r="S423" s="53"/>
      <c r="T423" s="53"/>
      <c r="U423" s="7"/>
      <c r="V423" s="4"/>
      <c r="W423" s="4"/>
      <c r="X423" s="4"/>
      <c r="Y423" s="4"/>
      <c r="Z423" s="4"/>
    </row>
    <row r="424" spans="1:26" ht="15.75" customHeight="1">
      <c r="A424" s="7"/>
      <c r="B424" s="4"/>
      <c r="C424" s="4"/>
      <c r="D424" s="4"/>
      <c r="E424" s="7"/>
      <c r="F424" s="4"/>
      <c r="G424" s="4"/>
      <c r="H424" s="7"/>
      <c r="I424" s="7"/>
      <c r="J424" s="53"/>
      <c r="K424" s="53"/>
      <c r="L424" s="53"/>
      <c r="M424" s="53"/>
      <c r="N424" s="53"/>
      <c r="O424" s="53"/>
      <c r="P424" s="53"/>
      <c r="Q424" s="53"/>
      <c r="R424" s="53"/>
      <c r="S424" s="53"/>
      <c r="T424" s="53"/>
      <c r="U424" s="7"/>
      <c r="V424" s="4"/>
      <c r="W424" s="4"/>
      <c r="X424" s="4"/>
      <c r="Y424" s="4"/>
      <c r="Z424" s="4"/>
    </row>
    <row r="425" spans="1:26" ht="15.75" customHeight="1">
      <c r="A425" s="7"/>
      <c r="B425" s="4"/>
      <c r="C425" s="4"/>
      <c r="D425" s="4"/>
      <c r="E425" s="7"/>
      <c r="F425" s="4"/>
      <c r="G425" s="4"/>
      <c r="H425" s="7"/>
      <c r="I425" s="7"/>
      <c r="J425" s="53"/>
      <c r="K425" s="53"/>
      <c r="L425" s="53"/>
      <c r="M425" s="53"/>
      <c r="N425" s="53"/>
      <c r="O425" s="53"/>
      <c r="P425" s="53"/>
      <c r="Q425" s="53"/>
      <c r="R425" s="53"/>
      <c r="S425" s="53"/>
      <c r="T425" s="53"/>
      <c r="U425" s="7"/>
      <c r="V425" s="4"/>
      <c r="W425" s="4"/>
      <c r="X425" s="4"/>
      <c r="Y425" s="4"/>
      <c r="Z425" s="4"/>
    </row>
    <row r="426" spans="1:26" ht="15.75" customHeight="1">
      <c r="A426" s="7"/>
      <c r="B426" s="4"/>
      <c r="C426" s="4"/>
      <c r="D426" s="4"/>
      <c r="E426" s="7"/>
      <c r="F426" s="4"/>
      <c r="G426" s="4"/>
      <c r="H426" s="7"/>
      <c r="I426" s="7"/>
      <c r="J426" s="53"/>
      <c r="K426" s="53"/>
      <c r="L426" s="53"/>
      <c r="M426" s="53"/>
      <c r="N426" s="53"/>
      <c r="O426" s="53"/>
      <c r="P426" s="53"/>
      <c r="Q426" s="53"/>
      <c r="R426" s="53"/>
      <c r="S426" s="53"/>
      <c r="T426" s="53"/>
      <c r="U426" s="7"/>
      <c r="V426" s="4"/>
      <c r="W426" s="4"/>
      <c r="X426" s="4"/>
      <c r="Y426" s="4"/>
      <c r="Z426" s="4"/>
    </row>
    <row r="427" spans="1:26" ht="15.75" customHeight="1">
      <c r="A427" s="7"/>
      <c r="B427" s="4"/>
      <c r="C427" s="4"/>
      <c r="D427" s="4"/>
      <c r="E427" s="7"/>
      <c r="F427" s="4"/>
      <c r="G427" s="4"/>
      <c r="H427" s="7"/>
      <c r="I427" s="7"/>
      <c r="J427" s="53"/>
      <c r="K427" s="53"/>
      <c r="L427" s="53"/>
      <c r="M427" s="53"/>
      <c r="N427" s="53"/>
      <c r="O427" s="53"/>
      <c r="P427" s="53"/>
      <c r="Q427" s="53"/>
      <c r="R427" s="53"/>
      <c r="S427" s="53"/>
      <c r="T427" s="53"/>
      <c r="U427" s="7"/>
      <c r="V427" s="4"/>
      <c r="W427" s="4"/>
      <c r="X427" s="4"/>
      <c r="Y427" s="4"/>
      <c r="Z427" s="4"/>
    </row>
    <row r="428" spans="1:26" ht="15.75" customHeight="1">
      <c r="A428" s="7"/>
      <c r="B428" s="4"/>
      <c r="C428" s="4"/>
      <c r="D428" s="4"/>
      <c r="E428" s="7"/>
      <c r="F428" s="4"/>
      <c r="G428" s="4"/>
      <c r="H428" s="7"/>
      <c r="I428" s="7"/>
      <c r="J428" s="53"/>
      <c r="K428" s="53"/>
      <c r="L428" s="53"/>
      <c r="M428" s="53"/>
      <c r="N428" s="53"/>
      <c r="O428" s="53"/>
      <c r="P428" s="53"/>
      <c r="Q428" s="53"/>
      <c r="R428" s="53"/>
      <c r="S428" s="53"/>
      <c r="T428" s="53"/>
      <c r="U428" s="7"/>
      <c r="V428" s="4"/>
      <c r="W428" s="4"/>
      <c r="X428" s="4"/>
      <c r="Y428" s="4"/>
      <c r="Z428" s="4"/>
    </row>
    <row r="429" spans="1:26" ht="15.75" customHeight="1">
      <c r="A429" s="7"/>
      <c r="B429" s="4"/>
      <c r="C429" s="4"/>
      <c r="D429" s="4"/>
      <c r="E429" s="7"/>
      <c r="F429" s="4"/>
      <c r="G429" s="4"/>
      <c r="H429" s="7"/>
      <c r="I429" s="7"/>
      <c r="J429" s="53"/>
      <c r="K429" s="53"/>
      <c r="L429" s="53"/>
      <c r="M429" s="53"/>
      <c r="N429" s="53"/>
      <c r="O429" s="53"/>
      <c r="P429" s="53"/>
      <c r="Q429" s="53"/>
      <c r="R429" s="53"/>
      <c r="S429" s="53"/>
      <c r="T429" s="53"/>
      <c r="U429" s="7"/>
      <c r="V429" s="4"/>
      <c r="W429" s="4"/>
      <c r="X429" s="4"/>
      <c r="Y429" s="4"/>
      <c r="Z429" s="4"/>
    </row>
    <row r="430" spans="1:26" ht="15.75" customHeight="1">
      <c r="A430" s="7"/>
      <c r="B430" s="4"/>
      <c r="C430" s="4"/>
      <c r="D430" s="4"/>
      <c r="E430" s="7"/>
      <c r="F430" s="4"/>
      <c r="G430" s="4"/>
      <c r="H430" s="7"/>
      <c r="I430" s="7"/>
      <c r="J430" s="53"/>
      <c r="K430" s="53"/>
      <c r="L430" s="53"/>
      <c r="M430" s="53"/>
      <c r="N430" s="53"/>
      <c r="O430" s="53"/>
      <c r="P430" s="53"/>
      <c r="Q430" s="53"/>
      <c r="R430" s="53"/>
      <c r="S430" s="53"/>
      <c r="T430" s="53"/>
      <c r="U430" s="7"/>
      <c r="V430" s="4"/>
      <c r="W430" s="4"/>
      <c r="X430" s="4"/>
      <c r="Y430" s="4"/>
      <c r="Z430" s="4"/>
    </row>
    <row r="431" spans="1:26" ht="15.75" customHeight="1">
      <c r="A431" s="7"/>
      <c r="B431" s="4"/>
      <c r="C431" s="4"/>
      <c r="D431" s="4"/>
      <c r="E431" s="7"/>
      <c r="F431" s="4"/>
      <c r="G431" s="4"/>
      <c r="H431" s="7"/>
      <c r="I431" s="7"/>
      <c r="J431" s="53"/>
      <c r="K431" s="53"/>
      <c r="L431" s="53"/>
      <c r="M431" s="53"/>
      <c r="N431" s="53"/>
      <c r="O431" s="53"/>
      <c r="P431" s="53"/>
      <c r="Q431" s="53"/>
      <c r="R431" s="53"/>
      <c r="S431" s="53"/>
      <c r="T431" s="53"/>
      <c r="U431" s="7"/>
      <c r="V431" s="4"/>
      <c r="W431" s="4"/>
      <c r="X431" s="4"/>
      <c r="Y431" s="4"/>
      <c r="Z431" s="4"/>
    </row>
    <row r="432" spans="1:26" ht="15.75" customHeight="1">
      <c r="A432" s="7"/>
      <c r="B432" s="4"/>
      <c r="C432" s="4"/>
      <c r="D432" s="4"/>
      <c r="E432" s="7"/>
      <c r="F432" s="4"/>
      <c r="G432" s="4"/>
      <c r="H432" s="7"/>
      <c r="I432" s="7"/>
      <c r="J432" s="53"/>
      <c r="K432" s="53"/>
      <c r="L432" s="53"/>
      <c r="M432" s="53"/>
      <c r="N432" s="53"/>
      <c r="O432" s="53"/>
      <c r="P432" s="53"/>
      <c r="Q432" s="53"/>
      <c r="R432" s="53"/>
      <c r="S432" s="53"/>
      <c r="T432" s="53"/>
      <c r="U432" s="7"/>
      <c r="V432" s="4"/>
      <c r="W432" s="4"/>
      <c r="X432" s="4"/>
      <c r="Y432" s="4"/>
      <c r="Z432" s="4"/>
    </row>
    <row r="433" spans="1:26" ht="15.75" customHeight="1">
      <c r="A433" s="7"/>
      <c r="B433" s="4"/>
      <c r="C433" s="4"/>
      <c r="D433" s="4"/>
      <c r="E433" s="7"/>
      <c r="F433" s="4"/>
      <c r="G433" s="4"/>
      <c r="H433" s="7"/>
      <c r="I433" s="7"/>
      <c r="J433" s="53"/>
      <c r="K433" s="53"/>
      <c r="L433" s="53"/>
      <c r="M433" s="53"/>
      <c r="N433" s="53"/>
      <c r="O433" s="53"/>
      <c r="P433" s="53"/>
      <c r="Q433" s="53"/>
      <c r="R433" s="53"/>
      <c r="S433" s="53"/>
      <c r="T433" s="53"/>
      <c r="U433" s="7"/>
      <c r="V433" s="4"/>
      <c r="W433" s="4"/>
      <c r="X433" s="4"/>
      <c r="Y433" s="4"/>
      <c r="Z433" s="4"/>
    </row>
    <row r="434" spans="1:26" ht="15.75" customHeight="1">
      <c r="A434" s="7"/>
      <c r="B434" s="4"/>
      <c r="C434" s="4"/>
      <c r="D434" s="4"/>
      <c r="E434" s="7"/>
      <c r="F434" s="4"/>
      <c r="G434" s="4"/>
      <c r="H434" s="7"/>
      <c r="I434" s="7"/>
      <c r="J434" s="53"/>
      <c r="K434" s="53"/>
      <c r="L434" s="53"/>
      <c r="M434" s="53"/>
      <c r="N434" s="53"/>
      <c r="O434" s="53"/>
      <c r="P434" s="53"/>
      <c r="Q434" s="53"/>
      <c r="R434" s="53"/>
      <c r="S434" s="53"/>
      <c r="T434" s="53"/>
      <c r="U434" s="7"/>
      <c r="V434" s="4"/>
      <c r="W434" s="4"/>
      <c r="X434" s="4"/>
      <c r="Y434" s="4"/>
      <c r="Z434" s="4"/>
    </row>
    <row r="435" spans="1:26" ht="15.75" customHeight="1">
      <c r="A435" s="7"/>
      <c r="B435" s="4"/>
      <c r="C435" s="4"/>
      <c r="D435" s="4"/>
      <c r="E435" s="7"/>
      <c r="F435" s="4"/>
      <c r="G435" s="4"/>
      <c r="H435" s="7"/>
      <c r="I435" s="7"/>
      <c r="J435" s="53"/>
      <c r="K435" s="53"/>
      <c r="L435" s="53"/>
      <c r="M435" s="53"/>
      <c r="N435" s="53"/>
      <c r="O435" s="53"/>
      <c r="P435" s="53"/>
      <c r="Q435" s="53"/>
      <c r="R435" s="53"/>
      <c r="S435" s="53"/>
      <c r="T435" s="53"/>
      <c r="U435" s="7"/>
      <c r="V435" s="4"/>
      <c r="W435" s="4"/>
      <c r="X435" s="4"/>
      <c r="Y435" s="4"/>
      <c r="Z435" s="4"/>
    </row>
    <row r="436" spans="1:26" ht="15.75" customHeight="1">
      <c r="A436" s="7"/>
      <c r="B436" s="4"/>
      <c r="C436" s="4"/>
      <c r="D436" s="4"/>
      <c r="E436" s="7"/>
      <c r="F436" s="4"/>
      <c r="G436" s="4"/>
      <c r="H436" s="7"/>
      <c r="I436" s="7"/>
      <c r="J436" s="53"/>
      <c r="K436" s="53"/>
      <c r="L436" s="53"/>
      <c r="M436" s="53"/>
      <c r="N436" s="53"/>
      <c r="O436" s="53"/>
      <c r="P436" s="53"/>
      <c r="Q436" s="53"/>
      <c r="R436" s="53"/>
      <c r="S436" s="53"/>
      <c r="T436" s="53"/>
      <c r="U436" s="7"/>
      <c r="V436" s="4"/>
      <c r="W436" s="4"/>
      <c r="X436" s="4"/>
      <c r="Y436" s="4"/>
      <c r="Z436" s="4"/>
    </row>
    <row r="437" spans="1:26" ht="15.75" customHeight="1">
      <c r="A437" s="7"/>
      <c r="B437" s="4"/>
      <c r="C437" s="4"/>
      <c r="D437" s="4"/>
      <c r="E437" s="7"/>
      <c r="F437" s="4"/>
      <c r="G437" s="4"/>
      <c r="H437" s="7"/>
      <c r="I437" s="7"/>
      <c r="J437" s="53"/>
      <c r="K437" s="53"/>
      <c r="L437" s="53"/>
      <c r="M437" s="53"/>
      <c r="N437" s="53"/>
      <c r="O437" s="53"/>
      <c r="P437" s="53"/>
      <c r="Q437" s="53"/>
      <c r="R437" s="53"/>
      <c r="S437" s="53"/>
      <c r="T437" s="53"/>
      <c r="U437" s="7"/>
      <c r="V437" s="4"/>
      <c r="W437" s="4"/>
      <c r="X437" s="4"/>
      <c r="Y437" s="4"/>
      <c r="Z437" s="4"/>
    </row>
    <row r="438" spans="1:26" ht="15.75" customHeight="1">
      <c r="A438" s="7"/>
      <c r="B438" s="4"/>
      <c r="C438" s="4"/>
      <c r="D438" s="4"/>
      <c r="E438" s="7"/>
      <c r="F438" s="4"/>
      <c r="G438" s="4"/>
      <c r="H438" s="7"/>
      <c r="I438" s="7"/>
      <c r="J438" s="53"/>
      <c r="K438" s="53"/>
      <c r="L438" s="53"/>
      <c r="M438" s="53"/>
      <c r="N438" s="53"/>
      <c r="O438" s="53"/>
      <c r="P438" s="53"/>
      <c r="Q438" s="53"/>
      <c r="R438" s="53"/>
      <c r="S438" s="53"/>
      <c r="T438" s="53"/>
      <c r="U438" s="7"/>
      <c r="V438" s="4"/>
      <c r="W438" s="4"/>
      <c r="X438" s="4"/>
      <c r="Y438" s="4"/>
      <c r="Z438" s="4"/>
    </row>
    <row r="439" spans="1:26" ht="15.75" customHeight="1">
      <c r="A439" s="7"/>
      <c r="B439" s="4"/>
      <c r="C439" s="4"/>
      <c r="D439" s="4"/>
      <c r="E439" s="7"/>
      <c r="F439" s="4"/>
      <c r="G439" s="4"/>
      <c r="H439" s="7"/>
      <c r="I439" s="7"/>
      <c r="J439" s="53"/>
      <c r="K439" s="53"/>
      <c r="L439" s="53"/>
      <c r="M439" s="53"/>
      <c r="N439" s="53"/>
      <c r="O439" s="53"/>
      <c r="P439" s="53"/>
      <c r="Q439" s="53"/>
      <c r="R439" s="53"/>
      <c r="S439" s="53"/>
      <c r="T439" s="53"/>
      <c r="U439" s="7"/>
      <c r="V439" s="4"/>
      <c r="W439" s="4"/>
      <c r="X439" s="4"/>
      <c r="Y439" s="4"/>
      <c r="Z439" s="4"/>
    </row>
    <row r="440" spans="1:26" ht="15.75" customHeight="1">
      <c r="A440" s="7"/>
      <c r="B440" s="4"/>
      <c r="C440" s="4"/>
      <c r="D440" s="4"/>
      <c r="E440" s="7"/>
      <c r="F440" s="4"/>
      <c r="G440" s="4"/>
      <c r="H440" s="7"/>
      <c r="I440" s="7"/>
      <c r="J440" s="53"/>
      <c r="K440" s="53"/>
      <c r="L440" s="53"/>
      <c r="M440" s="53"/>
      <c r="N440" s="53"/>
      <c r="O440" s="53"/>
      <c r="P440" s="53"/>
      <c r="Q440" s="53"/>
      <c r="R440" s="53"/>
      <c r="S440" s="53"/>
      <c r="T440" s="53"/>
      <c r="U440" s="7"/>
      <c r="V440" s="4"/>
      <c r="W440" s="4"/>
      <c r="X440" s="4"/>
      <c r="Y440" s="4"/>
      <c r="Z440" s="4"/>
    </row>
    <row r="441" spans="1:26" ht="15.75" customHeight="1">
      <c r="A441" s="7"/>
      <c r="B441" s="4"/>
      <c r="C441" s="4"/>
      <c r="D441" s="4"/>
      <c r="E441" s="7"/>
      <c r="F441" s="4"/>
      <c r="G441" s="4"/>
      <c r="H441" s="7"/>
      <c r="I441" s="7"/>
      <c r="J441" s="53"/>
      <c r="K441" s="53"/>
      <c r="L441" s="53"/>
      <c r="M441" s="53"/>
      <c r="N441" s="53"/>
      <c r="O441" s="53"/>
      <c r="P441" s="53"/>
      <c r="Q441" s="53"/>
      <c r="R441" s="53"/>
      <c r="S441" s="53"/>
      <c r="T441" s="53"/>
      <c r="U441" s="7"/>
      <c r="V441" s="4"/>
      <c r="W441" s="4"/>
      <c r="X441" s="4"/>
      <c r="Y441" s="4"/>
      <c r="Z441" s="4"/>
    </row>
    <row r="442" spans="1:26" ht="15.75" customHeight="1">
      <c r="A442" s="7"/>
      <c r="B442" s="4"/>
      <c r="C442" s="4"/>
      <c r="D442" s="4"/>
      <c r="E442" s="7"/>
      <c r="F442" s="4"/>
      <c r="G442" s="4"/>
      <c r="H442" s="7"/>
      <c r="I442" s="7"/>
      <c r="J442" s="53"/>
      <c r="K442" s="53"/>
      <c r="L442" s="53"/>
      <c r="M442" s="53"/>
      <c r="N442" s="53"/>
      <c r="O442" s="53"/>
      <c r="P442" s="53"/>
      <c r="Q442" s="53"/>
      <c r="R442" s="53"/>
      <c r="S442" s="53"/>
      <c r="T442" s="53"/>
      <c r="U442" s="7"/>
      <c r="V442" s="4"/>
      <c r="W442" s="4"/>
      <c r="X442" s="4"/>
      <c r="Y442" s="4"/>
      <c r="Z442" s="4"/>
    </row>
    <row r="443" spans="1:26" ht="15.75" customHeight="1">
      <c r="A443" s="7"/>
      <c r="B443" s="4"/>
      <c r="C443" s="4"/>
      <c r="D443" s="4"/>
      <c r="E443" s="7"/>
      <c r="F443" s="4"/>
      <c r="G443" s="4"/>
      <c r="H443" s="7"/>
      <c r="I443" s="7"/>
      <c r="J443" s="53"/>
      <c r="K443" s="53"/>
      <c r="L443" s="53"/>
      <c r="M443" s="53"/>
      <c r="N443" s="53"/>
      <c r="O443" s="53"/>
      <c r="P443" s="53"/>
      <c r="Q443" s="53"/>
      <c r="R443" s="53"/>
      <c r="S443" s="53"/>
      <c r="T443" s="53"/>
      <c r="U443" s="7"/>
      <c r="V443" s="4"/>
      <c r="W443" s="4"/>
      <c r="X443" s="4"/>
      <c r="Y443" s="4"/>
      <c r="Z443" s="4"/>
    </row>
    <row r="444" spans="1:26" ht="15.75" customHeight="1">
      <c r="A444" s="7"/>
      <c r="B444" s="4"/>
      <c r="C444" s="4"/>
      <c r="D444" s="4"/>
      <c r="E444" s="7"/>
      <c r="F444" s="4"/>
      <c r="G444" s="4"/>
      <c r="H444" s="7"/>
      <c r="I444" s="7"/>
      <c r="J444" s="53"/>
      <c r="K444" s="53"/>
      <c r="L444" s="53"/>
      <c r="M444" s="53"/>
      <c r="N444" s="53"/>
      <c r="O444" s="53"/>
      <c r="P444" s="53"/>
      <c r="Q444" s="53"/>
      <c r="R444" s="53"/>
      <c r="S444" s="53"/>
      <c r="T444" s="53"/>
      <c r="U444" s="7"/>
      <c r="V444" s="4"/>
      <c r="W444" s="4"/>
      <c r="X444" s="4"/>
      <c r="Y444" s="4"/>
      <c r="Z444" s="4"/>
    </row>
    <row r="445" spans="1:26" ht="15.75" customHeight="1">
      <c r="A445" s="7"/>
      <c r="B445" s="4"/>
      <c r="C445" s="4"/>
      <c r="D445" s="4"/>
      <c r="E445" s="7"/>
      <c r="F445" s="4"/>
      <c r="G445" s="4"/>
      <c r="H445" s="7"/>
      <c r="I445" s="7"/>
      <c r="J445" s="53"/>
      <c r="K445" s="53"/>
      <c r="L445" s="53"/>
      <c r="M445" s="53"/>
      <c r="N445" s="53"/>
      <c r="O445" s="53"/>
      <c r="P445" s="53"/>
      <c r="Q445" s="53"/>
      <c r="R445" s="53"/>
      <c r="S445" s="53"/>
      <c r="T445" s="53"/>
      <c r="U445" s="7"/>
      <c r="V445" s="4"/>
      <c r="W445" s="4"/>
      <c r="X445" s="4"/>
      <c r="Y445" s="4"/>
      <c r="Z445" s="4"/>
    </row>
    <row r="446" spans="1:26" ht="15.75" customHeight="1">
      <c r="A446" s="7"/>
      <c r="B446" s="4"/>
      <c r="C446" s="4"/>
      <c r="D446" s="4"/>
      <c r="E446" s="7"/>
      <c r="F446" s="4"/>
      <c r="G446" s="4"/>
      <c r="H446" s="7"/>
      <c r="I446" s="7"/>
      <c r="J446" s="53"/>
      <c r="K446" s="53"/>
      <c r="L446" s="53"/>
      <c r="M446" s="53"/>
      <c r="N446" s="53"/>
      <c r="O446" s="53"/>
      <c r="P446" s="53"/>
      <c r="Q446" s="53"/>
      <c r="R446" s="53"/>
      <c r="S446" s="53"/>
      <c r="T446" s="53"/>
      <c r="U446" s="7"/>
      <c r="V446" s="4"/>
      <c r="W446" s="4"/>
      <c r="X446" s="4"/>
      <c r="Y446" s="4"/>
      <c r="Z446" s="4"/>
    </row>
    <row r="447" spans="1:26" ht="15.75" customHeight="1">
      <c r="A447" s="7"/>
      <c r="B447" s="4"/>
      <c r="C447" s="4"/>
      <c r="D447" s="4"/>
      <c r="E447" s="7"/>
      <c r="F447" s="4"/>
      <c r="G447" s="4"/>
      <c r="H447" s="7"/>
      <c r="I447" s="7"/>
      <c r="J447" s="53"/>
      <c r="K447" s="53"/>
      <c r="L447" s="53"/>
      <c r="M447" s="53"/>
      <c r="N447" s="53"/>
      <c r="O447" s="53"/>
      <c r="P447" s="53"/>
      <c r="Q447" s="53"/>
      <c r="R447" s="53"/>
      <c r="S447" s="53"/>
      <c r="T447" s="53"/>
      <c r="U447" s="7"/>
      <c r="V447" s="4"/>
      <c r="W447" s="4"/>
      <c r="X447" s="4"/>
      <c r="Y447" s="4"/>
      <c r="Z447" s="4"/>
    </row>
    <row r="448" spans="1:26" ht="15.75" customHeight="1">
      <c r="A448" s="7"/>
      <c r="B448" s="4"/>
      <c r="C448" s="4"/>
      <c r="D448" s="4"/>
      <c r="E448" s="7"/>
      <c r="F448" s="4"/>
      <c r="G448" s="4"/>
      <c r="H448" s="7"/>
      <c r="I448" s="7"/>
      <c r="J448" s="53"/>
      <c r="K448" s="53"/>
      <c r="L448" s="53"/>
      <c r="M448" s="53"/>
      <c r="N448" s="53"/>
      <c r="O448" s="53"/>
      <c r="P448" s="53"/>
      <c r="Q448" s="53"/>
      <c r="R448" s="53"/>
      <c r="S448" s="53"/>
      <c r="T448" s="53"/>
      <c r="U448" s="7"/>
      <c r="V448" s="4"/>
      <c r="W448" s="4"/>
      <c r="X448" s="4"/>
      <c r="Y448" s="4"/>
      <c r="Z448" s="4"/>
    </row>
    <row r="449" spans="1:26" ht="15.75" customHeight="1">
      <c r="A449" s="7"/>
      <c r="B449" s="4"/>
      <c r="C449" s="4"/>
      <c r="D449" s="4"/>
      <c r="E449" s="7"/>
      <c r="F449" s="4"/>
      <c r="G449" s="4"/>
      <c r="H449" s="7"/>
      <c r="I449" s="7"/>
      <c r="J449" s="53"/>
      <c r="K449" s="53"/>
      <c r="L449" s="53"/>
      <c r="M449" s="53"/>
      <c r="N449" s="53"/>
      <c r="O449" s="53"/>
      <c r="P449" s="53"/>
      <c r="Q449" s="53"/>
      <c r="R449" s="53"/>
      <c r="S449" s="53"/>
      <c r="T449" s="53"/>
      <c r="U449" s="7"/>
      <c r="V449" s="4"/>
      <c r="W449" s="4"/>
      <c r="X449" s="4"/>
      <c r="Y449" s="4"/>
      <c r="Z449" s="4"/>
    </row>
    <row r="450" spans="1:26" ht="15.75" customHeight="1">
      <c r="A450" s="7"/>
      <c r="B450" s="4"/>
      <c r="C450" s="4"/>
      <c r="D450" s="4"/>
      <c r="E450" s="7"/>
      <c r="F450" s="4"/>
      <c r="G450" s="4"/>
      <c r="H450" s="7"/>
      <c r="I450" s="7"/>
      <c r="J450" s="53"/>
      <c r="K450" s="53"/>
      <c r="L450" s="53"/>
      <c r="M450" s="53"/>
      <c r="N450" s="53"/>
      <c r="O450" s="53"/>
      <c r="P450" s="53"/>
      <c r="Q450" s="53"/>
      <c r="R450" s="53"/>
      <c r="S450" s="53"/>
      <c r="T450" s="53"/>
      <c r="U450" s="7"/>
      <c r="V450" s="4"/>
      <c r="W450" s="4"/>
      <c r="X450" s="4"/>
      <c r="Y450" s="4"/>
      <c r="Z450" s="4"/>
    </row>
    <row r="451" spans="1:26" ht="15.75" customHeight="1">
      <c r="A451" s="7"/>
      <c r="B451" s="4"/>
      <c r="C451" s="4"/>
      <c r="D451" s="4"/>
      <c r="E451" s="7"/>
      <c r="F451" s="4"/>
      <c r="G451" s="4"/>
      <c r="H451" s="7"/>
      <c r="I451" s="7"/>
      <c r="J451" s="53"/>
      <c r="K451" s="53"/>
      <c r="L451" s="53"/>
      <c r="M451" s="53"/>
      <c r="N451" s="53"/>
      <c r="O451" s="53"/>
      <c r="P451" s="53"/>
      <c r="Q451" s="53"/>
      <c r="R451" s="53"/>
      <c r="S451" s="53"/>
      <c r="T451" s="53"/>
      <c r="U451" s="7"/>
      <c r="V451" s="4"/>
      <c r="W451" s="4"/>
      <c r="X451" s="4"/>
      <c r="Y451" s="4"/>
      <c r="Z451" s="4"/>
    </row>
    <row r="452" spans="1:26" ht="15.75" customHeight="1">
      <c r="A452" s="7"/>
      <c r="B452" s="4"/>
      <c r="C452" s="4"/>
      <c r="D452" s="4"/>
      <c r="E452" s="7"/>
      <c r="F452" s="4"/>
      <c r="G452" s="4"/>
      <c r="H452" s="7"/>
      <c r="I452" s="7"/>
      <c r="J452" s="53"/>
      <c r="K452" s="53"/>
      <c r="L452" s="53"/>
      <c r="M452" s="53"/>
      <c r="N452" s="53"/>
      <c r="O452" s="53"/>
      <c r="P452" s="53"/>
      <c r="Q452" s="53"/>
      <c r="R452" s="53"/>
      <c r="S452" s="53"/>
      <c r="T452" s="53"/>
      <c r="U452" s="7"/>
      <c r="V452" s="4"/>
      <c r="W452" s="4"/>
      <c r="X452" s="4"/>
      <c r="Y452" s="4"/>
      <c r="Z452" s="4"/>
    </row>
    <row r="453" spans="1:26" ht="15.75" customHeight="1">
      <c r="A453" s="7"/>
      <c r="B453" s="4"/>
      <c r="C453" s="4"/>
      <c r="D453" s="4"/>
      <c r="E453" s="7"/>
      <c r="F453" s="4"/>
      <c r="G453" s="4"/>
      <c r="H453" s="7"/>
      <c r="I453" s="7"/>
      <c r="J453" s="53"/>
      <c r="K453" s="53"/>
      <c r="L453" s="53"/>
      <c r="M453" s="53"/>
      <c r="N453" s="53"/>
      <c r="O453" s="53"/>
      <c r="P453" s="53"/>
      <c r="Q453" s="53"/>
      <c r="R453" s="53"/>
      <c r="S453" s="53"/>
      <c r="T453" s="53"/>
      <c r="U453" s="7"/>
      <c r="V453" s="4"/>
      <c r="W453" s="4"/>
      <c r="X453" s="4"/>
      <c r="Y453" s="4"/>
      <c r="Z453" s="4"/>
    </row>
    <row r="454" spans="1:26" ht="15.75" customHeight="1">
      <c r="A454" s="7"/>
      <c r="B454" s="4"/>
      <c r="C454" s="4"/>
      <c r="D454" s="4"/>
      <c r="E454" s="7"/>
      <c r="F454" s="4"/>
      <c r="G454" s="4"/>
      <c r="H454" s="7"/>
      <c r="I454" s="7"/>
      <c r="J454" s="53"/>
      <c r="K454" s="53"/>
      <c r="L454" s="53"/>
      <c r="M454" s="53"/>
      <c r="N454" s="53"/>
      <c r="O454" s="53"/>
      <c r="P454" s="53"/>
      <c r="Q454" s="53"/>
      <c r="R454" s="53"/>
      <c r="S454" s="53"/>
      <c r="T454" s="53"/>
      <c r="U454" s="7"/>
      <c r="V454" s="4"/>
      <c r="W454" s="4"/>
      <c r="X454" s="4"/>
      <c r="Y454" s="4"/>
      <c r="Z454" s="4"/>
    </row>
    <row r="455" spans="1:26" ht="15.75" customHeight="1">
      <c r="A455" s="7"/>
      <c r="B455" s="4"/>
      <c r="C455" s="4"/>
      <c r="D455" s="4"/>
      <c r="E455" s="7"/>
      <c r="F455" s="4"/>
      <c r="G455" s="4"/>
      <c r="H455" s="7"/>
      <c r="I455" s="7"/>
      <c r="J455" s="53"/>
      <c r="K455" s="53"/>
      <c r="L455" s="53"/>
      <c r="M455" s="53"/>
      <c r="N455" s="53"/>
      <c r="O455" s="53"/>
      <c r="P455" s="53"/>
      <c r="Q455" s="53"/>
      <c r="R455" s="53"/>
      <c r="S455" s="53"/>
      <c r="T455" s="53"/>
      <c r="U455" s="7"/>
      <c r="V455" s="4"/>
      <c r="W455" s="4"/>
      <c r="X455" s="4"/>
      <c r="Y455" s="4"/>
      <c r="Z455" s="4"/>
    </row>
    <row r="456" spans="1:26" ht="15.75" customHeight="1">
      <c r="A456" s="7"/>
      <c r="B456" s="4"/>
      <c r="C456" s="4"/>
      <c r="D456" s="4"/>
      <c r="E456" s="7"/>
      <c r="F456" s="4"/>
      <c r="G456" s="4"/>
      <c r="H456" s="7"/>
      <c r="I456" s="7"/>
      <c r="J456" s="53"/>
      <c r="K456" s="53"/>
      <c r="L456" s="53"/>
      <c r="M456" s="53"/>
      <c r="N456" s="53"/>
      <c r="O456" s="53"/>
      <c r="P456" s="53"/>
      <c r="Q456" s="53"/>
      <c r="R456" s="53"/>
      <c r="S456" s="53"/>
      <c r="T456" s="53"/>
      <c r="U456" s="7"/>
      <c r="V456" s="4"/>
      <c r="W456" s="4"/>
      <c r="X456" s="4"/>
      <c r="Y456" s="4"/>
      <c r="Z456" s="4"/>
    </row>
    <row r="457" spans="1:26" ht="15.75" customHeight="1">
      <c r="A457" s="7"/>
      <c r="B457" s="4"/>
      <c r="C457" s="4"/>
      <c r="D457" s="4"/>
      <c r="E457" s="7"/>
      <c r="F457" s="4"/>
      <c r="G457" s="4"/>
      <c r="H457" s="7"/>
      <c r="I457" s="7"/>
      <c r="J457" s="53"/>
      <c r="K457" s="53"/>
      <c r="L457" s="53"/>
      <c r="M457" s="53"/>
      <c r="N457" s="53"/>
      <c r="O457" s="53"/>
      <c r="P457" s="53"/>
      <c r="Q457" s="53"/>
      <c r="R457" s="53"/>
      <c r="S457" s="53"/>
      <c r="T457" s="53"/>
      <c r="U457" s="7"/>
      <c r="V457" s="4"/>
      <c r="W457" s="4"/>
      <c r="X457" s="4"/>
      <c r="Y457" s="4"/>
      <c r="Z457" s="4"/>
    </row>
    <row r="458" spans="1:26" ht="15.75" customHeight="1">
      <c r="A458" s="7"/>
      <c r="B458" s="4"/>
      <c r="C458" s="4"/>
      <c r="D458" s="4"/>
      <c r="E458" s="7"/>
      <c r="F458" s="4"/>
      <c r="G458" s="4"/>
      <c r="H458" s="7"/>
      <c r="I458" s="7"/>
      <c r="J458" s="53"/>
      <c r="K458" s="53"/>
      <c r="L458" s="53"/>
      <c r="M458" s="53"/>
      <c r="N458" s="53"/>
      <c r="O458" s="53"/>
      <c r="P458" s="53"/>
      <c r="Q458" s="53"/>
      <c r="R458" s="53"/>
      <c r="S458" s="53"/>
      <c r="T458" s="53"/>
      <c r="U458" s="7"/>
      <c r="V458" s="4"/>
      <c r="W458" s="4"/>
      <c r="X458" s="4"/>
      <c r="Y458" s="4"/>
      <c r="Z458" s="4"/>
    </row>
    <row r="459" spans="1:26" ht="15.75" customHeight="1">
      <c r="A459" s="7"/>
      <c r="B459" s="4"/>
      <c r="C459" s="4"/>
      <c r="D459" s="4"/>
      <c r="E459" s="7"/>
      <c r="F459" s="4"/>
      <c r="G459" s="4"/>
      <c r="H459" s="7"/>
      <c r="I459" s="7"/>
      <c r="J459" s="53"/>
      <c r="K459" s="53"/>
      <c r="L459" s="53"/>
      <c r="M459" s="53"/>
      <c r="N459" s="53"/>
      <c r="O459" s="53"/>
      <c r="P459" s="53"/>
      <c r="Q459" s="53"/>
      <c r="R459" s="53"/>
      <c r="S459" s="53"/>
      <c r="T459" s="53"/>
      <c r="U459" s="7"/>
      <c r="V459" s="4"/>
      <c r="W459" s="4"/>
      <c r="X459" s="4"/>
      <c r="Y459" s="4"/>
      <c r="Z459" s="4"/>
    </row>
    <row r="460" spans="1:26" ht="15.75" customHeight="1">
      <c r="A460" s="7"/>
      <c r="B460" s="4"/>
      <c r="C460" s="4"/>
      <c r="D460" s="4"/>
      <c r="E460" s="7"/>
      <c r="F460" s="4"/>
      <c r="G460" s="4"/>
      <c r="H460" s="7"/>
      <c r="I460" s="7"/>
      <c r="J460" s="53"/>
      <c r="K460" s="53"/>
      <c r="L460" s="53"/>
      <c r="M460" s="53"/>
      <c r="N460" s="53"/>
      <c r="O460" s="53"/>
      <c r="P460" s="53"/>
      <c r="Q460" s="53"/>
      <c r="R460" s="53"/>
      <c r="S460" s="53"/>
      <c r="T460" s="53"/>
      <c r="U460" s="7"/>
      <c r="V460" s="4"/>
      <c r="W460" s="4"/>
      <c r="X460" s="4"/>
      <c r="Y460" s="4"/>
      <c r="Z460" s="4"/>
    </row>
    <row r="461" spans="1:26" ht="15.75" customHeight="1">
      <c r="A461" s="7"/>
      <c r="B461" s="4"/>
      <c r="C461" s="4"/>
      <c r="D461" s="4"/>
      <c r="E461" s="7"/>
      <c r="F461" s="4"/>
      <c r="G461" s="4"/>
      <c r="H461" s="7"/>
      <c r="I461" s="7"/>
      <c r="J461" s="53"/>
      <c r="K461" s="53"/>
      <c r="L461" s="53"/>
      <c r="M461" s="53"/>
      <c r="N461" s="53"/>
      <c r="O461" s="53"/>
      <c r="P461" s="53"/>
      <c r="Q461" s="53"/>
      <c r="R461" s="53"/>
      <c r="S461" s="53"/>
      <c r="T461" s="53"/>
      <c r="U461" s="7"/>
      <c r="V461" s="4"/>
      <c r="W461" s="4"/>
      <c r="X461" s="4"/>
      <c r="Y461" s="4"/>
      <c r="Z461" s="4"/>
    </row>
    <row r="462" spans="1:26" ht="15.75" customHeight="1">
      <c r="A462" s="7"/>
      <c r="B462" s="4"/>
      <c r="C462" s="4"/>
      <c r="D462" s="4"/>
      <c r="E462" s="7"/>
      <c r="F462" s="4"/>
      <c r="G462" s="4"/>
      <c r="H462" s="7"/>
      <c r="I462" s="7"/>
      <c r="J462" s="53"/>
      <c r="K462" s="53"/>
      <c r="L462" s="53"/>
      <c r="M462" s="53"/>
      <c r="N462" s="53"/>
      <c r="O462" s="53"/>
      <c r="P462" s="53"/>
      <c r="Q462" s="53"/>
      <c r="R462" s="53"/>
      <c r="S462" s="53"/>
      <c r="T462" s="53"/>
      <c r="U462" s="7"/>
      <c r="V462" s="4"/>
      <c r="W462" s="4"/>
      <c r="X462" s="4"/>
      <c r="Y462" s="4"/>
      <c r="Z462" s="4"/>
    </row>
    <row r="463" spans="1:26" ht="15.75" customHeight="1">
      <c r="A463" s="7"/>
      <c r="B463" s="4"/>
      <c r="C463" s="4"/>
      <c r="D463" s="4"/>
      <c r="E463" s="7"/>
      <c r="F463" s="4"/>
      <c r="G463" s="4"/>
      <c r="H463" s="7"/>
      <c r="I463" s="7"/>
      <c r="J463" s="53"/>
      <c r="K463" s="53"/>
      <c r="L463" s="53"/>
      <c r="M463" s="53"/>
      <c r="N463" s="53"/>
      <c r="O463" s="53"/>
      <c r="P463" s="53"/>
      <c r="Q463" s="53"/>
      <c r="R463" s="53"/>
      <c r="S463" s="53"/>
      <c r="T463" s="53"/>
      <c r="U463" s="7"/>
      <c r="V463" s="4"/>
      <c r="W463" s="4"/>
      <c r="X463" s="4"/>
      <c r="Y463" s="4"/>
      <c r="Z463" s="4"/>
    </row>
    <row r="464" spans="1:26" ht="15.75" customHeight="1">
      <c r="A464" s="7"/>
      <c r="B464" s="4"/>
      <c r="C464" s="4"/>
      <c r="D464" s="4"/>
      <c r="E464" s="7"/>
      <c r="F464" s="4"/>
      <c r="G464" s="4"/>
      <c r="H464" s="7"/>
      <c r="I464" s="7"/>
      <c r="J464" s="53"/>
      <c r="K464" s="53"/>
      <c r="L464" s="53"/>
      <c r="M464" s="53"/>
      <c r="N464" s="53"/>
      <c r="O464" s="53"/>
      <c r="P464" s="53"/>
      <c r="Q464" s="53"/>
      <c r="R464" s="53"/>
      <c r="S464" s="53"/>
      <c r="T464" s="53"/>
      <c r="U464" s="7"/>
      <c r="V464" s="4"/>
      <c r="W464" s="4"/>
      <c r="X464" s="4"/>
      <c r="Y464" s="4"/>
      <c r="Z464" s="4"/>
    </row>
    <row r="465" spans="1:26" ht="15.75" customHeight="1">
      <c r="A465" s="7"/>
      <c r="B465" s="4"/>
      <c r="C465" s="4"/>
      <c r="D465" s="4"/>
      <c r="E465" s="7"/>
      <c r="F465" s="4"/>
      <c r="G465" s="4"/>
      <c r="H465" s="7"/>
      <c r="I465" s="7"/>
      <c r="J465" s="53"/>
      <c r="K465" s="53"/>
      <c r="L465" s="53"/>
      <c r="M465" s="53"/>
      <c r="N465" s="53"/>
      <c r="O465" s="53"/>
      <c r="P465" s="53"/>
      <c r="Q465" s="53"/>
      <c r="R465" s="53"/>
      <c r="S465" s="53"/>
      <c r="T465" s="53"/>
      <c r="U465" s="7"/>
      <c r="V465" s="4"/>
      <c r="W465" s="4"/>
      <c r="X465" s="4"/>
      <c r="Y465" s="4"/>
      <c r="Z465" s="4"/>
    </row>
    <row r="466" spans="1:26" ht="15.75" customHeight="1">
      <c r="A466" s="7"/>
      <c r="B466" s="4"/>
      <c r="C466" s="4"/>
      <c r="D466" s="4"/>
      <c r="E466" s="7"/>
      <c r="F466" s="4"/>
      <c r="G466" s="4"/>
      <c r="H466" s="7"/>
      <c r="I466" s="7"/>
      <c r="J466" s="53"/>
      <c r="K466" s="53"/>
      <c r="L466" s="53"/>
      <c r="M466" s="53"/>
      <c r="N466" s="53"/>
      <c r="O466" s="53"/>
      <c r="P466" s="53"/>
      <c r="Q466" s="53"/>
      <c r="R466" s="53"/>
      <c r="S466" s="53"/>
      <c r="T466" s="53"/>
      <c r="U466" s="7"/>
      <c r="V466" s="4"/>
      <c r="W466" s="4"/>
      <c r="X466" s="4"/>
      <c r="Y466" s="4"/>
      <c r="Z466" s="4"/>
    </row>
    <row r="467" spans="1:26" ht="15.75" customHeight="1">
      <c r="A467" s="7"/>
      <c r="B467" s="4"/>
      <c r="C467" s="4"/>
      <c r="D467" s="4"/>
      <c r="E467" s="7"/>
      <c r="F467" s="4"/>
      <c r="G467" s="4"/>
      <c r="H467" s="7"/>
      <c r="I467" s="7"/>
      <c r="J467" s="53"/>
      <c r="K467" s="53"/>
      <c r="L467" s="53"/>
      <c r="M467" s="53"/>
      <c r="N467" s="53"/>
      <c r="O467" s="53"/>
      <c r="P467" s="53"/>
      <c r="Q467" s="53"/>
      <c r="R467" s="53"/>
      <c r="S467" s="53"/>
      <c r="T467" s="53"/>
      <c r="U467" s="7"/>
      <c r="V467" s="4"/>
      <c r="W467" s="4"/>
      <c r="X467" s="4"/>
      <c r="Y467" s="4"/>
      <c r="Z467" s="4"/>
    </row>
    <row r="468" spans="1:26" ht="15.75" customHeight="1">
      <c r="A468" s="7"/>
      <c r="B468" s="4"/>
      <c r="C468" s="4"/>
      <c r="D468" s="4"/>
      <c r="E468" s="7"/>
      <c r="F468" s="4"/>
      <c r="G468" s="4"/>
      <c r="H468" s="7"/>
      <c r="I468" s="7"/>
      <c r="J468" s="53"/>
      <c r="K468" s="53"/>
      <c r="L468" s="53"/>
      <c r="M468" s="53"/>
      <c r="N468" s="53"/>
      <c r="O468" s="53"/>
      <c r="P468" s="53"/>
      <c r="Q468" s="53"/>
      <c r="R468" s="53"/>
      <c r="S468" s="53"/>
      <c r="T468" s="53"/>
      <c r="U468" s="7"/>
      <c r="V468" s="4"/>
      <c r="W468" s="4"/>
      <c r="X468" s="4"/>
      <c r="Y468" s="4"/>
      <c r="Z468" s="4"/>
    </row>
    <row r="469" spans="1:26" ht="15.75" customHeight="1">
      <c r="A469" s="7"/>
      <c r="B469" s="4"/>
      <c r="C469" s="4"/>
      <c r="D469" s="4"/>
      <c r="E469" s="7"/>
      <c r="F469" s="4"/>
      <c r="G469" s="4"/>
      <c r="H469" s="7"/>
      <c r="I469" s="7"/>
      <c r="J469" s="53"/>
      <c r="K469" s="53"/>
      <c r="L469" s="53"/>
      <c r="M469" s="53"/>
      <c r="N469" s="53"/>
      <c r="O469" s="53"/>
      <c r="P469" s="53"/>
      <c r="Q469" s="53"/>
      <c r="R469" s="53"/>
      <c r="S469" s="53"/>
      <c r="T469" s="53"/>
      <c r="U469" s="7"/>
      <c r="V469" s="4"/>
      <c r="W469" s="4"/>
      <c r="X469" s="4"/>
      <c r="Y469" s="4"/>
      <c r="Z469" s="4"/>
    </row>
    <row r="470" spans="1:26" ht="15.75" customHeight="1">
      <c r="A470" s="7"/>
      <c r="B470" s="4"/>
      <c r="C470" s="4"/>
      <c r="D470" s="4"/>
      <c r="E470" s="7"/>
      <c r="F470" s="4"/>
      <c r="G470" s="4"/>
      <c r="H470" s="7"/>
      <c r="I470" s="7"/>
      <c r="J470" s="53"/>
      <c r="K470" s="53"/>
      <c r="L470" s="53"/>
      <c r="M470" s="53"/>
      <c r="N470" s="53"/>
      <c r="O470" s="53"/>
      <c r="P470" s="53"/>
      <c r="Q470" s="53"/>
      <c r="R470" s="53"/>
      <c r="S470" s="53"/>
      <c r="T470" s="53"/>
      <c r="U470" s="7"/>
      <c r="V470" s="4"/>
      <c r="W470" s="4"/>
      <c r="X470" s="4"/>
      <c r="Y470" s="4"/>
      <c r="Z470" s="4"/>
    </row>
    <row r="471" spans="1:26" ht="15.75" customHeight="1">
      <c r="A471" s="7"/>
      <c r="B471" s="4"/>
      <c r="C471" s="4"/>
      <c r="D471" s="4"/>
      <c r="E471" s="7"/>
      <c r="F471" s="4"/>
      <c r="G471" s="4"/>
      <c r="H471" s="7"/>
      <c r="I471" s="7"/>
      <c r="J471" s="53"/>
      <c r="K471" s="53"/>
      <c r="L471" s="53"/>
      <c r="M471" s="53"/>
      <c r="N471" s="53"/>
      <c r="O471" s="53"/>
      <c r="P471" s="53"/>
      <c r="Q471" s="53"/>
      <c r="R471" s="53"/>
      <c r="S471" s="53"/>
      <c r="T471" s="53"/>
      <c r="U471" s="7"/>
      <c r="V471" s="4"/>
      <c r="W471" s="4"/>
      <c r="X471" s="4"/>
      <c r="Y471" s="4"/>
      <c r="Z471" s="4"/>
    </row>
    <row r="472" spans="1:26" ht="15.75" customHeight="1">
      <c r="A472" s="7"/>
      <c r="B472" s="4"/>
      <c r="C472" s="4"/>
      <c r="D472" s="4"/>
      <c r="E472" s="7"/>
      <c r="F472" s="4"/>
      <c r="G472" s="4"/>
      <c r="H472" s="7"/>
      <c r="I472" s="7"/>
      <c r="J472" s="53"/>
      <c r="K472" s="53"/>
      <c r="L472" s="53"/>
      <c r="M472" s="53"/>
      <c r="N472" s="53"/>
      <c r="O472" s="53"/>
      <c r="P472" s="53"/>
      <c r="Q472" s="53"/>
      <c r="R472" s="53"/>
      <c r="S472" s="53"/>
      <c r="T472" s="53"/>
      <c r="U472" s="7"/>
      <c r="V472" s="4"/>
      <c r="W472" s="4"/>
      <c r="X472" s="4"/>
      <c r="Y472" s="4"/>
      <c r="Z472" s="4"/>
    </row>
    <row r="473" spans="1:26" ht="15.75" customHeight="1">
      <c r="A473" s="7"/>
      <c r="B473" s="4"/>
      <c r="C473" s="4"/>
      <c r="D473" s="4"/>
      <c r="E473" s="7"/>
      <c r="F473" s="4"/>
      <c r="G473" s="4"/>
      <c r="H473" s="7"/>
      <c r="I473" s="7"/>
      <c r="J473" s="53"/>
      <c r="K473" s="53"/>
      <c r="L473" s="53"/>
      <c r="M473" s="53"/>
      <c r="N473" s="53"/>
      <c r="O473" s="53"/>
      <c r="P473" s="53"/>
      <c r="Q473" s="53"/>
      <c r="R473" s="53"/>
      <c r="S473" s="53"/>
      <c r="T473" s="53"/>
      <c r="U473" s="7"/>
      <c r="V473" s="4"/>
      <c r="W473" s="4"/>
      <c r="X473" s="4"/>
      <c r="Y473" s="4"/>
      <c r="Z473" s="4"/>
    </row>
    <row r="474" spans="1:26" ht="15.75" customHeight="1">
      <c r="A474" s="7"/>
      <c r="B474" s="4"/>
      <c r="C474" s="4"/>
      <c r="D474" s="4"/>
      <c r="E474" s="7"/>
      <c r="F474" s="4"/>
      <c r="G474" s="4"/>
      <c r="H474" s="7"/>
      <c r="I474" s="7"/>
      <c r="J474" s="53"/>
      <c r="K474" s="53"/>
      <c r="L474" s="53"/>
      <c r="M474" s="53"/>
      <c r="N474" s="53"/>
      <c r="O474" s="53"/>
      <c r="P474" s="53"/>
      <c r="Q474" s="53"/>
      <c r="R474" s="53"/>
      <c r="S474" s="53"/>
      <c r="T474" s="53"/>
      <c r="U474" s="7"/>
      <c r="V474" s="4"/>
      <c r="W474" s="4"/>
      <c r="X474" s="4"/>
      <c r="Y474" s="4"/>
      <c r="Z474" s="4"/>
    </row>
    <row r="475" spans="1:26" ht="15.75" customHeight="1">
      <c r="A475" s="7"/>
      <c r="B475" s="4"/>
      <c r="C475" s="4"/>
      <c r="D475" s="4"/>
      <c r="E475" s="7"/>
      <c r="F475" s="4"/>
      <c r="G475" s="4"/>
      <c r="H475" s="7"/>
      <c r="I475" s="7"/>
      <c r="J475" s="53"/>
      <c r="K475" s="53"/>
      <c r="L475" s="53"/>
      <c r="M475" s="53"/>
      <c r="N475" s="53"/>
      <c r="O475" s="53"/>
      <c r="P475" s="53"/>
      <c r="Q475" s="53"/>
      <c r="R475" s="53"/>
      <c r="S475" s="53"/>
      <c r="T475" s="53"/>
      <c r="U475" s="7"/>
      <c r="V475" s="4"/>
      <c r="W475" s="4"/>
      <c r="X475" s="4"/>
      <c r="Y475" s="4"/>
      <c r="Z475" s="4"/>
    </row>
    <row r="476" spans="1:26" ht="15.75" customHeight="1">
      <c r="A476" s="7"/>
      <c r="B476" s="4"/>
      <c r="C476" s="4"/>
      <c r="D476" s="4"/>
      <c r="E476" s="7"/>
      <c r="F476" s="4"/>
      <c r="G476" s="4"/>
      <c r="H476" s="7"/>
      <c r="I476" s="7"/>
      <c r="J476" s="53"/>
      <c r="K476" s="53"/>
      <c r="L476" s="53"/>
      <c r="M476" s="53"/>
      <c r="N476" s="53"/>
      <c r="O476" s="53"/>
      <c r="P476" s="53"/>
      <c r="Q476" s="53"/>
      <c r="R476" s="53"/>
      <c r="S476" s="53"/>
      <c r="T476" s="53"/>
      <c r="U476" s="7"/>
      <c r="V476" s="4"/>
      <c r="W476" s="4"/>
      <c r="X476" s="4"/>
      <c r="Y476" s="4"/>
      <c r="Z476" s="4"/>
    </row>
    <row r="477" spans="1:26" ht="15.75" customHeight="1">
      <c r="A477" s="7"/>
      <c r="B477" s="4"/>
      <c r="C477" s="4"/>
      <c r="D477" s="4"/>
      <c r="E477" s="7"/>
      <c r="F477" s="4"/>
      <c r="G477" s="4"/>
      <c r="H477" s="7"/>
      <c r="I477" s="7"/>
      <c r="J477" s="53"/>
      <c r="K477" s="53"/>
      <c r="L477" s="53"/>
      <c r="M477" s="53"/>
      <c r="N477" s="53"/>
      <c r="O477" s="53"/>
      <c r="P477" s="53"/>
      <c r="Q477" s="53"/>
      <c r="R477" s="53"/>
      <c r="S477" s="53"/>
      <c r="T477" s="53"/>
      <c r="U477" s="7"/>
      <c r="V477" s="4"/>
      <c r="W477" s="4"/>
      <c r="X477" s="4"/>
      <c r="Y477" s="4"/>
      <c r="Z477" s="4"/>
    </row>
    <row r="478" spans="1:26" ht="15.75" customHeight="1">
      <c r="A478" s="7"/>
      <c r="B478" s="4"/>
      <c r="C478" s="4"/>
      <c r="D478" s="4"/>
      <c r="E478" s="7"/>
      <c r="F478" s="4"/>
      <c r="G478" s="4"/>
      <c r="H478" s="7"/>
      <c r="I478" s="7"/>
      <c r="J478" s="53"/>
      <c r="K478" s="53"/>
      <c r="L478" s="53"/>
      <c r="M478" s="53"/>
      <c r="N478" s="53"/>
      <c r="O478" s="53"/>
      <c r="P478" s="53"/>
      <c r="Q478" s="53"/>
      <c r="R478" s="53"/>
      <c r="S478" s="53"/>
      <c r="T478" s="53"/>
      <c r="U478" s="7"/>
      <c r="V478" s="4"/>
      <c r="W478" s="4"/>
      <c r="X478" s="4"/>
      <c r="Y478" s="4"/>
      <c r="Z478" s="4"/>
    </row>
    <row r="479" spans="1:26" ht="15.75" customHeight="1">
      <c r="A479" s="7"/>
      <c r="B479" s="4"/>
      <c r="C479" s="4"/>
      <c r="D479" s="4"/>
      <c r="E479" s="7"/>
      <c r="F479" s="4"/>
      <c r="G479" s="4"/>
      <c r="H479" s="7"/>
      <c r="I479" s="7"/>
      <c r="J479" s="53"/>
      <c r="K479" s="53"/>
      <c r="L479" s="53"/>
      <c r="M479" s="53"/>
      <c r="N479" s="53"/>
      <c r="O479" s="53"/>
      <c r="P479" s="53"/>
      <c r="Q479" s="53"/>
      <c r="R479" s="53"/>
      <c r="S479" s="53"/>
      <c r="T479" s="53"/>
      <c r="U479" s="7"/>
      <c r="V479" s="4"/>
      <c r="W479" s="4"/>
      <c r="X479" s="4"/>
      <c r="Y479" s="4"/>
      <c r="Z479" s="4"/>
    </row>
    <row r="480" spans="1:26" ht="15.75" customHeight="1">
      <c r="A480" s="7"/>
      <c r="B480" s="4"/>
      <c r="C480" s="4"/>
      <c r="D480" s="4"/>
      <c r="E480" s="7"/>
      <c r="F480" s="4"/>
      <c r="G480" s="4"/>
      <c r="H480" s="7"/>
      <c r="I480" s="7"/>
      <c r="J480" s="53"/>
      <c r="K480" s="53"/>
      <c r="L480" s="53"/>
      <c r="M480" s="53"/>
      <c r="N480" s="53"/>
      <c r="O480" s="53"/>
      <c r="P480" s="53"/>
      <c r="Q480" s="53"/>
      <c r="R480" s="53"/>
      <c r="S480" s="53"/>
      <c r="T480" s="53"/>
      <c r="U480" s="7"/>
      <c r="V480" s="4"/>
      <c r="W480" s="4"/>
      <c r="X480" s="4"/>
      <c r="Y480" s="4"/>
      <c r="Z480" s="4"/>
    </row>
    <row r="481" spans="1:26" ht="15.75" customHeight="1">
      <c r="A481" s="7"/>
      <c r="B481" s="4"/>
      <c r="C481" s="4"/>
      <c r="D481" s="4"/>
      <c r="E481" s="7"/>
      <c r="F481" s="4"/>
      <c r="G481" s="4"/>
      <c r="H481" s="7"/>
      <c r="I481" s="7"/>
      <c r="J481" s="53"/>
      <c r="K481" s="53"/>
      <c r="L481" s="53"/>
      <c r="M481" s="53"/>
      <c r="N481" s="53"/>
      <c r="O481" s="53"/>
      <c r="P481" s="53"/>
      <c r="Q481" s="53"/>
      <c r="R481" s="53"/>
      <c r="S481" s="53"/>
      <c r="T481" s="53"/>
      <c r="U481" s="7"/>
      <c r="V481" s="4"/>
      <c r="W481" s="4"/>
      <c r="X481" s="4"/>
      <c r="Y481" s="4"/>
      <c r="Z481" s="4"/>
    </row>
    <row r="482" spans="1:26" ht="15.75" customHeight="1">
      <c r="A482" s="7"/>
      <c r="B482" s="4"/>
      <c r="C482" s="4"/>
      <c r="D482" s="4"/>
      <c r="E482" s="7"/>
      <c r="F482" s="4"/>
      <c r="G482" s="4"/>
      <c r="H482" s="7"/>
      <c r="I482" s="7"/>
      <c r="J482" s="53"/>
      <c r="K482" s="53"/>
      <c r="L482" s="53"/>
      <c r="M482" s="53"/>
      <c r="N482" s="53"/>
      <c r="O482" s="53"/>
      <c r="P482" s="53"/>
      <c r="Q482" s="53"/>
      <c r="R482" s="53"/>
      <c r="S482" s="53"/>
      <c r="T482" s="53"/>
      <c r="U482" s="7"/>
      <c r="V482" s="4"/>
      <c r="W482" s="4"/>
      <c r="X482" s="4"/>
      <c r="Y482" s="4"/>
      <c r="Z482" s="4"/>
    </row>
    <row r="483" spans="1:26" ht="15.75" customHeight="1">
      <c r="A483" s="7"/>
      <c r="B483" s="4"/>
      <c r="C483" s="4"/>
      <c r="D483" s="4"/>
      <c r="E483" s="7"/>
      <c r="F483" s="4"/>
      <c r="G483" s="4"/>
      <c r="H483" s="7"/>
      <c r="I483" s="7"/>
      <c r="J483" s="53"/>
      <c r="K483" s="53"/>
      <c r="L483" s="53"/>
      <c r="M483" s="53"/>
      <c r="N483" s="53"/>
      <c r="O483" s="53"/>
      <c r="P483" s="53"/>
      <c r="Q483" s="53"/>
      <c r="R483" s="53"/>
      <c r="S483" s="53"/>
      <c r="T483" s="53"/>
      <c r="U483" s="7"/>
      <c r="V483" s="4"/>
      <c r="W483" s="4"/>
      <c r="X483" s="4"/>
      <c r="Y483" s="4"/>
      <c r="Z483" s="4"/>
    </row>
    <row r="484" spans="1:26" ht="15.75" customHeight="1">
      <c r="A484" s="7"/>
      <c r="B484" s="4"/>
      <c r="C484" s="4"/>
      <c r="D484" s="4"/>
      <c r="E484" s="7"/>
      <c r="F484" s="4"/>
      <c r="G484" s="4"/>
      <c r="H484" s="7"/>
      <c r="I484" s="7"/>
      <c r="J484" s="53"/>
      <c r="K484" s="53"/>
      <c r="L484" s="53"/>
      <c r="M484" s="53"/>
      <c r="N484" s="53"/>
      <c r="O484" s="53"/>
      <c r="P484" s="53"/>
      <c r="Q484" s="53"/>
      <c r="R484" s="53"/>
      <c r="S484" s="53"/>
      <c r="T484" s="53"/>
      <c r="U484" s="7"/>
      <c r="V484" s="4"/>
      <c r="W484" s="4"/>
      <c r="X484" s="4"/>
      <c r="Y484" s="4"/>
      <c r="Z484" s="4"/>
    </row>
    <row r="485" spans="1:26" ht="15.75" customHeight="1">
      <c r="A485" s="7"/>
      <c r="B485" s="4"/>
      <c r="C485" s="4"/>
      <c r="D485" s="4"/>
      <c r="E485" s="7"/>
      <c r="F485" s="4"/>
      <c r="G485" s="4"/>
      <c r="H485" s="7"/>
      <c r="I485" s="7"/>
      <c r="J485" s="53"/>
      <c r="K485" s="53"/>
      <c r="L485" s="53"/>
      <c r="M485" s="53"/>
      <c r="N485" s="53"/>
      <c r="O485" s="53"/>
      <c r="P485" s="53"/>
      <c r="Q485" s="53"/>
      <c r="R485" s="53"/>
      <c r="S485" s="53"/>
      <c r="T485" s="53"/>
      <c r="U485" s="7"/>
      <c r="V485" s="4"/>
      <c r="W485" s="4"/>
      <c r="X485" s="4"/>
      <c r="Y485" s="4"/>
      <c r="Z485" s="4"/>
    </row>
    <row r="486" spans="1:26" ht="15.75" customHeight="1">
      <c r="A486" s="7"/>
      <c r="B486" s="4"/>
      <c r="C486" s="4"/>
      <c r="D486" s="4"/>
      <c r="E486" s="7"/>
      <c r="F486" s="4"/>
      <c r="G486" s="4"/>
      <c r="H486" s="7"/>
      <c r="I486" s="7"/>
      <c r="J486" s="53"/>
      <c r="K486" s="53"/>
      <c r="L486" s="53"/>
      <c r="M486" s="53"/>
      <c r="N486" s="53"/>
      <c r="O486" s="53"/>
      <c r="P486" s="53"/>
      <c r="Q486" s="53"/>
      <c r="R486" s="53"/>
      <c r="S486" s="53"/>
      <c r="T486" s="53"/>
      <c r="U486" s="7"/>
      <c r="V486" s="4"/>
      <c r="W486" s="4"/>
      <c r="X486" s="4"/>
      <c r="Y486" s="4"/>
      <c r="Z486" s="4"/>
    </row>
    <row r="487" spans="1:26" ht="15.75" customHeight="1">
      <c r="A487" s="7"/>
      <c r="B487" s="4"/>
      <c r="C487" s="4"/>
      <c r="D487" s="4"/>
      <c r="E487" s="7"/>
      <c r="F487" s="4"/>
      <c r="G487" s="4"/>
      <c r="H487" s="7"/>
      <c r="I487" s="7"/>
      <c r="J487" s="53"/>
      <c r="K487" s="53"/>
      <c r="L487" s="53"/>
      <c r="M487" s="53"/>
      <c r="N487" s="53"/>
      <c r="O487" s="53"/>
      <c r="P487" s="53"/>
      <c r="Q487" s="53"/>
      <c r="R487" s="53"/>
      <c r="S487" s="53"/>
      <c r="T487" s="53"/>
      <c r="U487" s="7"/>
      <c r="V487" s="4"/>
      <c r="W487" s="4"/>
      <c r="X487" s="4"/>
      <c r="Y487" s="4"/>
      <c r="Z487" s="4"/>
    </row>
    <row r="488" spans="1:26" ht="15.75" customHeight="1">
      <c r="A488" s="7"/>
      <c r="B488" s="4"/>
      <c r="C488" s="4"/>
      <c r="D488" s="4"/>
      <c r="E488" s="7"/>
      <c r="F488" s="4"/>
      <c r="G488" s="4"/>
      <c r="H488" s="7"/>
      <c r="I488" s="7"/>
      <c r="J488" s="53"/>
      <c r="K488" s="53"/>
      <c r="L488" s="53"/>
      <c r="M488" s="53"/>
      <c r="N488" s="53"/>
      <c r="O488" s="53"/>
      <c r="P488" s="53"/>
      <c r="Q488" s="53"/>
      <c r="R488" s="53"/>
      <c r="S488" s="53"/>
      <c r="T488" s="53"/>
      <c r="U488" s="7"/>
      <c r="V488" s="4"/>
      <c r="W488" s="4"/>
      <c r="X488" s="4"/>
      <c r="Y488" s="4"/>
      <c r="Z488" s="4"/>
    </row>
    <row r="489" spans="1:26" ht="15.75" customHeight="1">
      <c r="A489" s="7"/>
      <c r="B489" s="4"/>
      <c r="C489" s="4"/>
      <c r="D489" s="4"/>
      <c r="E489" s="7"/>
      <c r="F489" s="4"/>
      <c r="G489" s="4"/>
      <c r="H489" s="7"/>
      <c r="I489" s="7"/>
      <c r="J489" s="53"/>
      <c r="K489" s="53"/>
      <c r="L489" s="53"/>
      <c r="M489" s="53"/>
      <c r="N489" s="53"/>
      <c r="O489" s="53"/>
      <c r="P489" s="53"/>
      <c r="Q489" s="53"/>
      <c r="R489" s="53"/>
      <c r="S489" s="53"/>
      <c r="T489" s="53"/>
      <c r="U489" s="7"/>
      <c r="V489" s="4"/>
      <c r="W489" s="4"/>
      <c r="X489" s="4"/>
      <c r="Y489" s="4"/>
      <c r="Z489" s="4"/>
    </row>
    <row r="490" spans="1:26" ht="15.75" customHeight="1">
      <c r="A490" s="7"/>
      <c r="B490" s="4"/>
      <c r="C490" s="4"/>
      <c r="D490" s="4"/>
      <c r="E490" s="7"/>
      <c r="F490" s="4"/>
      <c r="G490" s="4"/>
      <c r="H490" s="7"/>
      <c r="I490" s="7"/>
      <c r="J490" s="53"/>
      <c r="K490" s="53"/>
      <c r="L490" s="53"/>
      <c r="M490" s="53"/>
      <c r="N490" s="53"/>
      <c r="O490" s="53"/>
      <c r="P490" s="53"/>
      <c r="Q490" s="53"/>
      <c r="R490" s="53"/>
      <c r="S490" s="53"/>
      <c r="T490" s="53"/>
      <c r="U490" s="7"/>
      <c r="V490" s="4"/>
      <c r="W490" s="4"/>
      <c r="X490" s="4"/>
      <c r="Y490" s="4"/>
      <c r="Z490" s="4"/>
    </row>
    <row r="491" spans="1:26" ht="15.75" customHeight="1">
      <c r="A491" s="7"/>
      <c r="B491" s="4"/>
      <c r="C491" s="4"/>
      <c r="D491" s="4"/>
      <c r="E491" s="7"/>
      <c r="F491" s="4"/>
      <c r="G491" s="4"/>
      <c r="H491" s="7"/>
      <c r="I491" s="7"/>
      <c r="J491" s="53"/>
      <c r="K491" s="53"/>
      <c r="L491" s="53"/>
      <c r="M491" s="53"/>
      <c r="N491" s="53"/>
      <c r="O491" s="53"/>
      <c r="P491" s="53"/>
      <c r="Q491" s="53"/>
      <c r="R491" s="53"/>
      <c r="S491" s="53"/>
      <c r="T491" s="53"/>
      <c r="U491" s="7"/>
      <c r="V491" s="4"/>
      <c r="W491" s="4"/>
      <c r="X491" s="4"/>
      <c r="Y491" s="4"/>
      <c r="Z491" s="4"/>
    </row>
    <row r="492" spans="1:26" ht="15.75" customHeight="1">
      <c r="A492" s="7"/>
      <c r="B492" s="4"/>
      <c r="C492" s="4"/>
      <c r="D492" s="4"/>
      <c r="E492" s="7"/>
      <c r="F492" s="4"/>
      <c r="G492" s="4"/>
      <c r="H492" s="7"/>
      <c r="I492" s="7"/>
      <c r="J492" s="53"/>
      <c r="K492" s="53"/>
      <c r="L492" s="53"/>
      <c r="M492" s="53"/>
      <c r="N492" s="53"/>
      <c r="O492" s="53"/>
      <c r="P492" s="53"/>
      <c r="Q492" s="53"/>
      <c r="R492" s="53"/>
      <c r="S492" s="53"/>
      <c r="T492" s="53"/>
      <c r="U492" s="7"/>
      <c r="V492" s="4"/>
      <c r="W492" s="4"/>
      <c r="X492" s="4"/>
      <c r="Y492" s="4"/>
      <c r="Z492" s="4"/>
    </row>
    <row r="493" spans="1:26" ht="15.75" customHeight="1">
      <c r="A493" s="7"/>
      <c r="B493" s="4"/>
      <c r="C493" s="4"/>
      <c r="D493" s="4"/>
      <c r="E493" s="7"/>
      <c r="F493" s="4"/>
      <c r="G493" s="4"/>
      <c r="H493" s="7"/>
      <c r="I493" s="7"/>
      <c r="J493" s="53"/>
      <c r="K493" s="53"/>
      <c r="L493" s="53"/>
      <c r="M493" s="53"/>
      <c r="N493" s="53"/>
      <c r="O493" s="53"/>
      <c r="P493" s="53"/>
      <c r="Q493" s="53"/>
      <c r="R493" s="53"/>
      <c r="S493" s="53"/>
      <c r="T493" s="53"/>
      <c r="U493" s="7"/>
      <c r="V493" s="4"/>
      <c r="W493" s="4"/>
      <c r="X493" s="4"/>
      <c r="Y493" s="4"/>
      <c r="Z493" s="4"/>
    </row>
    <row r="494" spans="1:26" ht="15.75" customHeight="1">
      <c r="A494" s="7"/>
      <c r="B494" s="4"/>
      <c r="C494" s="4"/>
      <c r="D494" s="4"/>
      <c r="E494" s="7"/>
      <c r="F494" s="4"/>
      <c r="G494" s="4"/>
      <c r="H494" s="7"/>
      <c r="I494" s="7"/>
      <c r="J494" s="53"/>
      <c r="K494" s="53"/>
      <c r="L494" s="53"/>
      <c r="M494" s="53"/>
      <c r="N494" s="53"/>
      <c r="O494" s="53"/>
      <c r="P494" s="53"/>
      <c r="Q494" s="53"/>
      <c r="R494" s="53"/>
      <c r="S494" s="53"/>
      <c r="T494" s="53"/>
      <c r="U494" s="7"/>
      <c r="V494" s="4"/>
      <c r="W494" s="4"/>
      <c r="X494" s="4"/>
      <c r="Y494" s="4"/>
      <c r="Z494" s="4"/>
    </row>
    <row r="495" spans="1:26" ht="15.75" customHeight="1">
      <c r="A495" s="7"/>
      <c r="B495" s="4"/>
      <c r="C495" s="4"/>
      <c r="D495" s="4"/>
      <c r="E495" s="7"/>
      <c r="F495" s="4"/>
      <c r="G495" s="4"/>
      <c r="H495" s="7"/>
      <c r="I495" s="7"/>
      <c r="J495" s="53"/>
      <c r="K495" s="53"/>
      <c r="L495" s="53"/>
      <c r="M495" s="53"/>
      <c r="N495" s="53"/>
      <c r="O495" s="53"/>
      <c r="P495" s="53"/>
      <c r="Q495" s="53"/>
      <c r="R495" s="53"/>
      <c r="S495" s="53"/>
      <c r="T495" s="53"/>
      <c r="U495" s="7"/>
      <c r="V495" s="4"/>
      <c r="W495" s="4"/>
      <c r="X495" s="4"/>
      <c r="Y495" s="4"/>
      <c r="Z495" s="4"/>
    </row>
    <row r="496" spans="1:26" ht="15.75" customHeight="1">
      <c r="A496" s="7"/>
      <c r="B496" s="4"/>
      <c r="C496" s="4"/>
      <c r="D496" s="4"/>
      <c r="E496" s="7"/>
      <c r="F496" s="4"/>
      <c r="G496" s="4"/>
      <c r="H496" s="7"/>
      <c r="I496" s="7"/>
      <c r="J496" s="53"/>
      <c r="K496" s="53"/>
      <c r="L496" s="53"/>
      <c r="M496" s="53"/>
      <c r="N496" s="53"/>
      <c r="O496" s="53"/>
      <c r="P496" s="53"/>
      <c r="Q496" s="53"/>
      <c r="R496" s="53"/>
      <c r="S496" s="53"/>
      <c r="T496" s="53"/>
      <c r="U496" s="7"/>
      <c r="V496" s="4"/>
      <c r="W496" s="4"/>
      <c r="X496" s="4"/>
      <c r="Y496" s="4"/>
      <c r="Z496" s="4"/>
    </row>
    <row r="497" spans="1:26" ht="15.75" customHeight="1">
      <c r="A497" s="7"/>
      <c r="B497" s="4"/>
      <c r="C497" s="4"/>
      <c r="D497" s="4"/>
      <c r="E497" s="7"/>
      <c r="F497" s="4"/>
      <c r="G497" s="4"/>
      <c r="H497" s="7"/>
      <c r="I497" s="7"/>
      <c r="J497" s="53"/>
      <c r="K497" s="53"/>
      <c r="L497" s="53"/>
      <c r="M497" s="53"/>
      <c r="N497" s="53"/>
      <c r="O497" s="53"/>
      <c r="P497" s="53"/>
      <c r="Q497" s="53"/>
      <c r="R497" s="53"/>
      <c r="S497" s="53"/>
      <c r="T497" s="53"/>
      <c r="U497" s="7"/>
      <c r="V497" s="4"/>
      <c r="W497" s="4"/>
      <c r="X497" s="4"/>
      <c r="Y497" s="4"/>
      <c r="Z497" s="4"/>
    </row>
    <row r="498" spans="1:26" ht="15.75" customHeight="1">
      <c r="A498" s="7"/>
      <c r="B498" s="4"/>
      <c r="C498" s="4"/>
      <c r="D498" s="4"/>
      <c r="E498" s="7"/>
      <c r="F498" s="4"/>
      <c r="G498" s="4"/>
      <c r="H498" s="7"/>
      <c r="I498" s="7"/>
      <c r="J498" s="53"/>
      <c r="K498" s="53"/>
      <c r="L498" s="53"/>
      <c r="M498" s="53"/>
      <c r="N498" s="53"/>
      <c r="O498" s="53"/>
      <c r="P498" s="53"/>
      <c r="Q498" s="53"/>
      <c r="R498" s="53"/>
      <c r="S498" s="53"/>
      <c r="T498" s="53"/>
      <c r="U498" s="7"/>
      <c r="V498" s="4"/>
      <c r="W498" s="4"/>
      <c r="X498" s="4"/>
      <c r="Y498" s="4"/>
      <c r="Z498" s="4"/>
    </row>
    <row r="499" spans="1:26" ht="15.75" customHeight="1">
      <c r="A499" s="7"/>
      <c r="B499" s="4"/>
      <c r="C499" s="4"/>
      <c r="D499" s="4"/>
      <c r="E499" s="7"/>
      <c r="F499" s="4"/>
      <c r="G499" s="4"/>
      <c r="H499" s="7"/>
      <c r="I499" s="7"/>
      <c r="J499" s="53"/>
      <c r="K499" s="53"/>
      <c r="L499" s="53"/>
      <c r="M499" s="53"/>
      <c r="N499" s="53"/>
      <c r="O499" s="53"/>
      <c r="P499" s="53"/>
      <c r="Q499" s="53"/>
      <c r="R499" s="53"/>
      <c r="S499" s="53"/>
      <c r="T499" s="53"/>
      <c r="U499" s="7"/>
      <c r="V499" s="4"/>
      <c r="W499" s="4"/>
      <c r="X499" s="4"/>
      <c r="Y499" s="4"/>
      <c r="Z499" s="4"/>
    </row>
    <row r="500" spans="1:26" ht="15.75" customHeight="1">
      <c r="A500" s="7"/>
      <c r="B500" s="4"/>
      <c r="C500" s="4"/>
      <c r="D500" s="4"/>
      <c r="E500" s="7"/>
      <c r="F500" s="4"/>
      <c r="G500" s="4"/>
      <c r="H500" s="7"/>
      <c r="I500" s="7"/>
      <c r="J500" s="53"/>
      <c r="K500" s="53"/>
      <c r="L500" s="53"/>
      <c r="M500" s="53"/>
      <c r="N500" s="53"/>
      <c r="O500" s="53"/>
      <c r="P500" s="53"/>
      <c r="Q500" s="53"/>
      <c r="R500" s="53"/>
      <c r="S500" s="53"/>
      <c r="T500" s="53"/>
      <c r="U500" s="7"/>
      <c r="V500" s="4"/>
      <c r="W500" s="4"/>
      <c r="X500" s="4"/>
      <c r="Y500" s="4"/>
      <c r="Z500" s="4"/>
    </row>
    <row r="501" spans="1:26" ht="15.75" customHeight="1">
      <c r="A501" s="7"/>
      <c r="B501" s="4"/>
      <c r="C501" s="4"/>
      <c r="D501" s="4"/>
      <c r="E501" s="7"/>
      <c r="F501" s="4"/>
      <c r="G501" s="4"/>
      <c r="H501" s="7"/>
      <c r="I501" s="7"/>
      <c r="J501" s="53"/>
      <c r="K501" s="53"/>
      <c r="L501" s="53"/>
      <c r="M501" s="53"/>
      <c r="N501" s="53"/>
      <c r="O501" s="53"/>
      <c r="P501" s="53"/>
      <c r="Q501" s="53"/>
      <c r="R501" s="53"/>
      <c r="S501" s="53"/>
      <c r="T501" s="53"/>
      <c r="U501" s="7"/>
      <c r="V501" s="4"/>
      <c r="W501" s="4"/>
      <c r="X501" s="4"/>
      <c r="Y501" s="4"/>
      <c r="Z501" s="4"/>
    </row>
    <row r="502" spans="1:26" ht="15.75" customHeight="1">
      <c r="A502" s="7"/>
      <c r="B502" s="4"/>
      <c r="C502" s="4"/>
      <c r="D502" s="4"/>
      <c r="E502" s="7"/>
      <c r="F502" s="4"/>
      <c r="G502" s="4"/>
      <c r="H502" s="7"/>
      <c r="I502" s="7"/>
      <c r="J502" s="53"/>
      <c r="K502" s="53"/>
      <c r="L502" s="53"/>
      <c r="M502" s="53"/>
      <c r="N502" s="53"/>
      <c r="O502" s="53"/>
      <c r="P502" s="53"/>
      <c r="Q502" s="53"/>
      <c r="R502" s="53"/>
      <c r="S502" s="53"/>
      <c r="T502" s="53"/>
      <c r="U502" s="7"/>
      <c r="V502" s="4"/>
      <c r="W502" s="4"/>
      <c r="X502" s="4"/>
      <c r="Y502" s="4"/>
      <c r="Z502" s="4"/>
    </row>
    <row r="503" spans="1:26" ht="15.75" customHeight="1">
      <c r="A503" s="7"/>
      <c r="B503" s="4"/>
      <c r="C503" s="4"/>
      <c r="D503" s="4"/>
      <c r="E503" s="7"/>
      <c r="F503" s="4"/>
      <c r="G503" s="4"/>
      <c r="H503" s="7"/>
      <c r="I503" s="7"/>
      <c r="J503" s="53"/>
      <c r="K503" s="53"/>
      <c r="L503" s="53"/>
      <c r="M503" s="53"/>
      <c r="N503" s="53"/>
      <c r="O503" s="53"/>
      <c r="P503" s="53"/>
      <c r="Q503" s="53"/>
      <c r="R503" s="53"/>
      <c r="S503" s="53"/>
      <c r="T503" s="53"/>
      <c r="U503" s="7"/>
      <c r="V503" s="4"/>
      <c r="W503" s="4"/>
      <c r="X503" s="4"/>
      <c r="Y503" s="4"/>
      <c r="Z503" s="4"/>
    </row>
    <row r="504" spans="1:26" ht="15.75" customHeight="1">
      <c r="A504" s="7"/>
      <c r="B504" s="4"/>
      <c r="C504" s="4"/>
      <c r="D504" s="4"/>
      <c r="E504" s="7"/>
      <c r="F504" s="4"/>
      <c r="G504" s="4"/>
      <c r="H504" s="7"/>
      <c r="I504" s="7"/>
      <c r="J504" s="53"/>
      <c r="K504" s="53"/>
      <c r="L504" s="53"/>
      <c r="M504" s="53"/>
      <c r="N504" s="53"/>
      <c r="O504" s="53"/>
      <c r="P504" s="53"/>
      <c r="Q504" s="53"/>
      <c r="R504" s="53"/>
      <c r="S504" s="53"/>
      <c r="T504" s="53"/>
      <c r="U504" s="7"/>
      <c r="V504" s="4"/>
      <c r="W504" s="4"/>
      <c r="X504" s="4"/>
      <c r="Y504" s="4"/>
      <c r="Z504" s="4"/>
    </row>
    <row r="505" spans="1:26" ht="15.75" customHeight="1">
      <c r="A505" s="7"/>
      <c r="B505" s="4"/>
      <c r="C505" s="4"/>
      <c r="D505" s="4"/>
      <c r="E505" s="7"/>
      <c r="F505" s="4"/>
      <c r="G505" s="4"/>
      <c r="H505" s="7"/>
      <c r="I505" s="7"/>
      <c r="J505" s="53"/>
      <c r="K505" s="53"/>
      <c r="L505" s="53"/>
      <c r="M505" s="53"/>
      <c r="N505" s="53"/>
      <c r="O505" s="53"/>
      <c r="P505" s="53"/>
      <c r="Q505" s="53"/>
      <c r="R505" s="53"/>
      <c r="S505" s="53"/>
      <c r="T505" s="53"/>
      <c r="U505" s="7"/>
      <c r="V505" s="4"/>
      <c r="W505" s="4"/>
      <c r="X505" s="4"/>
      <c r="Y505" s="4"/>
      <c r="Z505" s="4"/>
    </row>
    <row r="506" spans="1:26" ht="15.75" customHeight="1">
      <c r="A506" s="7"/>
      <c r="B506" s="4"/>
      <c r="C506" s="4"/>
      <c r="D506" s="4"/>
      <c r="E506" s="7"/>
      <c r="F506" s="4"/>
      <c r="G506" s="4"/>
      <c r="H506" s="7"/>
      <c r="I506" s="7"/>
      <c r="J506" s="53"/>
      <c r="K506" s="53"/>
      <c r="L506" s="53"/>
      <c r="M506" s="53"/>
      <c r="N506" s="53"/>
      <c r="O506" s="53"/>
      <c r="P506" s="53"/>
      <c r="Q506" s="53"/>
      <c r="R506" s="53"/>
      <c r="S506" s="53"/>
      <c r="T506" s="53"/>
      <c r="U506" s="7"/>
      <c r="V506" s="4"/>
      <c r="W506" s="4"/>
      <c r="X506" s="4"/>
      <c r="Y506" s="4"/>
      <c r="Z506" s="4"/>
    </row>
    <row r="507" spans="1:26" ht="15.75" customHeight="1">
      <c r="A507" s="7"/>
      <c r="B507" s="4"/>
      <c r="C507" s="4"/>
      <c r="D507" s="4"/>
      <c r="E507" s="7"/>
      <c r="F507" s="4"/>
      <c r="G507" s="4"/>
      <c r="H507" s="7"/>
      <c r="I507" s="7"/>
      <c r="J507" s="53"/>
      <c r="K507" s="53"/>
      <c r="L507" s="53"/>
      <c r="M507" s="53"/>
      <c r="N507" s="53"/>
      <c r="O507" s="53"/>
      <c r="P507" s="53"/>
      <c r="Q507" s="53"/>
      <c r="R507" s="53"/>
      <c r="S507" s="53"/>
      <c r="T507" s="53"/>
      <c r="U507" s="7"/>
      <c r="V507" s="4"/>
      <c r="W507" s="4"/>
      <c r="X507" s="4"/>
      <c r="Y507" s="4"/>
      <c r="Z507" s="4"/>
    </row>
    <row r="508" spans="1:26" ht="15.75" customHeight="1">
      <c r="A508" s="7"/>
      <c r="B508" s="4"/>
      <c r="C508" s="4"/>
      <c r="D508" s="4"/>
      <c r="E508" s="7"/>
      <c r="F508" s="4"/>
      <c r="G508" s="4"/>
      <c r="H508" s="7"/>
      <c r="I508" s="7"/>
      <c r="J508" s="53"/>
      <c r="K508" s="53"/>
      <c r="L508" s="53"/>
      <c r="M508" s="53"/>
      <c r="N508" s="53"/>
      <c r="O508" s="53"/>
      <c r="P508" s="53"/>
      <c r="Q508" s="53"/>
      <c r="R508" s="53"/>
      <c r="S508" s="53"/>
      <c r="T508" s="53"/>
      <c r="U508" s="7"/>
      <c r="V508" s="4"/>
      <c r="W508" s="4"/>
      <c r="X508" s="4"/>
      <c r="Y508" s="4"/>
      <c r="Z508" s="4"/>
    </row>
    <row r="509" spans="1:26" ht="15.75" customHeight="1">
      <c r="A509" s="7"/>
      <c r="B509" s="4"/>
      <c r="C509" s="4"/>
      <c r="D509" s="4"/>
      <c r="E509" s="7"/>
      <c r="F509" s="4"/>
      <c r="G509" s="4"/>
      <c r="H509" s="7"/>
      <c r="I509" s="7"/>
      <c r="J509" s="53"/>
      <c r="K509" s="53"/>
      <c r="L509" s="53"/>
      <c r="M509" s="53"/>
      <c r="N509" s="53"/>
      <c r="O509" s="53"/>
      <c r="P509" s="53"/>
      <c r="Q509" s="53"/>
      <c r="R509" s="53"/>
      <c r="S509" s="53"/>
      <c r="T509" s="53"/>
      <c r="U509" s="7"/>
      <c r="V509" s="4"/>
      <c r="W509" s="4"/>
      <c r="X509" s="4"/>
      <c r="Y509" s="4"/>
      <c r="Z509" s="4"/>
    </row>
    <row r="510" spans="1:26" ht="15.75" customHeight="1">
      <c r="A510" s="7"/>
      <c r="B510" s="4"/>
      <c r="C510" s="4"/>
      <c r="D510" s="4"/>
      <c r="E510" s="7"/>
      <c r="F510" s="4"/>
      <c r="G510" s="4"/>
      <c r="H510" s="7"/>
      <c r="I510" s="7"/>
      <c r="J510" s="53"/>
      <c r="K510" s="53"/>
      <c r="L510" s="53"/>
      <c r="M510" s="53"/>
      <c r="N510" s="53"/>
      <c r="O510" s="53"/>
      <c r="P510" s="53"/>
      <c r="Q510" s="53"/>
      <c r="R510" s="53"/>
      <c r="S510" s="53"/>
      <c r="T510" s="53"/>
      <c r="U510" s="7"/>
      <c r="V510" s="4"/>
      <c r="W510" s="4"/>
      <c r="X510" s="4"/>
      <c r="Y510" s="4"/>
      <c r="Z510" s="4"/>
    </row>
    <row r="511" spans="1:26" ht="15.75" customHeight="1">
      <c r="A511" s="7"/>
      <c r="B511" s="4"/>
      <c r="C511" s="4"/>
      <c r="D511" s="4"/>
      <c r="E511" s="7"/>
      <c r="F511" s="4"/>
      <c r="G511" s="4"/>
      <c r="H511" s="7"/>
      <c r="I511" s="7"/>
      <c r="J511" s="53"/>
      <c r="K511" s="53"/>
      <c r="L511" s="53"/>
      <c r="M511" s="53"/>
      <c r="N511" s="53"/>
      <c r="O511" s="53"/>
      <c r="P511" s="53"/>
      <c r="Q511" s="53"/>
      <c r="R511" s="53"/>
      <c r="S511" s="53"/>
      <c r="T511" s="53"/>
      <c r="U511" s="7"/>
      <c r="V511" s="4"/>
      <c r="W511" s="4"/>
      <c r="X511" s="4"/>
      <c r="Y511" s="4"/>
      <c r="Z511" s="4"/>
    </row>
    <row r="512" spans="1:26" ht="15.75" customHeight="1">
      <c r="A512" s="7"/>
      <c r="B512" s="4"/>
      <c r="C512" s="4"/>
      <c r="D512" s="4"/>
      <c r="E512" s="7"/>
      <c r="F512" s="4"/>
      <c r="G512" s="4"/>
      <c r="H512" s="7"/>
      <c r="I512" s="7"/>
      <c r="J512" s="53"/>
      <c r="K512" s="53"/>
      <c r="L512" s="53"/>
      <c r="M512" s="53"/>
      <c r="N512" s="53"/>
      <c r="O512" s="53"/>
      <c r="P512" s="53"/>
      <c r="Q512" s="53"/>
      <c r="R512" s="53"/>
      <c r="S512" s="53"/>
      <c r="T512" s="53"/>
      <c r="U512" s="7"/>
      <c r="V512" s="4"/>
      <c r="W512" s="4"/>
      <c r="X512" s="4"/>
      <c r="Y512" s="4"/>
      <c r="Z512" s="4"/>
    </row>
    <row r="513" spans="1:26" ht="15.75" customHeight="1">
      <c r="A513" s="7"/>
      <c r="B513" s="4"/>
      <c r="C513" s="4"/>
      <c r="D513" s="4"/>
      <c r="E513" s="7"/>
      <c r="F513" s="4"/>
      <c r="G513" s="4"/>
      <c r="H513" s="7"/>
      <c r="I513" s="7"/>
      <c r="J513" s="53"/>
      <c r="K513" s="53"/>
      <c r="L513" s="53"/>
      <c r="M513" s="53"/>
      <c r="N513" s="53"/>
      <c r="O513" s="53"/>
      <c r="P513" s="53"/>
      <c r="Q513" s="53"/>
      <c r="R513" s="53"/>
      <c r="S513" s="53"/>
      <c r="T513" s="53"/>
      <c r="U513" s="7"/>
      <c r="V513" s="4"/>
      <c r="W513" s="4"/>
      <c r="X513" s="4"/>
      <c r="Y513" s="4"/>
      <c r="Z513" s="4"/>
    </row>
    <row r="514" spans="1:26" ht="15.75" customHeight="1">
      <c r="A514" s="7"/>
      <c r="B514" s="4"/>
      <c r="C514" s="4"/>
      <c r="D514" s="4"/>
      <c r="E514" s="7"/>
      <c r="F514" s="4"/>
      <c r="G514" s="4"/>
      <c r="H514" s="7"/>
      <c r="I514" s="7"/>
      <c r="J514" s="53"/>
      <c r="K514" s="53"/>
      <c r="L514" s="53"/>
      <c r="M514" s="53"/>
      <c r="N514" s="53"/>
      <c r="O514" s="53"/>
      <c r="P514" s="53"/>
      <c r="Q514" s="53"/>
      <c r="R514" s="53"/>
      <c r="S514" s="53"/>
      <c r="T514" s="53"/>
      <c r="U514" s="7"/>
      <c r="V514" s="4"/>
      <c r="W514" s="4"/>
      <c r="X514" s="4"/>
      <c r="Y514" s="4"/>
      <c r="Z514" s="4"/>
    </row>
    <row r="515" spans="1:26" ht="15.75" customHeight="1">
      <c r="A515" s="7"/>
      <c r="B515" s="4"/>
      <c r="C515" s="4"/>
      <c r="D515" s="4"/>
      <c r="E515" s="7"/>
      <c r="F515" s="4"/>
      <c r="G515" s="4"/>
      <c r="H515" s="7"/>
      <c r="I515" s="7"/>
      <c r="J515" s="53"/>
      <c r="K515" s="53"/>
      <c r="L515" s="53"/>
      <c r="M515" s="53"/>
      <c r="N515" s="53"/>
      <c r="O515" s="53"/>
      <c r="P515" s="53"/>
      <c r="Q515" s="53"/>
      <c r="R515" s="53"/>
      <c r="S515" s="53"/>
      <c r="T515" s="53"/>
      <c r="U515" s="7"/>
      <c r="V515" s="4"/>
      <c r="W515" s="4"/>
      <c r="X515" s="4"/>
      <c r="Y515" s="4"/>
      <c r="Z515" s="4"/>
    </row>
    <row r="516" spans="1:26" ht="15.75" customHeight="1">
      <c r="A516" s="7"/>
      <c r="B516" s="4"/>
      <c r="C516" s="4"/>
      <c r="D516" s="4"/>
      <c r="E516" s="7"/>
      <c r="F516" s="4"/>
      <c r="G516" s="4"/>
      <c r="H516" s="7"/>
      <c r="I516" s="7"/>
      <c r="J516" s="53"/>
      <c r="K516" s="53"/>
      <c r="L516" s="53"/>
      <c r="M516" s="53"/>
      <c r="N516" s="53"/>
      <c r="O516" s="53"/>
      <c r="P516" s="53"/>
      <c r="Q516" s="53"/>
      <c r="R516" s="53"/>
      <c r="S516" s="53"/>
      <c r="T516" s="53"/>
      <c r="U516" s="7"/>
      <c r="V516" s="4"/>
      <c r="W516" s="4"/>
      <c r="X516" s="4"/>
      <c r="Y516" s="4"/>
      <c r="Z516" s="4"/>
    </row>
    <row r="517" spans="1:26" ht="15.75" customHeight="1">
      <c r="A517" s="7"/>
      <c r="B517" s="4"/>
      <c r="C517" s="4"/>
      <c r="D517" s="4"/>
      <c r="E517" s="7"/>
      <c r="F517" s="4"/>
      <c r="G517" s="4"/>
      <c r="H517" s="7"/>
      <c r="I517" s="7"/>
      <c r="J517" s="53"/>
      <c r="K517" s="53"/>
      <c r="L517" s="53"/>
      <c r="M517" s="53"/>
      <c r="N517" s="53"/>
      <c r="O517" s="53"/>
      <c r="P517" s="53"/>
      <c r="Q517" s="53"/>
      <c r="R517" s="53"/>
      <c r="S517" s="53"/>
      <c r="T517" s="53"/>
      <c r="U517" s="7"/>
      <c r="V517" s="4"/>
      <c r="W517" s="4"/>
      <c r="X517" s="4"/>
      <c r="Y517" s="4"/>
      <c r="Z517" s="4"/>
    </row>
    <row r="518" spans="1:26" ht="15.75" customHeight="1">
      <c r="A518" s="7"/>
      <c r="B518" s="4"/>
      <c r="C518" s="4"/>
      <c r="D518" s="4"/>
      <c r="E518" s="7"/>
      <c r="F518" s="4"/>
      <c r="G518" s="4"/>
      <c r="H518" s="7"/>
      <c r="I518" s="7"/>
      <c r="J518" s="53"/>
      <c r="K518" s="53"/>
      <c r="L518" s="53"/>
      <c r="M518" s="53"/>
      <c r="N518" s="53"/>
      <c r="O518" s="53"/>
      <c r="P518" s="53"/>
      <c r="Q518" s="53"/>
      <c r="R518" s="53"/>
      <c r="S518" s="53"/>
      <c r="T518" s="53"/>
      <c r="U518" s="7"/>
      <c r="V518" s="4"/>
      <c r="W518" s="4"/>
      <c r="X518" s="4"/>
      <c r="Y518" s="4"/>
      <c r="Z518" s="4"/>
    </row>
    <row r="519" spans="1:26" ht="15.75" customHeight="1">
      <c r="A519" s="7"/>
      <c r="B519" s="4"/>
      <c r="C519" s="4"/>
      <c r="D519" s="4"/>
      <c r="E519" s="7"/>
      <c r="F519" s="4"/>
      <c r="G519" s="4"/>
      <c r="H519" s="7"/>
      <c r="I519" s="7"/>
      <c r="J519" s="53"/>
      <c r="K519" s="53"/>
      <c r="L519" s="53"/>
      <c r="M519" s="53"/>
      <c r="N519" s="53"/>
      <c r="O519" s="53"/>
      <c r="P519" s="53"/>
      <c r="Q519" s="53"/>
      <c r="R519" s="53"/>
      <c r="S519" s="53"/>
      <c r="T519" s="53"/>
      <c r="U519" s="7"/>
      <c r="V519" s="4"/>
      <c r="W519" s="4"/>
      <c r="X519" s="4"/>
      <c r="Y519" s="4"/>
      <c r="Z519" s="4"/>
    </row>
    <row r="520" spans="1:26" ht="15.75" customHeight="1">
      <c r="A520" s="7"/>
      <c r="B520" s="4"/>
      <c r="C520" s="4"/>
      <c r="D520" s="4"/>
      <c r="E520" s="7"/>
      <c r="F520" s="4"/>
      <c r="G520" s="4"/>
      <c r="H520" s="7"/>
      <c r="I520" s="7"/>
      <c r="J520" s="53"/>
      <c r="K520" s="53"/>
      <c r="L520" s="53"/>
      <c r="M520" s="53"/>
      <c r="N520" s="53"/>
      <c r="O520" s="53"/>
      <c r="P520" s="53"/>
      <c r="Q520" s="53"/>
      <c r="R520" s="53"/>
      <c r="S520" s="53"/>
      <c r="T520" s="53"/>
      <c r="U520" s="7"/>
      <c r="V520" s="4"/>
      <c r="W520" s="4"/>
      <c r="X520" s="4"/>
      <c r="Y520" s="4"/>
      <c r="Z520" s="4"/>
    </row>
    <row r="521" spans="1:26" ht="15.75" customHeight="1">
      <c r="A521" s="7"/>
      <c r="B521" s="4"/>
      <c r="C521" s="4"/>
      <c r="D521" s="4"/>
      <c r="E521" s="7"/>
      <c r="F521" s="4"/>
      <c r="G521" s="4"/>
      <c r="H521" s="7"/>
      <c r="I521" s="7"/>
      <c r="J521" s="53"/>
      <c r="K521" s="53"/>
      <c r="L521" s="53"/>
      <c r="M521" s="53"/>
      <c r="N521" s="53"/>
      <c r="O521" s="53"/>
      <c r="P521" s="53"/>
      <c r="Q521" s="53"/>
      <c r="R521" s="53"/>
      <c r="S521" s="53"/>
      <c r="T521" s="53"/>
      <c r="U521" s="7"/>
      <c r="V521" s="4"/>
      <c r="W521" s="4"/>
      <c r="X521" s="4"/>
      <c r="Y521" s="4"/>
      <c r="Z521" s="4"/>
    </row>
    <row r="522" spans="1:26" ht="15.75" customHeight="1">
      <c r="A522" s="7"/>
      <c r="B522" s="4"/>
      <c r="C522" s="4"/>
      <c r="D522" s="4"/>
      <c r="E522" s="7"/>
      <c r="F522" s="4"/>
      <c r="G522" s="4"/>
      <c r="H522" s="7"/>
      <c r="I522" s="7"/>
      <c r="J522" s="53"/>
      <c r="K522" s="53"/>
      <c r="L522" s="53"/>
      <c r="M522" s="53"/>
      <c r="N522" s="53"/>
      <c r="O522" s="53"/>
      <c r="P522" s="53"/>
      <c r="Q522" s="53"/>
      <c r="R522" s="53"/>
      <c r="S522" s="53"/>
      <c r="T522" s="53"/>
      <c r="U522" s="7"/>
      <c r="V522" s="4"/>
      <c r="W522" s="4"/>
      <c r="X522" s="4"/>
      <c r="Y522" s="4"/>
      <c r="Z522" s="4"/>
    </row>
    <row r="523" spans="1:26" ht="15.75" customHeight="1">
      <c r="A523" s="7"/>
      <c r="B523" s="4"/>
      <c r="C523" s="4"/>
      <c r="D523" s="4"/>
      <c r="E523" s="7"/>
      <c r="F523" s="4"/>
      <c r="G523" s="4"/>
      <c r="H523" s="7"/>
      <c r="I523" s="7"/>
      <c r="J523" s="53"/>
      <c r="K523" s="53"/>
      <c r="L523" s="53"/>
      <c r="M523" s="53"/>
      <c r="N523" s="53"/>
      <c r="O523" s="53"/>
      <c r="P523" s="53"/>
      <c r="Q523" s="53"/>
      <c r="R523" s="53"/>
      <c r="S523" s="53"/>
      <c r="T523" s="53"/>
      <c r="U523" s="7"/>
      <c r="V523" s="4"/>
      <c r="W523" s="4"/>
      <c r="X523" s="4"/>
      <c r="Y523" s="4"/>
      <c r="Z523" s="4"/>
    </row>
    <row r="524" spans="1:26" ht="15.75" customHeight="1">
      <c r="A524" s="7"/>
      <c r="B524" s="4"/>
      <c r="C524" s="4"/>
      <c r="D524" s="4"/>
      <c r="E524" s="7"/>
      <c r="F524" s="4"/>
      <c r="G524" s="4"/>
      <c r="H524" s="7"/>
      <c r="I524" s="7"/>
      <c r="J524" s="53"/>
      <c r="K524" s="53"/>
      <c r="L524" s="53"/>
      <c r="M524" s="53"/>
      <c r="N524" s="53"/>
      <c r="O524" s="53"/>
      <c r="P524" s="53"/>
      <c r="Q524" s="53"/>
      <c r="R524" s="53"/>
      <c r="S524" s="53"/>
      <c r="T524" s="53"/>
      <c r="U524" s="7"/>
      <c r="V524" s="4"/>
      <c r="W524" s="4"/>
      <c r="X524" s="4"/>
      <c r="Y524" s="4"/>
      <c r="Z524" s="4"/>
    </row>
    <row r="525" spans="1:26" ht="15.75" customHeight="1">
      <c r="A525" s="7"/>
      <c r="B525" s="4"/>
      <c r="C525" s="4"/>
      <c r="D525" s="4"/>
      <c r="E525" s="7"/>
      <c r="F525" s="4"/>
      <c r="G525" s="4"/>
      <c r="H525" s="7"/>
      <c r="I525" s="7"/>
      <c r="J525" s="53"/>
      <c r="K525" s="53"/>
      <c r="L525" s="53"/>
      <c r="M525" s="53"/>
      <c r="N525" s="53"/>
      <c r="O525" s="53"/>
      <c r="P525" s="53"/>
      <c r="Q525" s="53"/>
      <c r="R525" s="53"/>
      <c r="S525" s="53"/>
      <c r="T525" s="53"/>
      <c r="U525" s="7"/>
      <c r="V525" s="4"/>
      <c r="W525" s="4"/>
      <c r="X525" s="4"/>
      <c r="Y525" s="4"/>
      <c r="Z525" s="4"/>
    </row>
    <row r="526" spans="1:26" ht="15.75" customHeight="1">
      <c r="A526" s="7"/>
      <c r="B526" s="4"/>
      <c r="C526" s="4"/>
      <c r="D526" s="4"/>
      <c r="E526" s="7"/>
      <c r="F526" s="4"/>
      <c r="G526" s="4"/>
      <c r="H526" s="7"/>
      <c r="I526" s="7"/>
      <c r="J526" s="53"/>
      <c r="K526" s="53"/>
      <c r="L526" s="53"/>
      <c r="M526" s="53"/>
      <c r="N526" s="53"/>
      <c r="O526" s="53"/>
      <c r="P526" s="53"/>
      <c r="Q526" s="53"/>
      <c r="R526" s="53"/>
      <c r="S526" s="53"/>
      <c r="T526" s="53"/>
      <c r="U526" s="7"/>
      <c r="V526" s="4"/>
      <c r="W526" s="4"/>
      <c r="X526" s="4"/>
      <c r="Y526" s="4"/>
      <c r="Z526" s="4"/>
    </row>
    <row r="527" spans="1:26" ht="15.75" customHeight="1">
      <c r="A527" s="7"/>
      <c r="B527" s="4"/>
      <c r="C527" s="4"/>
      <c r="D527" s="4"/>
      <c r="E527" s="7"/>
      <c r="F527" s="4"/>
      <c r="G527" s="4"/>
      <c r="H527" s="7"/>
      <c r="I527" s="7"/>
      <c r="J527" s="53"/>
      <c r="K527" s="53"/>
      <c r="L527" s="53"/>
      <c r="M527" s="53"/>
      <c r="N527" s="53"/>
      <c r="O527" s="53"/>
      <c r="P527" s="53"/>
      <c r="Q527" s="53"/>
      <c r="R527" s="53"/>
      <c r="S527" s="53"/>
      <c r="T527" s="53"/>
      <c r="U527" s="7"/>
      <c r="V527" s="4"/>
      <c r="W527" s="4"/>
      <c r="X527" s="4"/>
      <c r="Y527" s="4"/>
      <c r="Z527" s="4"/>
    </row>
    <row r="528" spans="1:26" ht="15.75" customHeight="1">
      <c r="A528" s="7"/>
      <c r="B528" s="4"/>
      <c r="C528" s="4"/>
      <c r="D528" s="4"/>
      <c r="E528" s="7"/>
      <c r="F528" s="4"/>
      <c r="G528" s="4"/>
      <c r="H528" s="7"/>
      <c r="I528" s="7"/>
      <c r="J528" s="53"/>
      <c r="K528" s="53"/>
      <c r="L528" s="53"/>
      <c r="M528" s="53"/>
      <c r="N528" s="53"/>
      <c r="O528" s="53"/>
      <c r="P528" s="53"/>
      <c r="Q528" s="53"/>
      <c r="R528" s="53"/>
      <c r="S528" s="53"/>
      <c r="T528" s="53"/>
      <c r="U528" s="7"/>
      <c r="V528" s="4"/>
      <c r="W528" s="4"/>
      <c r="X528" s="4"/>
      <c r="Y528" s="4"/>
      <c r="Z528" s="4"/>
    </row>
    <row r="529" spans="1:26" ht="15.75" customHeight="1">
      <c r="A529" s="7"/>
      <c r="B529" s="4"/>
      <c r="C529" s="4"/>
      <c r="D529" s="4"/>
      <c r="E529" s="7"/>
      <c r="F529" s="4"/>
      <c r="G529" s="4"/>
      <c r="H529" s="7"/>
      <c r="I529" s="7"/>
      <c r="J529" s="53"/>
      <c r="K529" s="53"/>
      <c r="L529" s="53"/>
      <c r="M529" s="53"/>
      <c r="N529" s="53"/>
      <c r="O529" s="53"/>
      <c r="P529" s="53"/>
      <c r="Q529" s="53"/>
      <c r="R529" s="53"/>
      <c r="S529" s="53"/>
      <c r="T529" s="53"/>
      <c r="U529" s="7"/>
      <c r="V529" s="4"/>
      <c r="W529" s="4"/>
      <c r="X529" s="4"/>
      <c r="Y529" s="4"/>
      <c r="Z529" s="4"/>
    </row>
    <row r="530" spans="1:26" ht="15.75" customHeight="1">
      <c r="A530" s="7"/>
      <c r="B530" s="4"/>
      <c r="C530" s="4"/>
      <c r="D530" s="4"/>
      <c r="E530" s="7"/>
      <c r="F530" s="4"/>
      <c r="G530" s="4"/>
      <c r="H530" s="7"/>
      <c r="I530" s="7"/>
      <c r="J530" s="53"/>
      <c r="K530" s="53"/>
      <c r="L530" s="53"/>
      <c r="M530" s="53"/>
      <c r="N530" s="53"/>
      <c r="O530" s="53"/>
      <c r="P530" s="53"/>
      <c r="Q530" s="53"/>
      <c r="R530" s="53"/>
      <c r="S530" s="53"/>
      <c r="T530" s="53"/>
      <c r="U530" s="7"/>
      <c r="V530" s="4"/>
      <c r="W530" s="4"/>
      <c r="X530" s="4"/>
      <c r="Y530" s="4"/>
      <c r="Z530" s="4"/>
    </row>
    <row r="531" spans="1:26" ht="15.75" customHeight="1">
      <c r="A531" s="7"/>
      <c r="B531" s="4"/>
      <c r="C531" s="4"/>
      <c r="D531" s="4"/>
      <c r="E531" s="7"/>
      <c r="F531" s="4"/>
      <c r="G531" s="4"/>
      <c r="H531" s="7"/>
      <c r="I531" s="7"/>
      <c r="J531" s="53"/>
      <c r="K531" s="53"/>
      <c r="L531" s="53"/>
      <c r="M531" s="53"/>
      <c r="N531" s="53"/>
      <c r="O531" s="53"/>
      <c r="P531" s="53"/>
      <c r="Q531" s="53"/>
      <c r="R531" s="53"/>
      <c r="S531" s="53"/>
      <c r="T531" s="53"/>
      <c r="U531" s="7"/>
      <c r="V531" s="4"/>
      <c r="W531" s="4"/>
      <c r="X531" s="4"/>
      <c r="Y531" s="4"/>
      <c r="Z531" s="4"/>
    </row>
    <row r="532" spans="1:26" ht="15.75" customHeight="1">
      <c r="A532" s="7"/>
      <c r="B532" s="4"/>
      <c r="C532" s="4"/>
      <c r="D532" s="4"/>
      <c r="E532" s="7"/>
      <c r="F532" s="4"/>
      <c r="G532" s="4"/>
      <c r="H532" s="7"/>
      <c r="I532" s="7"/>
      <c r="J532" s="53"/>
      <c r="K532" s="53"/>
      <c r="L532" s="53"/>
      <c r="M532" s="53"/>
      <c r="N532" s="53"/>
      <c r="O532" s="53"/>
      <c r="P532" s="53"/>
      <c r="Q532" s="53"/>
      <c r="R532" s="53"/>
      <c r="S532" s="53"/>
      <c r="T532" s="53"/>
      <c r="U532" s="7"/>
      <c r="V532" s="4"/>
      <c r="W532" s="4"/>
      <c r="X532" s="4"/>
      <c r="Y532" s="4"/>
      <c r="Z532" s="4"/>
    </row>
    <row r="533" spans="1:26" ht="15.75" customHeight="1">
      <c r="A533" s="7"/>
      <c r="B533" s="4"/>
      <c r="C533" s="4"/>
      <c r="D533" s="4"/>
      <c r="E533" s="7"/>
      <c r="F533" s="4"/>
      <c r="G533" s="4"/>
      <c r="H533" s="7"/>
      <c r="I533" s="7"/>
      <c r="J533" s="53"/>
      <c r="K533" s="53"/>
      <c r="L533" s="53"/>
      <c r="M533" s="53"/>
      <c r="N533" s="53"/>
      <c r="O533" s="53"/>
      <c r="P533" s="53"/>
      <c r="Q533" s="53"/>
      <c r="R533" s="53"/>
      <c r="S533" s="53"/>
      <c r="T533" s="53"/>
      <c r="U533" s="7"/>
      <c r="V533" s="4"/>
      <c r="W533" s="4"/>
      <c r="X533" s="4"/>
      <c r="Y533" s="4"/>
      <c r="Z533" s="4"/>
    </row>
    <row r="534" spans="1:26" ht="15.75" customHeight="1">
      <c r="A534" s="7"/>
      <c r="B534" s="4"/>
      <c r="C534" s="4"/>
      <c r="D534" s="4"/>
      <c r="E534" s="7"/>
      <c r="F534" s="4"/>
      <c r="G534" s="4"/>
      <c r="H534" s="7"/>
      <c r="I534" s="7"/>
      <c r="J534" s="53"/>
      <c r="K534" s="53"/>
      <c r="L534" s="53"/>
      <c r="M534" s="53"/>
      <c r="N534" s="53"/>
      <c r="O534" s="53"/>
      <c r="P534" s="53"/>
      <c r="Q534" s="53"/>
      <c r="R534" s="53"/>
      <c r="S534" s="53"/>
      <c r="T534" s="53"/>
      <c r="U534" s="7"/>
      <c r="V534" s="4"/>
      <c r="W534" s="4"/>
      <c r="X534" s="4"/>
      <c r="Y534" s="4"/>
      <c r="Z534" s="4"/>
    </row>
    <row r="535" spans="1:26" ht="15.75" customHeight="1">
      <c r="A535" s="7"/>
      <c r="B535" s="4"/>
      <c r="C535" s="4"/>
      <c r="D535" s="4"/>
      <c r="E535" s="7"/>
      <c r="F535" s="4"/>
      <c r="G535" s="4"/>
      <c r="H535" s="7"/>
      <c r="I535" s="7"/>
      <c r="J535" s="53"/>
      <c r="K535" s="53"/>
      <c r="L535" s="53"/>
      <c r="M535" s="53"/>
      <c r="N535" s="53"/>
      <c r="O535" s="53"/>
      <c r="P535" s="53"/>
      <c r="Q535" s="53"/>
      <c r="R535" s="53"/>
      <c r="S535" s="53"/>
      <c r="T535" s="53"/>
      <c r="U535" s="7"/>
      <c r="V535" s="4"/>
      <c r="W535" s="4"/>
      <c r="X535" s="4"/>
      <c r="Y535" s="4"/>
      <c r="Z535" s="4"/>
    </row>
    <row r="536" spans="1:26" ht="15.75" customHeight="1">
      <c r="A536" s="7"/>
      <c r="B536" s="4"/>
      <c r="C536" s="4"/>
      <c r="D536" s="4"/>
      <c r="E536" s="7"/>
      <c r="F536" s="4"/>
      <c r="G536" s="4"/>
      <c r="H536" s="7"/>
      <c r="I536" s="7"/>
      <c r="J536" s="53"/>
      <c r="K536" s="53"/>
      <c r="L536" s="53"/>
      <c r="M536" s="53"/>
      <c r="N536" s="53"/>
      <c r="O536" s="53"/>
      <c r="P536" s="53"/>
      <c r="Q536" s="53"/>
      <c r="R536" s="53"/>
      <c r="S536" s="53"/>
      <c r="T536" s="53"/>
      <c r="U536" s="7"/>
      <c r="V536" s="4"/>
      <c r="W536" s="4"/>
      <c r="X536" s="4"/>
      <c r="Y536" s="4"/>
      <c r="Z536" s="4"/>
    </row>
    <row r="537" spans="1:26" ht="15.75" customHeight="1">
      <c r="A537" s="7"/>
      <c r="B537" s="4"/>
      <c r="C537" s="4"/>
      <c r="D537" s="4"/>
      <c r="E537" s="7"/>
      <c r="F537" s="4"/>
      <c r="G537" s="4"/>
      <c r="H537" s="7"/>
      <c r="I537" s="7"/>
      <c r="J537" s="53"/>
      <c r="K537" s="53"/>
      <c r="L537" s="53"/>
      <c r="M537" s="53"/>
      <c r="N537" s="53"/>
      <c r="O537" s="53"/>
      <c r="P537" s="53"/>
      <c r="Q537" s="53"/>
      <c r="R537" s="53"/>
      <c r="S537" s="53"/>
      <c r="T537" s="53"/>
      <c r="U537" s="7"/>
      <c r="V537" s="4"/>
      <c r="W537" s="4"/>
      <c r="X537" s="4"/>
      <c r="Y537" s="4"/>
      <c r="Z537" s="4"/>
    </row>
    <row r="538" spans="1:26" ht="15.75" customHeight="1">
      <c r="A538" s="7"/>
      <c r="B538" s="4"/>
      <c r="C538" s="4"/>
      <c r="D538" s="4"/>
      <c r="E538" s="7"/>
      <c r="F538" s="4"/>
      <c r="G538" s="4"/>
      <c r="H538" s="7"/>
      <c r="I538" s="7"/>
      <c r="J538" s="53"/>
      <c r="K538" s="53"/>
      <c r="L538" s="53"/>
      <c r="M538" s="53"/>
      <c r="N538" s="53"/>
      <c r="O538" s="53"/>
      <c r="P538" s="53"/>
      <c r="Q538" s="53"/>
      <c r="R538" s="53"/>
      <c r="S538" s="53"/>
      <c r="T538" s="53"/>
      <c r="U538" s="7"/>
      <c r="V538" s="4"/>
      <c r="W538" s="4"/>
      <c r="X538" s="4"/>
      <c r="Y538" s="4"/>
      <c r="Z538" s="4"/>
    </row>
    <row r="539" spans="1:26" ht="15.75" customHeight="1">
      <c r="A539" s="7"/>
      <c r="B539" s="4"/>
      <c r="C539" s="4"/>
      <c r="D539" s="4"/>
      <c r="E539" s="7"/>
      <c r="F539" s="4"/>
      <c r="G539" s="4"/>
      <c r="H539" s="7"/>
      <c r="I539" s="7"/>
      <c r="J539" s="53"/>
      <c r="K539" s="53"/>
      <c r="L539" s="53"/>
      <c r="M539" s="53"/>
      <c r="N539" s="53"/>
      <c r="O539" s="53"/>
      <c r="P539" s="53"/>
      <c r="Q539" s="53"/>
      <c r="R539" s="53"/>
      <c r="S539" s="53"/>
      <c r="T539" s="53"/>
      <c r="U539" s="7"/>
      <c r="V539" s="4"/>
      <c r="W539" s="4"/>
      <c r="X539" s="4"/>
      <c r="Y539" s="4"/>
      <c r="Z539" s="4"/>
    </row>
    <row r="540" spans="1:26" ht="15.75" customHeight="1">
      <c r="A540" s="7"/>
      <c r="B540" s="4"/>
      <c r="C540" s="4"/>
      <c r="D540" s="4"/>
      <c r="E540" s="7"/>
      <c r="F540" s="4"/>
      <c r="G540" s="4"/>
      <c r="H540" s="7"/>
      <c r="I540" s="7"/>
      <c r="J540" s="53"/>
      <c r="K540" s="53"/>
      <c r="L540" s="53"/>
      <c r="M540" s="53"/>
      <c r="N540" s="53"/>
      <c r="O540" s="53"/>
      <c r="P540" s="53"/>
      <c r="Q540" s="53"/>
      <c r="R540" s="53"/>
      <c r="S540" s="53"/>
      <c r="T540" s="53"/>
      <c r="U540" s="7"/>
      <c r="V540" s="4"/>
      <c r="W540" s="4"/>
      <c r="X540" s="4"/>
      <c r="Y540" s="4"/>
      <c r="Z540" s="4"/>
    </row>
    <row r="541" spans="1:26" ht="15.75" customHeight="1">
      <c r="A541" s="7"/>
      <c r="B541" s="4"/>
      <c r="C541" s="4"/>
      <c r="D541" s="4"/>
      <c r="E541" s="7"/>
      <c r="F541" s="4"/>
      <c r="G541" s="4"/>
      <c r="H541" s="7"/>
      <c r="I541" s="7"/>
      <c r="J541" s="53"/>
      <c r="K541" s="53"/>
      <c r="L541" s="53"/>
      <c r="M541" s="53"/>
      <c r="N541" s="53"/>
      <c r="O541" s="53"/>
      <c r="P541" s="53"/>
      <c r="Q541" s="53"/>
      <c r="R541" s="53"/>
      <c r="S541" s="53"/>
      <c r="T541" s="53"/>
      <c r="U541" s="7"/>
      <c r="V541" s="4"/>
      <c r="W541" s="4"/>
      <c r="X541" s="4"/>
      <c r="Y541" s="4"/>
      <c r="Z541" s="4"/>
    </row>
    <row r="542" spans="1:26" ht="15.75" customHeight="1">
      <c r="A542" s="7"/>
      <c r="B542" s="4"/>
      <c r="C542" s="4"/>
      <c r="D542" s="4"/>
      <c r="E542" s="7"/>
      <c r="F542" s="4"/>
      <c r="G542" s="4"/>
      <c r="H542" s="7"/>
      <c r="I542" s="7"/>
      <c r="J542" s="53"/>
      <c r="K542" s="53"/>
      <c r="L542" s="53"/>
      <c r="M542" s="53"/>
      <c r="N542" s="53"/>
      <c r="O542" s="53"/>
      <c r="P542" s="53"/>
      <c r="Q542" s="53"/>
      <c r="R542" s="53"/>
      <c r="S542" s="53"/>
      <c r="T542" s="53"/>
      <c r="U542" s="7"/>
      <c r="V542" s="4"/>
      <c r="W542" s="4"/>
      <c r="X542" s="4"/>
      <c r="Y542" s="4"/>
      <c r="Z542" s="4"/>
    </row>
    <row r="543" spans="1:26" ht="15.75" customHeight="1">
      <c r="A543" s="7"/>
      <c r="B543" s="4"/>
      <c r="C543" s="4"/>
      <c r="D543" s="4"/>
      <c r="E543" s="7"/>
      <c r="F543" s="4"/>
      <c r="G543" s="4"/>
      <c r="H543" s="7"/>
      <c r="I543" s="7"/>
      <c r="J543" s="53"/>
      <c r="K543" s="53"/>
      <c r="L543" s="53"/>
      <c r="M543" s="53"/>
      <c r="N543" s="53"/>
      <c r="O543" s="53"/>
      <c r="P543" s="53"/>
      <c r="Q543" s="53"/>
      <c r="R543" s="53"/>
      <c r="S543" s="53"/>
      <c r="T543" s="53"/>
      <c r="U543" s="7"/>
      <c r="V543" s="4"/>
      <c r="W543" s="4"/>
      <c r="X543" s="4"/>
      <c r="Y543" s="4"/>
      <c r="Z543" s="4"/>
    </row>
    <row r="544" spans="1:26" ht="15.75" customHeight="1">
      <c r="A544" s="7"/>
      <c r="B544" s="4"/>
      <c r="C544" s="4"/>
      <c r="D544" s="4"/>
      <c r="E544" s="7"/>
      <c r="F544" s="4"/>
      <c r="G544" s="4"/>
      <c r="H544" s="7"/>
      <c r="I544" s="7"/>
      <c r="J544" s="53"/>
      <c r="K544" s="53"/>
      <c r="L544" s="53"/>
      <c r="M544" s="53"/>
      <c r="N544" s="53"/>
      <c r="O544" s="53"/>
      <c r="P544" s="53"/>
      <c r="Q544" s="53"/>
      <c r="R544" s="53"/>
      <c r="S544" s="53"/>
      <c r="T544" s="53"/>
      <c r="U544" s="7"/>
      <c r="V544" s="4"/>
      <c r="W544" s="4"/>
      <c r="X544" s="4"/>
      <c r="Y544" s="4"/>
      <c r="Z544" s="4"/>
    </row>
    <row r="545" spans="1:26" ht="15.75" customHeight="1">
      <c r="A545" s="7"/>
      <c r="B545" s="4"/>
      <c r="C545" s="4"/>
      <c r="D545" s="4"/>
      <c r="E545" s="7"/>
      <c r="F545" s="4"/>
      <c r="G545" s="4"/>
      <c r="H545" s="7"/>
      <c r="I545" s="7"/>
      <c r="J545" s="53"/>
      <c r="K545" s="53"/>
      <c r="L545" s="53"/>
      <c r="M545" s="53"/>
      <c r="N545" s="53"/>
      <c r="O545" s="53"/>
      <c r="P545" s="53"/>
      <c r="Q545" s="53"/>
      <c r="R545" s="53"/>
      <c r="S545" s="53"/>
      <c r="T545" s="53"/>
      <c r="U545" s="7"/>
      <c r="V545" s="4"/>
      <c r="W545" s="4"/>
      <c r="X545" s="4"/>
      <c r="Y545" s="4"/>
      <c r="Z545" s="4"/>
    </row>
    <row r="546" spans="1:26" ht="15.75" customHeight="1">
      <c r="A546" s="7"/>
      <c r="B546" s="4"/>
      <c r="C546" s="4"/>
      <c r="D546" s="4"/>
      <c r="E546" s="7"/>
      <c r="F546" s="4"/>
      <c r="G546" s="4"/>
      <c r="H546" s="7"/>
      <c r="I546" s="7"/>
      <c r="J546" s="53"/>
      <c r="K546" s="53"/>
      <c r="L546" s="53"/>
      <c r="M546" s="53"/>
      <c r="N546" s="53"/>
      <c r="O546" s="53"/>
      <c r="P546" s="53"/>
      <c r="Q546" s="53"/>
      <c r="R546" s="53"/>
      <c r="S546" s="53"/>
      <c r="T546" s="53"/>
      <c r="U546" s="7"/>
      <c r="V546" s="4"/>
      <c r="W546" s="4"/>
      <c r="X546" s="4"/>
      <c r="Y546" s="4"/>
      <c r="Z546" s="4"/>
    </row>
    <row r="547" spans="1:26" ht="15.75" customHeight="1">
      <c r="A547" s="7"/>
      <c r="B547" s="4"/>
      <c r="C547" s="4"/>
      <c r="D547" s="4"/>
      <c r="E547" s="7"/>
      <c r="F547" s="4"/>
      <c r="G547" s="4"/>
      <c r="H547" s="7"/>
      <c r="I547" s="7"/>
      <c r="J547" s="53"/>
      <c r="K547" s="53"/>
      <c r="L547" s="53"/>
      <c r="M547" s="53"/>
      <c r="N547" s="53"/>
      <c r="O547" s="53"/>
      <c r="P547" s="53"/>
      <c r="Q547" s="53"/>
      <c r="R547" s="53"/>
      <c r="S547" s="53"/>
      <c r="T547" s="53"/>
      <c r="U547" s="7"/>
      <c r="V547" s="4"/>
      <c r="W547" s="4"/>
      <c r="X547" s="4"/>
      <c r="Y547" s="4"/>
      <c r="Z547" s="4"/>
    </row>
    <row r="548" spans="1:26" ht="15.75" customHeight="1">
      <c r="A548" s="7"/>
      <c r="B548" s="4"/>
      <c r="C548" s="4"/>
      <c r="D548" s="4"/>
      <c r="E548" s="7"/>
      <c r="F548" s="4"/>
      <c r="G548" s="4"/>
      <c r="H548" s="7"/>
      <c r="I548" s="7"/>
      <c r="J548" s="53"/>
      <c r="K548" s="53"/>
      <c r="L548" s="53"/>
      <c r="M548" s="53"/>
      <c r="N548" s="53"/>
      <c r="O548" s="53"/>
      <c r="P548" s="53"/>
      <c r="Q548" s="53"/>
      <c r="R548" s="53"/>
      <c r="S548" s="53"/>
      <c r="T548" s="53"/>
      <c r="U548" s="7"/>
      <c r="V548" s="4"/>
      <c r="W548" s="4"/>
      <c r="X548" s="4"/>
      <c r="Y548" s="4"/>
      <c r="Z548" s="4"/>
    </row>
    <row r="549" spans="1:26" ht="15.75" customHeight="1">
      <c r="A549" s="7"/>
      <c r="B549" s="4"/>
      <c r="C549" s="4"/>
      <c r="D549" s="4"/>
      <c r="E549" s="7"/>
      <c r="F549" s="4"/>
      <c r="G549" s="4"/>
      <c r="H549" s="7"/>
      <c r="I549" s="7"/>
      <c r="J549" s="53"/>
      <c r="K549" s="53"/>
      <c r="L549" s="53"/>
      <c r="M549" s="53"/>
      <c r="N549" s="53"/>
      <c r="O549" s="53"/>
      <c r="P549" s="53"/>
      <c r="Q549" s="53"/>
      <c r="R549" s="53"/>
      <c r="S549" s="53"/>
      <c r="T549" s="53"/>
      <c r="U549" s="7"/>
      <c r="V549" s="4"/>
      <c r="W549" s="4"/>
      <c r="X549" s="4"/>
      <c r="Y549" s="4"/>
      <c r="Z549" s="4"/>
    </row>
    <row r="550" spans="1:26" ht="15.75" customHeight="1">
      <c r="A550" s="7"/>
      <c r="B550" s="4"/>
      <c r="C550" s="4"/>
      <c r="D550" s="4"/>
      <c r="E550" s="7"/>
      <c r="F550" s="4"/>
      <c r="G550" s="4"/>
      <c r="H550" s="7"/>
      <c r="I550" s="7"/>
      <c r="J550" s="53"/>
      <c r="K550" s="53"/>
      <c r="L550" s="53"/>
      <c r="M550" s="53"/>
      <c r="N550" s="53"/>
      <c r="O550" s="53"/>
      <c r="P550" s="53"/>
      <c r="Q550" s="53"/>
      <c r="R550" s="53"/>
      <c r="S550" s="53"/>
      <c r="T550" s="53"/>
      <c r="U550" s="7"/>
      <c r="V550" s="4"/>
      <c r="W550" s="4"/>
      <c r="X550" s="4"/>
      <c r="Y550" s="4"/>
      <c r="Z550" s="4"/>
    </row>
    <row r="551" spans="1:26" ht="15.75" customHeight="1">
      <c r="A551" s="7"/>
      <c r="B551" s="4"/>
      <c r="C551" s="4"/>
      <c r="D551" s="4"/>
      <c r="E551" s="7"/>
      <c r="F551" s="4"/>
      <c r="G551" s="4"/>
      <c r="H551" s="7"/>
      <c r="I551" s="7"/>
      <c r="J551" s="53"/>
      <c r="K551" s="53"/>
      <c r="L551" s="53"/>
      <c r="M551" s="53"/>
      <c r="N551" s="53"/>
      <c r="O551" s="53"/>
      <c r="P551" s="53"/>
      <c r="Q551" s="53"/>
      <c r="R551" s="53"/>
      <c r="S551" s="53"/>
      <c r="T551" s="53"/>
      <c r="U551" s="7"/>
      <c r="V551" s="4"/>
      <c r="W551" s="4"/>
      <c r="X551" s="4"/>
      <c r="Y551" s="4"/>
      <c r="Z551" s="4"/>
    </row>
    <row r="552" spans="1:26" ht="15.75" customHeight="1">
      <c r="A552" s="7"/>
      <c r="B552" s="4"/>
      <c r="C552" s="4"/>
      <c r="D552" s="4"/>
      <c r="E552" s="7"/>
      <c r="F552" s="4"/>
      <c r="G552" s="4"/>
      <c r="H552" s="7"/>
      <c r="I552" s="7"/>
      <c r="J552" s="53"/>
      <c r="K552" s="53"/>
      <c r="L552" s="53"/>
      <c r="M552" s="53"/>
      <c r="N552" s="53"/>
      <c r="O552" s="53"/>
      <c r="P552" s="53"/>
      <c r="Q552" s="53"/>
      <c r="R552" s="53"/>
      <c r="S552" s="53"/>
      <c r="T552" s="53"/>
      <c r="U552" s="7"/>
      <c r="V552" s="4"/>
      <c r="W552" s="4"/>
      <c r="X552" s="4"/>
      <c r="Y552" s="4"/>
      <c r="Z552" s="4"/>
    </row>
    <row r="553" spans="1:26" ht="15.75" customHeight="1">
      <c r="A553" s="7"/>
      <c r="B553" s="4"/>
      <c r="C553" s="4"/>
      <c r="D553" s="4"/>
      <c r="E553" s="7"/>
      <c r="F553" s="4"/>
      <c r="G553" s="4"/>
      <c r="H553" s="7"/>
      <c r="I553" s="7"/>
      <c r="J553" s="53"/>
      <c r="K553" s="53"/>
      <c r="L553" s="53"/>
      <c r="M553" s="53"/>
      <c r="N553" s="53"/>
      <c r="O553" s="53"/>
      <c r="P553" s="53"/>
      <c r="Q553" s="53"/>
      <c r="R553" s="53"/>
      <c r="S553" s="53"/>
      <c r="T553" s="53"/>
      <c r="U553" s="7"/>
      <c r="V553" s="4"/>
      <c r="W553" s="4"/>
      <c r="X553" s="4"/>
      <c r="Y553" s="4"/>
      <c r="Z553" s="4"/>
    </row>
    <row r="554" spans="1:26" ht="15.75" customHeight="1">
      <c r="A554" s="7"/>
      <c r="B554" s="4"/>
      <c r="C554" s="4"/>
      <c r="D554" s="4"/>
      <c r="E554" s="7"/>
      <c r="F554" s="4"/>
      <c r="G554" s="4"/>
      <c r="H554" s="7"/>
      <c r="I554" s="7"/>
      <c r="J554" s="53"/>
      <c r="K554" s="53"/>
      <c r="L554" s="53"/>
      <c r="M554" s="53"/>
      <c r="N554" s="53"/>
      <c r="O554" s="53"/>
      <c r="P554" s="53"/>
      <c r="Q554" s="53"/>
      <c r="R554" s="53"/>
      <c r="S554" s="53"/>
      <c r="T554" s="53"/>
      <c r="U554" s="7"/>
      <c r="V554" s="4"/>
      <c r="W554" s="4"/>
      <c r="X554" s="4"/>
      <c r="Y554" s="4"/>
      <c r="Z554" s="4"/>
    </row>
    <row r="555" spans="1:26" ht="15.75" customHeight="1">
      <c r="A555" s="7"/>
      <c r="B555" s="4"/>
      <c r="C555" s="4"/>
      <c r="D555" s="4"/>
      <c r="E555" s="7"/>
      <c r="F555" s="4"/>
      <c r="G555" s="4"/>
      <c r="H555" s="7"/>
      <c r="I555" s="7"/>
      <c r="J555" s="53"/>
      <c r="K555" s="53"/>
      <c r="L555" s="53"/>
      <c r="M555" s="53"/>
      <c r="N555" s="53"/>
      <c r="O555" s="53"/>
      <c r="P555" s="53"/>
      <c r="Q555" s="53"/>
      <c r="R555" s="53"/>
      <c r="S555" s="53"/>
      <c r="T555" s="53"/>
      <c r="U555" s="7"/>
      <c r="V555" s="4"/>
      <c r="W555" s="4"/>
      <c r="X555" s="4"/>
      <c r="Y555" s="4"/>
      <c r="Z555" s="4"/>
    </row>
    <row r="556" spans="1:26" ht="15.75" customHeight="1">
      <c r="A556" s="7"/>
      <c r="B556" s="4"/>
      <c r="C556" s="4"/>
      <c r="D556" s="4"/>
      <c r="E556" s="7"/>
      <c r="F556" s="4"/>
      <c r="G556" s="4"/>
      <c r="H556" s="7"/>
      <c r="I556" s="7"/>
      <c r="J556" s="53"/>
      <c r="K556" s="53"/>
      <c r="L556" s="53"/>
      <c r="M556" s="53"/>
      <c r="N556" s="53"/>
      <c r="O556" s="53"/>
      <c r="P556" s="53"/>
      <c r="Q556" s="53"/>
      <c r="R556" s="53"/>
      <c r="S556" s="53"/>
      <c r="T556" s="53"/>
      <c r="U556" s="7"/>
      <c r="V556" s="4"/>
      <c r="W556" s="4"/>
      <c r="X556" s="4"/>
      <c r="Y556" s="4"/>
      <c r="Z556" s="4"/>
    </row>
    <row r="557" spans="1:26" ht="15.75" customHeight="1">
      <c r="A557" s="7"/>
      <c r="B557" s="4"/>
      <c r="C557" s="4"/>
      <c r="D557" s="4"/>
      <c r="E557" s="7"/>
      <c r="F557" s="4"/>
      <c r="G557" s="4"/>
      <c r="H557" s="7"/>
      <c r="I557" s="7"/>
      <c r="J557" s="53"/>
      <c r="K557" s="53"/>
      <c r="L557" s="53"/>
      <c r="M557" s="53"/>
      <c r="N557" s="53"/>
      <c r="O557" s="53"/>
      <c r="P557" s="53"/>
      <c r="Q557" s="53"/>
      <c r="R557" s="53"/>
      <c r="S557" s="53"/>
      <c r="T557" s="53"/>
      <c r="U557" s="7"/>
      <c r="V557" s="4"/>
      <c r="W557" s="4"/>
      <c r="X557" s="4"/>
      <c r="Y557" s="4"/>
      <c r="Z557" s="4"/>
    </row>
    <row r="558" spans="1:26" ht="15.75" customHeight="1">
      <c r="A558" s="7"/>
      <c r="B558" s="4"/>
      <c r="C558" s="4"/>
      <c r="D558" s="4"/>
      <c r="E558" s="7"/>
      <c r="F558" s="4"/>
      <c r="G558" s="4"/>
      <c r="H558" s="7"/>
      <c r="I558" s="7"/>
      <c r="J558" s="53"/>
      <c r="K558" s="53"/>
      <c r="L558" s="53"/>
      <c r="M558" s="53"/>
      <c r="N558" s="53"/>
      <c r="O558" s="53"/>
      <c r="P558" s="53"/>
      <c r="Q558" s="53"/>
      <c r="R558" s="53"/>
      <c r="S558" s="53"/>
      <c r="T558" s="53"/>
      <c r="U558" s="7"/>
      <c r="V558" s="4"/>
      <c r="W558" s="4"/>
      <c r="X558" s="4"/>
      <c r="Y558" s="4"/>
      <c r="Z558" s="4"/>
    </row>
    <row r="559" spans="1:26" ht="15.75" customHeight="1">
      <c r="A559" s="7"/>
      <c r="B559" s="4"/>
      <c r="C559" s="4"/>
      <c r="D559" s="4"/>
      <c r="E559" s="7"/>
      <c r="F559" s="4"/>
      <c r="G559" s="4"/>
      <c r="H559" s="7"/>
      <c r="I559" s="7"/>
      <c r="J559" s="53"/>
      <c r="K559" s="53"/>
      <c r="L559" s="53"/>
      <c r="M559" s="53"/>
      <c r="N559" s="53"/>
      <c r="O559" s="53"/>
      <c r="P559" s="53"/>
      <c r="Q559" s="53"/>
      <c r="R559" s="53"/>
      <c r="S559" s="53"/>
      <c r="T559" s="53"/>
      <c r="U559" s="7"/>
      <c r="V559" s="4"/>
      <c r="W559" s="4"/>
      <c r="X559" s="4"/>
      <c r="Y559" s="4"/>
      <c r="Z559" s="4"/>
    </row>
    <row r="560" spans="1:26" ht="15.75" customHeight="1">
      <c r="A560" s="7"/>
      <c r="B560" s="4"/>
      <c r="C560" s="4"/>
      <c r="D560" s="4"/>
      <c r="E560" s="7"/>
      <c r="F560" s="4"/>
      <c r="G560" s="4"/>
      <c r="H560" s="7"/>
      <c r="I560" s="7"/>
      <c r="J560" s="53"/>
      <c r="K560" s="53"/>
      <c r="L560" s="53"/>
      <c r="M560" s="53"/>
      <c r="N560" s="53"/>
      <c r="O560" s="53"/>
      <c r="P560" s="53"/>
      <c r="Q560" s="53"/>
      <c r="R560" s="53"/>
      <c r="S560" s="53"/>
      <c r="T560" s="53"/>
      <c r="U560" s="7"/>
      <c r="V560" s="4"/>
      <c r="W560" s="4"/>
      <c r="X560" s="4"/>
      <c r="Y560" s="4"/>
      <c r="Z560" s="4"/>
    </row>
    <row r="561" spans="1:26" ht="15.75" customHeight="1">
      <c r="A561" s="7"/>
      <c r="B561" s="4"/>
      <c r="C561" s="4"/>
      <c r="D561" s="4"/>
      <c r="E561" s="7"/>
      <c r="F561" s="4"/>
      <c r="G561" s="4"/>
      <c r="H561" s="7"/>
      <c r="I561" s="7"/>
      <c r="J561" s="53"/>
      <c r="K561" s="53"/>
      <c r="L561" s="53"/>
      <c r="M561" s="53"/>
      <c r="N561" s="53"/>
      <c r="O561" s="53"/>
      <c r="P561" s="53"/>
      <c r="Q561" s="53"/>
      <c r="R561" s="53"/>
      <c r="S561" s="53"/>
      <c r="T561" s="53"/>
      <c r="U561" s="7"/>
      <c r="V561" s="4"/>
      <c r="W561" s="4"/>
      <c r="X561" s="4"/>
      <c r="Y561" s="4"/>
      <c r="Z561" s="4"/>
    </row>
    <row r="562" spans="1:26" ht="15.75" customHeight="1">
      <c r="A562" s="7"/>
      <c r="B562" s="4"/>
      <c r="C562" s="4"/>
      <c r="D562" s="4"/>
      <c r="E562" s="7"/>
      <c r="F562" s="4"/>
      <c r="G562" s="4"/>
      <c r="H562" s="7"/>
      <c r="I562" s="7"/>
      <c r="J562" s="53"/>
      <c r="K562" s="53"/>
      <c r="L562" s="53"/>
      <c r="M562" s="53"/>
      <c r="N562" s="53"/>
      <c r="O562" s="53"/>
      <c r="P562" s="53"/>
      <c r="Q562" s="53"/>
      <c r="R562" s="53"/>
      <c r="S562" s="53"/>
      <c r="T562" s="53"/>
      <c r="U562" s="7"/>
      <c r="V562" s="4"/>
      <c r="W562" s="4"/>
      <c r="X562" s="4"/>
      <c r="Y562" s="4"/>
      <c r="Z562" s="4"/>
    </row>
    <row r="563" spans="1:26" ht="15.75" customHeight="1">
      <c r="A563" s="7"/>
      <c r="B563" s="4"/>
      <c r="C563" s="4"/>
      <c r="D563" s="4"/>
      <c r="E563" s="7"/>
      <c r="F563" s="4"/>
      <c r="G563" s="4"/>
      <c r="H563" s="7"/>
      <c r="I563" s="7"/>
      <c r="J563" s="53"/>
      <c r="K563" s="53"/>
      <c r="L563" s="53"/>
      <c r="M563" s="53"/>
      <c r="N563" s="53"/>
      <c r="O563" s="53"/>
      <c r="P563" s="53"/>
      <c r="Q563" s="53"/>
      <c r="R563" s="53"/>
      <c r="S563" s="53"/>
      <c r="T563" s="53"/>
      <c r="U563" s="7"/>
      <c r="V563" s="4"/>
      <c r="W563" s="4"/>
      <c r="X563" s="4"/>
      <c r="Y563" s="4"/>
      <c r="Z563" s="4"/>
    </row>
    <row r="564" spans="1:26" ht="15.75" customHeight="1">
      <c r="A564" s="7"/>
      <c r="B564" s="4"/>
      <c r="C564" s="4"/>
      <c r="D564" s="4"/>
      <c r="E564" s="7"/>
      <c r="F564" s="4"/>
      <c r="G564" s="4"/>
      <c r="H564" s="7"/>
      <c r="I564" s="7"/>
      <c r="J564" s="53"/>
      <c r="K564" s="53"/>
      <c r="L564" s="53"/>
      <c r="M564" s="53"/>
      <c r="N564" s="53"/>
      <c r="O564" s="53"/>
      <c r="P564" s="53"/>
      <c r="Q564" s="53"/>
      <c r="R564" s="53"/>
      <c r="S564" s="53"/>
      <c r="T564" s="53"/>
      <c r="U564" s="7"/>
      <c r="V564" s="4"/>
      <c r="W564" s="4"/>
      <c r="X564" s="4"/>
      <c r="Y564" s="4"/>
      <c r="Z564" s="4"/>
    </row>
    <row r="565" spans="1:26" ht="15.75" customHeight="1">
      <c r="A565" s="7"/>
      <c r="B565" s="4"/>
      <c r="C565" s="4"/>
      <c r="D565" s="4"/>
      <c r="E565" s="7"/>
      <c r="F565" s="4"/>
      <c r="G565" s="4"/>
      <c r="H565" s="7"/>
      <c r="I565" s="7"/>
      <c r="J565" s="53"/>
      <c r="K565" s="53"/>
      <c r="L565" s="53"/>
      <c r="M565" s="53"/>
      <c r="N565" s="53"/>
      <c r="O565" s="53"/>
      <c r="P565" s="53"/>
      <c r="Q565" s="53"/>
      <c r="R565" s="53"/>
      <c r="S565" s="53"/>
      <c r="T565" s="53"/>
      <c r="U565" s="7"/>
      <c r="V565" s="4"/>
      <c r="W565" s="4"/>
      <c r="X565" s="4"/>
      <c r="Y565" s="4"/>
      <c r="Z565" s="4"/>
    </row>
    <row r="566" spans="1:26" ht="15.75" customHeight="1">
      <c r="A566" s="7"/>
      <c r="B566" s="4"/>
      <c r="C566" s="4"/>
      <c r="D566" s="4"/>
      <c r="E566" s="7"/>
      <c r="F566" s="4"/>
      <c r="G566" s="4"/>
      <c r="H566" s="7"/>
      <c r="I566" s="7"/>
      <c r="J566" s="53"/>
      <c r="K566" s="53"/>
      <c r="L566" s="53"/>
      <c r="M566" s="53"/>
      <c r="N566" s="53"/>
      <c r="O566" s="53"/>
      <c r="P566" s="53"/>
      <c r="Q566" s="53"/>
      <c r="R566" s="53"/>
      <c r="S566" s="53"/>
      <c r="T566" s="53"/>
      <c r="U566" s="7"/>
      <c r="V566" s="4"/>
      <c r="W566" s="4"/>
      <c r="X566" s="4"/>
      <c r="Y566" s="4"/>
      <c r="Z566" s="4"/>
    </row>
    <row r="567" spans="1:26" ht="15.75" customHeight="1">
      <c r="A567" s="7"/>
      <c r="B567" s="4"/>
      <c r="C567" s="4"/>
      <c r="D567" s="4"/>
      <c r="E567" s="7"/>
      <c r="F567" s="4"/>
      <c r="G567" s="4"/>
      <c r="H567" s="7"/>
      <c r="I567" s="7"/>
      <c r="J567" s="53"/>
      <c r="K567" s="53"/>
      <c r="L567" s="53"/>
      <c r="M567" s="53"/>
      <c r="N567" s="53"/>
      <c r="O567" s="53"/>
      <c r="P567" s="53"/>
      <c r="Q567" s="53"/>
      <c r="R567" s="53"/>
      <c r="S567" s="53"/>
      <c r="T567" s="53"/>
      <c r="U567" s="7"/>
      <c r="V567" s="4"/>
      <c r="W567" s="4"/>
      <c r="X567" s="4"/>
      <c r="Y567" s="4"/>
      <c r="Z567" s="4"/>
    </row>
    <row r="568" spans="1:26" ht="15.75" customHeight="1">
      <c r="A568" s="7"/>
      <c r="B568" s="4"/>
      <c r="C568" s="4"/>
      <c r="D568" s="4"/>
      <c r="E568" s="7"/>
      <c r="F568" s="4"/>
      <c r="G568" s="4"/>
      <c r="H568" s="7"/>
      <c r="I568" s="7"/>
      <c r="J568" s="53"/>
      <c r="K568" s="53"/>
      <c r="L568" s="53"/>
      <c r="M568" s="53"/>
      <c r="N568" s="53"/>
      <c r="O568" s="53"/>
      <c r="P568" s="53"/>
      <c r="Q568" s="53"/>
      <c r="R568" s="53"/>
      <c r="S568" s="53"/>
      <c r="T568" s="53"/>
      <c r="U568" s="7"/>
      <c r="V568" s="4"/>
      <c r="W568" s="4"/>
      <c r="X568" s="4"/>
      <c r="Y568" s="4"/>
      <c r="Z568" s="4"/>
    </row>
    <row r="569" spans="1:26" ht="15.75" customHeight="1">
      <c r="A569" s="7"/>
      <c r="B569" s="4"/>
      <c r="C569" s="4"/>
      <c r="D569" s="4"/>
      <c r="E569" s="7"/>
      <c r="F569" s="4"/>
      <c r="G569" s="4"/>
      <c r="H569" s="7"/>
      <c r="I569" s="7"/>
      <c r="J569" s="53"/>
      <c r="K569" s="53"/>
      <c r="L569" s="53"/>
      <c r="M569" s="53"/>
      <c r="N569" s="53"/>
      <c r="O569" s="53"/>
      <c r="P569" s="53"/>
      <c r="Q569" s="53"/>
      <c r="R569" s="53"/>
      <c r="S569" s="53"/>
      <c r="T569" s="53"/>
      <c r="U569" s="7"/>
      <c r="V569" s="4"/>
      <c r="W569" s="4"/>
      <c r="X569" s="4"/>
      <c r="Y569" s="4"/>
      <c r="Z569" s="4"/>
    </row>
    <row r="570" spans="1:26" ht="15.75" customHeight="1">
      <c r="A570" s="7"/>
      <c r="B570" s="4"/>
      <c r="C570" s="4"/>
      <c r="D570" s="4"/>
      <c r="E570" s="7"/>
      <c r="F570" s="4"/>
      <c r="G570" s="4"/>
      <c r="H570" s="7"/>
      <c r="I570" s="7"/>
      <c r="J570" s="53"/>
      <c r="K570" s="53"/>
      <c r="L570" s="53"/>
      <c r="M570" s="53"/>
      <c r="N570" s="53"/>
      <c r="O570" s="53"/>
      <c r="P570" s="53"/>
      <c r="Q570" s="53"/>
      <c r="R570" s="53"/>
      <c r="S570" s="53"/>
      <c r="T570" s="53"/>
      <c r="U570" s="7"/>
      <c r="V570" s="4"/>
      <c r="W570" s="4"/>
      <c r="X570" s="4"/>
      <c r="Y570" s="4"/>
      <c r="Z570" s="4"/>
    </row>
    <row r="571" spans="1:26" ht="15.75" customHeight="1">
      <c r="A571" s="7"/>
      <c r="B571" s="4"/>
      <c r="C571" s="4"/>
      <c r="D571" s="4"/>
      <c r="E571" s="7"/>
      <c r="F571" s="4"/>
      <c r="G571" s="4"/>
      <c r="H571" s="7"/>
      <c r="I571" s="7"/>
      <c r="J571" s="53"/>
      <c r="K571" s="53"/>
      <c r="L571" s="53"/>
      <c r="M571" s="53"/>
      <c r="N571" s="53"/>
      <c r="O571" s="53"/>
      <c r="P571" s="53"/>
      <c r="Q571" s="53"/>
      <c r="R571" s="53"/>
      <c r="S571" s="53"/>
      <c r="T571" s="53"/>
      <c r="U571" s="7"/>
      <c r="V571" s="4"/>
      <c r="W571" s="4"/>
      <c r="X571" s="4"/>
      <c r="Y571" s="4"/>
      <c r="Z571" s="4"/>
    </row>
    <row r="572" spans="1:26" ht="15.75" customHeight="1">
      <c r="A572" s="7"/>
      <c r="B572" s="4"/>
      <c r="C572" s="4"/>
      <c r="D572" s="4"/>
      <c r="E572" s="7"/>
      <c r="F572" s="4"/>
      <c r="G572" s="4"/>
      <c r="H572" s="7"/>
      <c r="I572" s="7"/>
      <c r="J572" s="53"/>
      <c r="K572" s="53"/>
      <c r="L572" s="53"/>
      <c r="M572" s="53"/>
      <c r="N572" s="53"/>
      <c r="O572" s="53"/>
      <c r="P572" s="53"/>
      <c r="Q572" s="53"/>
      <c r="R572" s="53"/>
      <c r="S572" s="53"/>
      <c r="T572" s="53"/>
      <c r="U572" s="7"/>
      <c r="V572" s="4"/>
      <c r="W572" s="4"/>
      <c r="X572" s="4"/>
      <c r="Y572" s="4"/>
      <c r="Z572" s="4"/>
    </row>
    <row r="573" spans="1:26" ht="15.75" customHeight="1">
      <c r="A573" s="7"/>
      <c r="B573" s="4"/>
      <c r="C573" s="4"/>
      <c r="D573" s="4"/>
      <c r="E573" s="7"/>
      <c r="F573" s="4"/>
      <c r="G573" s="4"/>
      <c r="H573" s="7"/>
      <c r="I573" s="7"/>
      <c r="J573" s="53"/>
      <c r="K573" s="53"/>
      <c r="L573" s="53"/>
      <c r="M573" s="53"/>
      <c r="N573" s="53"/>
      <c r="O573" s="53"/>
      <c r="P573" s="53"/>
      <c r="Q573" s="53"/>
      <c r="R573" s="53"/>
      <c r="S573" s="53"/>
      <c r="T573" s="53"/>
      <c r="U573" s="7"/>
      <c r="V573" s="4"/>
      <c r="W573" s="4"/>
      <c r="X573" s="4"/>
      <c r="Y573" s="4"/>
      <c r="Z573" s="4"/>
    </row>
    <row r="574" spans="1:26" ht="15.75" customHeight="1">
      <c r="A574" s="7"/>
      <c r="B574" s="4"/>
      <c r="C574" s="4"/>
      <c r="D574" s="4"/>
      <c r="E574" s="7"/>
      <c r="F574" s="4"/>
      <c r="G574" s="4"/>
      <c r="H574" s="7"/>
      <c r="I574" s="7"/>
      <c r="J574" s="53"/>
      <c r="K574" s="53"/>
      <c r="L574" s="53"/>
      <c r="M574" s="53"/>
      <c r="N574" s="53"/>
      <c r="O574" s="53"/>
      <c r="P574" s="53"/>
      <c r="Q574" s="53"/>
      <c r="R574" s="53"/>
      <c r="S574" s="53"/>
      <c r="T574" s="53"/>
      <c r="U574" s="7"/>
      <c r="V574" s="4"/>
      <c r="W574" s="4"/>
      <c r="X574" s="4"/>
      <c r="Y574" s="4"/>
      <c r="Z574" s="4"/>
    </row>
    <row r="575" spans="1:26" ht="15.75" customHeight="1">
      <c r="A575" s="7"/>
      <c r="B575" s="4"/>
      <c r="C575" s="4"/>
      <c r="D575" s="4"/>
      <c r="E575" s="7"/>
      <c r="F575" s="4"/>
      <c r="G575" s="4"/>
      <c r="H575" s="7"/>
      <c r="I575" s="7"/>
      <c r="J575" s="53"/>
      <c r="K575" s="53"/>
      <c r="L575" s="53"/>
      <c r="M575" s="53"/>
      <c r="N575" s="53"/>
      <c r="O575" s="53"/>
      <c r="P575" s="53"/>
      <c r="Q575" s="53"/>
      <c r="R575" s="53"/>
      <c r="S575" s="53"/>
      <c r="T575" s="53"/>
      <c r="U575" s="7"/>
      <c r="V575" s="4"/>
      <c r="W575" s="4"/>
      <c r="X575" s="4"/>
      <c r="Y575" s="4"/>
      <c r="Z575" s="4"/>
    </row>
    <row r="576" spans="1:26" ht="15.75" customHeight="1">
      <c r="A576" s="7"/>
      <c r="B576" s="4"/>
      <c r="C576" s="4"/>
      <c r="D576" s="4"/>
      <c r="E576" s="7"/>
      <c r="F576" s="4"/>
      <c r="G576" s="4"/>
      <c r="H576" s="7"/>
      <c r="I576" s="7"/>
      <c r="J576" s="53"/>
      <c r="K576" s="53"/>
      <c r="L576" s="53"/>
      <c r="M576" s="53"/>
      <c r="N576" s="53"/>
      <c r="O576" s="53"/>
      <c r="P576" s="53"/>
      <c r="Q576" s="53"/>
      <c r="R576" s="53"/>
      <c r="S576" s="53"/>
      <c r="T576" s="53"/>
      <c r="U576" s="7"/>
      <c r="V576" s="4"/>
      <c r="W576" s="4"/>
      <c r="X576" s="4"/>
      <c r="Y576" s="4"/>
      <c r="Z576" s="4"/>
    </row>
    <row r="577" spans="1:26" ht="15.75" customHeight="1">
      <c r="A577" s="7"/>
      <c r="B577" s="4"/>
      <c r="C577" s="4"/>
      <c r="D577" s="4"/>
      <c r="E577" s="7"/>
      <c r="F577" s="4"/>
      <c r="G577" s="4"/>
      <c r="H577" s="7"/>
      <c r="I577" s="7"/>
      <c r="J577" s="53"/>
      <c r="K577" s="53"/>
      <c r="L577" s="53"/>
      <c r="M577" s="53"/>
      <c r="N577" s="53"/>
      <c r="O577" s="53"/>
      <c r="P577" s="53"/>
      <c r="Q577" s="53"/>
      <c r="R577" s="53"/>
      <c r="S577" s="53"/>
      <c r="T577" s="53"/>
      <c r="U577" s="7"/>
      <c r="V577" s="4"/>
      <c r="W577" s="4"/>
      <c r="X577" s="4"/>
      <c r="Y577" s="4"/>
      <c r="Z577" s="4"/>
    </row>
    <row r="578" spans="1:26" ht="15.75" customHeight="1">
      <c r="A578" s="7"/>
      <c r="B578" s="4"/>
      <c r="C578" s="4"/>
      <c r="D578" s="4"/>
      <c r="E578" s="7"/>
      <c r="F578" s="4"/>
      <c r="G578" s="4"/>
      <c r="H578" s="7"/>
      <c r="I578" s="7"/>
      <c r="J578" s="53"/>
      <c r="K578" s="53"/>
      <c r="L578" s="53"/>
      <c r="M578" s="53"/>
      <c r="N578" s="53"/>
      <c r="O578" s="53"/>
      <c r="P578" s="53"/>
      <c r="Q578" s="53"/>
      <c r="R578" s="53"/>
      <c r="S578" s="53"/>
      <c r="T578" s="53"/>
      <c r="U578" s="7"/>
      <c r="V578" s="4"/>
      <c r="W578" s="4"/>
      <c r="X578" s="4"/>
      <c r="Y578" s="4"/>
      <c r="Z578" s="4"/>
    </row>
    <row r="579" spans="1:26" ht="15.75" customHeight="1">
      <c r="A579" s="7"/>
      <c r="B579" s="4"/>
      <c r="C579" s="4"/>
      <c r="D579" s="4"/>
      <c r="E579" s="7"/>
      <c r="F579" s="4"/>
      <c r="G579" s="4"/>
      <c r="H579" s="7"/>
      <c r="I579" s="7"/>
      <c r="J579" s="53"/>
      <c r="K579" s="53"/>
      <c r="L579" s="53"/>
      <c r="M579" s="53"/>
      <c r="N579" s="53"/>
      <c r="O579" s="53"/>
      <c r="P579" s="53"/>
      <c r="Q579" s="53"/>
      <c r="R579" s="53"/>
      <c r="S579" s="53"/>
      <c r="T579" s="53"/>
      <c r="U579" s="7"/>
      <c r="V579" s="4"/>
      <c r="W579" s="4"/>
      <c r="X579" s="4"/>
      <c r="Y579" s="4"/>
      <c r="Z579" s="4"/>
    </row>
    <row r="580" spans="1:26" ht="15.75" customHeight="1">
      <c r="A580" s="7"/>
      <c r="B580" s="4"/>
      <c r="C580" s="4"/>
      <c r="D580" s="4"/>
      <c r="E580" s="7"/>
      <c r="F580" s="4"/>
      <c r="G580" s="4"/>
      <c r="H580" s="7"/>
      <c r="I580" s="7"/>
      <c r="J580" s="53"/>
      <c r="K580" s="53"/>
      <c r="L580" s="53"/>
      <c r="M580" s="53"/>
      <c r="N580" s="53"/>
      <c r="O580" s="53"/>
      <c r="P580" s="53"/>
      <c r="Q580" s="53"/>
      <c r="R580" s="53"/>
      <c r="S580" s="53"/>
      <c r="T580" s="53"/>
      <c r="U580" s="7"/>
      <c r="V580" s="4"/>
      <c r="W580" s="4"/>
      <c r="X580" s="4"/>
      <c r="Y580" s="4"/>
      <c r="Z580" s="4"/>
    </row>
    <row r="581" spans="1:26" ht="15.75" customHeight="1">
      <c r="A581" s="7"/>
      <c r="B581" s="4"/>
      <c r="C581" s="4"/>
      <c r="D581" s="4"/>
      <c r="E581" s="7"/>
      <c r="F581" s="4"/>
      <c r="G581" s="4"/>
      <c r="H581" s="7"/>
      <c r="I581" s="7"/>
      <c r="J581" s="53"/>
      <c r="K581" s="53"/>
      <c r="L581" s="53"/>
      <c r="M581" s="53"/>
      <c r="N581" s="53"/>
      <c r="O581" s="53"/>
      <c r="P581" s="53"/>
      <c r="Q581" s="53"/>
      <c r="R581" s="53"/>
      <c r="S581" s="53"/>
      <c r="T581" s="53"/>
      <c r="U581" s="7"/>
      <c r="V581" s="4"/>
      <c r="W581" s="4"/>
      <c r="X581" s="4"/>
      <c r="Y581" s="4"/>
      <c r="Z581" s="4"/>
    </row>
    <row r="582" spans="1:26" ht="15.75" customHeight="1">
      <c r="A582" s="7"/>
      <c r="B582" s="4"/>
      <c r="C582" s="4"/>
      <c r="D582" s="4"/>
      <c r="E582" s="7"/>
      <c r="F582" s="4"/>
      <c r="G582" s="4"/>
      <c r="H582" s="7"/>
      <c r="I582" s="7"/>
      <c r="J582" s="53"/>
      <c r="K582" s="53"/>
      <c r="L582" s="53"/>
      <c r="M582" s="53"/>
      <c r="N582" s="53"/>
      <c r="O582" s="53"/>
      <c r="P582" s="53"/>
      <c r="Q582" s="53"/>
      <c r="R582" s="53"/>
      <c r="S582" s="53"/>
      <c r="T582" s="53"/>
      <c r="U582" s="7"/>
      <c r="V582" s="4"/>
      <c r="W582" s="4"/>
      <c r="X582" s="4"/>
      <c r="Y582" s="4"/>
      <c r="Z582" s="4"/>
    </row>
    <row r="583" spans="1:26" ht="15.75" customHeight="1">
      <c r="A583" s="7"/>
      <c r="B583" s="4"/>
      <c r="C583" s="4"/>
      <c r="D583" s="4"/>
      <c r="E583" s="7"/>
      <c r="F583" s="4"/>
      <c r="G583" s="4"/>
      <c r="H583" s="7"/>
      <c r="I583" s="7"/>
      <c r="J583" s="53"/>
      <c r="K583" s="53"/>
      <c r="L583" s="53"/>
      <c r="M583" s="53"/>
      <c r="N583" s="53"/>
      <c r="O583" s="53"/>
      <c r="P583" s="53"/>
      <c r="Q583" s="53"/>
      <c r="R583" s="53"/>
      <c r="S583" s="53"/>
      <c r="T583" s="53"/>
      <c r="U583" s="7"/>
      <c r="V583" s="4"/>
      <c r="W583" s="4"/>
      <c r="X583" s="4"/>
      <c r="Y583" s="4"/>
      <c r="Z583" s="4"/>
    </row>
    <row r="584" spans="1:26" ht="15.75" customHeight="1">
      <c r="A584" s="7"/>
      <c r="B584" s="4"/>
      <c r="C584" s="4"/>
      <c r="D584" s="4"/>
      <c r="E584" s="7"/>
      <c r="F584" s="4"/>
      <c r="G584" s="4"/>
      <c r="H584" s="7"/>
      <c r="I584" s="7"/>
      <c r="J584" s="53"/>
      <c r="K584" s="53"/>
      <c r="L584" s="53"/>
      <c r="M584" s="53"/>
      <c r="N584" s="53"/>
      <c r="O584" s="53"/>
      <c r="P584" s="53"/>
      <c r="Q584" s="53"/>
      <c r="R584" s="53"/>
      <c r="S584" s="53"/>
      <c r="T584" s="53"/>
      <c r="U584" s="7"/>
      <c r="V584" s="4"/>
      <c r="W584" s="4"/>
      <c r="X584" s="4"/>
      <c r="Y584" s="4"/>
      <c r="Z584" s="4"/>
    </row>
    <row r="585" spans="1:26" ht="15.75" customHeight="1">
      <c r="A585" s="7"/>
      <c r="B585" s="4"/>
      <c r="C585" s="4"/>
      <c r="D585" s="4"/>
      <c r="E585" s="7"/>
      <c r="F585" s="4"/>
      <c r="G585" s="4"/>
      <c r="H585" s="7"/>
      <c r="I585" s="7"/>
      <c r="J585" s="53"/>
      <c r="K585" s="53"/>
      <c r="L585" s="53"/>
      <c r="M585" s="53"/>
      <c r="N585" s="53"/>
      <c r="O585" s="53"/>
      <c r="P585" s="53"/>
      <c r="Q585" s="53"/>
      <c r="R585" s="53"/>
      <c r="S585" s="53"/>
      <c r="T585" s="53"/>
      <c r="U585" s="7"/>
      <c r="V585" s="4"/>
      <c r="W585" s="4"/>
      <c r="X585" s="4"/>
      <c r="Y585" s="4"/>
      <c r="Z585" s="4"/>
    </row>
    <row r="586" spans="1:26" ht="15.75" customHeight="1">
      <c r="A586" s="7"/>
      <c r="B586" s="4"/>
      <c r="C586" s="4"/>
      <c r="D586" s="4"/>
      <c r="E586" s="7"/>
      <c r="F586" s="4"/>
      <c r="G586" s="4"/>
      <c r="H586" s="7"/>
      <c r="I586" s="7"/>
      <c r="J586" s="53"/>
      <c r="K586" s="53"/>
      <c r="L586" s="53"/>
      <c r="M586" s="53"/>
      <c r="N586" s="53"/>
      <c r="O586" s="53"/>
      <c r="P586" s="53"/>
      <c r="Q586" s="53"/>
      <c r="R586" s="53"/>
      <c r="S586" s="53"/>
      <c r="T586" s="53"/>
      <c r="U586" s="7"/>
      <c r="V586" s="4"/>
      <c r="W586" s="4"/>
      <c r="X586" s="4"/>
      <c r="Y586" s="4"/>
      <c r="Z586" s="4"/>
    </row>
    <row r="587" spans="1:26" ht="15.75" customHeight="1">
      <c r="A587" s="7"/>
      <c r="B587" s="4"/>
      <c r="C587" s="4"/>
      <c r="D587" s="4"/>
      <c r="E587" s="7"/>
      <c r="F587" s="4"/>
      <c r="G587" s="4"/>
      <c r="H587" s="7"/>
      <c r="I587" s="7"/>
      <c r="J587" s="53"/>
      <c r="K587" s="53"/>
      <c r="L587" s="53"/>
      <c r="M587" s="53"/>
      <c r="N587" s="53"/>
      <c r="O587" s="53"/>
      <c r="P587" s="53"/>
      <c r="Q587" s="53"/>
      <c r="R587" s="53"/>
      <c r="S587" s="53"/>
      <c r="T587" s="53"/>
      <c r="U587" s="7"/>
      <c r="V587" s="4"/>
      <c r="W587" s="4"/>
      <c r="X587" s="4"/>
      <c r="Y587" s="4"/>
      <c r="Z587" s="4"/>
    </row>
    <row r="588" spans="1:26" ht="15.75" customHeight="1">
      <c r="A588" s="7"/>
      <c r="B588" s="4"/>
      <c r="C588" s="4"/>
      <c r="D588" s="4"/>
      <c r="E588" s="7"/>
      <c r="F588" s="4"/>
      <c r="G588" s="4"/>
      <c r="H588" s="7"/>
      <c r="I588" s="7"/>
      <c r="J588" s="53"/>
      <c r="K588" s="53"/>
      <c r="L588" s="53"/>
      <c r="M588" s="53"/>
      <c r="N588" s="53"/>
      <c r="O588" s="53"/>
      <c r="P588" s="53"/>
      <c r="Q588" s="53"/>
      <c r="R588" s="53"/>
      <c r="S588" s="53"/>
      <c r="T588" s="53"/>
      <c r="U588" s="7"/>
      <c r="V588" s="4"/>
      <c r="W588" s="4"/>
      <c r="X588" s="4"/>
      <c r="Y588" s="4"/>
      <c r="Z588" s="4"/>
    </row>
    <row r="589" spans="1:26" ht="15.75" customHeight="1">
      <c r="A589" s="7"/>
      <c r="B589" s="4"/>
      <c r="C589" s="4"/>
      <c r="D589" s="4"/>
      <c r="E589" s="7"/>
      <c r="F589" s="4"/>
      <c r="G589" s="4"/>
      <c r="H589" s="7"/>
      <c r="I589" s="7"/>
      <c r="J589" s="53"/>
      <c r="K589" s="53"/>
      <c r="L589" s="53"/>
      <c r="M589" s="53"/>
      <c r="N589" s="53"/>
      <c r="O589" s="53"/>
      <c r="P589" s="53"/>
      <c r="Q589" s="53"/>
      <c r="R589" s="53"/>
      <c r="S589" s="53"/>
      <c r="T589" s="53"/>
      <c r="U589" s="7"/>
      <c r="V589" s="4"/>
      <c r="W589" s="4"/>
      <c r="X589" s="4"/>
      <c r="Y589" s="4"/>
      <c r="Z589" s="4"/>
    </row>
    <row r="590" spans="1:26" ht="15.75" customHeight="1">
      <c r="A590" s="7"/>
      <c r="B590" s="4"/>
      <c r="C590" s="4"/>
      <c r="D590" s="4"/>
      <c r="E590" s="7"/>
      <c r="F590" s="4"/>
      <c r="G590" s="4"/>
      <c r="H590" s="7"/>
      <c r="I590" s="7"/>
      <c r="J590" s="53"/>
      <c r="K590" s="53"/>
      <c r="L590" s="53"/>
      <c r="M590" s="53"/>
      <c r="N590" s="53"/>
      <c r="O590" s="53"/>
      <c r="P590" s="53"/>
      <c r="Q590" s="53"/>
      <c r="R590" s="53"/>
      <c r="S590" s="53"/>
      <c r="T590" s="53"/>
      <c r="U590" s="7"/>
      <c r="V590" s="4"/>
      <c r="W590" s="4"/>
      <c r="X590" s="4"/>
      <c r="Y590" s="4"/>
      <c r="Z590" s="4"/>
    </row>
    <row r="591" spans="1:26" ht="15.75" customHeight="1">
      <c r="A591" s="7"/>
      <c r="B591" s="4"/>
      <c r="C591" s="4"/>
      <c r="D591" s="4"/>
      <c r="E591" s="7"/>
      <c r="F591" s="4"/>
      <c r="G591" s="4"/>
      <c r="H591" s="7"/>
      <c r="I591" s="7"/>
      <c r="J591" s="53"/>
      <c r="K591" s="53"/>
      <c r="L591" s="53"/>
      <c r="M591" s="53"/>
      <c r="N591" s="53"/>
      <c r="O591" s="53"/>
      <c r="P591" s="53"/>
      <c r="Q591" s="53"/>
      <c r="R591" s="53"/>
      <c r="S591" s="53"/>
      <c r="T591" s="53"/>
      <c r="U591" s="7"/>
      <c r="V591" s="4"/>
      <c r="W591" s="4"/>
      <c r="X591" s="4"/>
      <c r="Y591" s="4"/>
      <c r="Z591" s="4"/>
    </row>
    <row r="592" spans="1:26" ht="15.75" customHeight="1">
      <c r="A592" s="7"/>
      <c r="B592" s="4"/>
      <c r="C592" s="4"/>
      <c r="D592" s="4"/>
      <c r="E592" s="7"/>
      <c r="F592" s="4"/>
      <c r="G592" s="4"/>
      <c r="H592" s="7"/>
      <c r="I592" s="7"/>
      <c r="J592" s="53"/>
      <c r="K592" s="53"/>
      <c r="L592" s="53"/>
      <c r="M592" s="53"/>
      <c r="N592" s="53"/>
      <c r="O592" s="53"/>
      <c r="P592" s="53"/>
      <c r="Q592" s="53"/>
      <c r="R592" s="53"/>
      <c r="S592" s="53"/>
      <c r="T592" s="53"/>
      <c r="U592" s="7"/>
      <c r="V592" s="4"/>
      <c r="W592" s="4"/>
      <c r="X592" s="4"/>
      <c r="Y592" s="4"/>
      <c r="Z592" s="4"/>
    </row>
    <row r="593" spans="1:26" ht="15.75" customHeight="1">
      <c r="A593" s="7"/>
      <c r="B593" s="4"/>
      <c r="C593" s="4"/>
      <c r="D593" s="4"/>
      <c r="E593" s="7"/>
      <c r="F593" s="4"/>
      <c r="G593" s="4"/>
      <c r="H593" s="7"/>
      <c r="I593" s="7"/>
      <c r="J593" s="53"/>
      <c r="K593" s="53"/>
      <c r="L593" s="53"/>
      <c r="M593" s="53"/>
      <c r="N593" s="53"/>
      <c r="O593" s="53"/>
      <c r="P593" s="53"/>
      <c r="Q593" s="53"/>
      <c r="R593" s="53"/>
      <c r="S593" s="53"/>
      <c r="T593" s="53"/>
      <c r="U593" s="7"/>
      <c r="V593" s="4"/>
      <c r="W593" s="4"/>
      <c r="X593" s="4"/>
      <c r="Y593" s="4"/>
      <c r="Z593" s="4"/>
    </row>
    <row r="594" spans="1:26" ht="15.75" customHeight="1">
      <c r="A594" s="7"/>
      <c r="B594" s="4"/>
      <c r="C594" s="4"/>
      <c r="D594" s="4"/>
      <c r="E594" s="7"/>
      <c r="F594" s="4"/>
      <c r="G594" s="4"/>
      <c r="H594" s="7"/>
      <c r="I594" s="7"/>
      <c r="J594" s="53"/>
      <c r="K594" s="53"/>
      <c r="L594" s="53"/>
      <c r="M594" s="53"/>
      <c r="N594" s="53"/>
      <c r="O594" s="53"/>
      <c r="P594" s="53"/>
      <c r="Q594" s="53"/>
      <c r="R594" s="53"/>
      <c r="S594" s="53"/>
      <c r="T594" s="53"/>
      <c r="U594" s="7"/>
      <c r="V594" s="4"/>
      <c r="W594" s="4"/>
      <c r="X594" s="4"/>
      <c r="Y594" s="4"/>
      <c r="Z594" s="4"/>
    </row>
    <row r="595" spans="1:26" ht="15.75" customHeight="1">
      <c r="A595" s="7"/>
      <c r="B595" s="4"/>
      <c r="C595" s="4"/>
      <c r="D595" s="4"/>
      <c r="E595" s="7"/>
      <c r="F595" s="4"/>
      <c r="G595" s="4"/>
      <c r="H595" s="7"/>
      <c r="I595" s="7"/>
      <c r="J595" s="53"/>
      <c r="K595" s="53"/>
      <c r="L595" s="53"/>
      <c r="M595" s="53"/>
      <c r="N595" s="53"/>
      <c r="O595" s="53"/>
      <c r="P595" s="53"/>
      <c r="Q595" s="53"/>
      <c r="R595" s="53"/>
      <c r="S595" s="53"/>
      <c r="T595" s="53"/>
      <c r="U595" s="7"/>
      <c r="V595" s="4"/>
      <c r="W595" s="4"/>
      <c r="X595" s="4"/>
      <c r="Y595" s="4"/>
      <c r="Z595" s="4"/>
    </row>
    <row r="596" spans="1:26" ht="15.75" customHeight="1">
      <c r="A596" s="7"/>
      <c r="B596" s="4"/>
      <c r="C596" s="4"/>
      <c r="D596" s="4"/>
      <c r="E596" s="7"/>
      <c r="F596" s="4"/>
      <c r="G596" s="4"/>
      <c r="H596" s="7"/>
      <c r="I596" s="7"/>
      <c r="J596" s="53"/>
      <c r="K596" s="53"/>
      <c r="L596" s="53"/>
      <c r="M596" s="53"/>
      <c r="N596" s="53"/>
      <c r="O596" s="53"/>
      <c r="P596" s="53"/>
      <c r="Q596" s="53"/>
      <c r="R596" s="53"/>
      <c r="S596" s="53"/>
      <c r="T596" s="53"/>
      <c r="U596" s="7"/>
      <c r="V596" s="4"/>
      <c r="W596" s="4"/>
      <c r="X596" s="4"/>
      <c r="Y596" s="4"/>
      <c r="Z596" s="4"/>
    </row>
    <row r="597" spans="1:26" ht="15.75" customHeight="1">
      <c r="A597" s="7"/>
      <c r="B597" s="4"/>
      <c r="C597" s="4"/>
      <c r="D597" s="4"/>
      <c r="E597" s="7"/>
      <c r="F597" s="4"/>
      <c r="G597" s="4"/>
      <c r="H597" s="7"/>
      <c r="I597" s="7"/>
      <c r="J597" s="53"/>
      <c r="K597" s="53"/>
      <c r="L597" s="53"/>
      <c r="M597" s="53"/>
      <c r="N597" s="53"/>
      <c r="O597" s="53"/>
      <c r="P597" s="53"/>
      <c r="Q597" s="53"/>
      <c r="R597" s="53"/>
      <c r="S597" s="53"/>
      <c r="T597" s="53"/>
      <c r="U597" s="7"/>
      <c r="V597" s="4"/>
      <c r="W597" s="4"/>
      <c r="X597" s="4"/>
      <c r="Y597" s="4"/>
      <c r="Z597" s="4"/>
    </row>
    <row r="598" spans="1:26" ht="15.75" customHeight="1">
      <c r="A598" s="7"/>
      <c r="B598" s="4"/>
      <c r="C598" s="4"/>
      <c r="D598" s="4"/>
      <c r="E598" s="7"/>
      <c r="F598" s="4"/>
      <c r="G598" s="4"/>
      <c r="H598" s="7"/>
      <c r="I598" s="7"/>
      <c r="J598" s="53"/>
      <c r="K598" s="53"/>
      <c r="L598" s="53"/>
      <c r="M598" s="53"/>
      <c r="N598" s="53"/>
      <c r="O598" s="53"/>
      <c r="P598" s="53"/>
      <c r="Q598" s="53"/>
      <c r="R598" s="53"/>
      <c r="S598" s="53"/>
      <c r="T598" s="53"/>
      <c r="U598" s="7"/>
      <c r="V598" s="4"/>
      <c r="W598" s="4"/>
      <c r="X598" s="4"/>
      <c r="Y598" s="4"/>
      <c r="Z598" s="4"/>
    </row>
    <row r="599" spans="1:26" ht="15.75" customHeight="1">
      <c r="A599" s="7"/>
      <c r="B599" s="4"/>
      <c r="C599" s="4"/>
      <c r="D599" s="4"/>
      <c r="E599" s="7"/>
      <c r="F599" s="4"/>
      <c r="G599" s="4"/>
      <c r="H599" s="7"/>
      <c r="I599" s="7"/>
      <c r="J599" s="53"/>
      <c r="K599" s="53"/>
      <c r="L599" s="53"/>
      <c r="M599" s="53"/>
      <c r="N599" s="53"/>
      <c r="O599" s="53"/>
      <c r="P599" s="53"/>
      <c r="Q599" s="53"/>
      <c r="R599" s="53"/>
      <c r="S599" s="53"/>
      <c r="T599" s="53"/>
      <c r="U599" s="7"/>
      <c r="V599" s="4"/>
      <c r="W599" s="4"/>
      <c r="X599" s="4"/>
      <c r="Y599" s="4"/>
      <c r="Z599" s="4"/>
    </row>
    <row r="600" spans="1:26" ht="15.75" customHeight="1">
      <c r="A600" s="7"/>
      <c r="B600" s="4"/>
      <c r="C600" s="4"/>
      <c r="D600" s="4"/>
      <c r="E600" s="7"/>
      <c r="F600" s="4"/>
      <c r="G600" s="4"/>
      <c r="H600" s="7"/>
      <c r="I600" s="7"/>
      <c r="J600" s="53"/>
      <c r="K600" s="53"/>
      <c r="L600" s="53"/>
      <c r="M600" s="53"/>
      <c r="N600" s="53"/>
      <c r="O600" s="53"/>
      <c r="P600" s="53"/>
      <c r="Q600" s="53"/>
      <c r="R600" s="53"/>
      <c r="S600" s="53"/>
      <c r="T600" s="53"/>
      <c r="U600" s="7"/>
      <c r="V600" s="4"/>
      <c r="W600" s="4"/>
      <c r="X600" s="4"/>
      <c r="Y600" s="4"/>
      <c r="Z600" s="4"/>
    </row>
    <row r="601" spans="1:26" ht="15.75" customHeight="1">
      <c r="A601" s="7"/>
      <c r="B601" s="4"/>
      <c r="C601" s="4"/>
      <c r="D601" s="4"/>
      <c r="E601" s="7"/>
      <c r="F601" s="4"/>
      <c r="G601" s="4"/>
      <c r="H601" s="7"/>
      <c r="I601" s="7"/>
      <c r="J601" s="53"/>
      <c r="K601" s="53"/>
      <c r="L601" s="53"/>
      <c r="M601" s="53"/>
      <c r="N601" s="53"/>
      <c r="O601" s="53"/>
      <c r="P601" s="53"/>
      <c r="Q601" s="53"/>
      <c r="R601" s="53"/>
      <c r="S601" s="53"/>
      <c r="T601" s="53"/>
      <c r="U601" s="7"/>
      <c r="V601" s="4"/>
      <c r="W601" s="4"/>
      <c r="X601" s="4"/>
      <c r="Y601" s="4"/>
      <c r="Z601" s="4"/>
    </row>
    <row r="602" spans="1:26" ht="15.75" customHeight="1">
      <c r="A602" s="7"/>
      <c r="B602" s="4"/>
      <c r="C602" s="4"/>
      <c r="D602" s="4"/>
      <c r="E602" s="7"/>
      <c r="F602" s="4"/>
      <c r="G602" s="4"/>
      <c r="H602" s="7"/>
      <c r="I602" s="7"/>
      <c r="J602" s="53"/>
      <c r="K602" s="53"/>
      <c r="L602" s="53"/>
      <c r="M602" s="53"/>
      <c r="N602" s="53"/>
      <c r="O602" s="53"/>
      <c r="P602" s="53"/>
      <c r="Q602" s="53"/>
      <c r="R602" s="53"/>
      <c r="S602" s="53"/>
      <c r="T602" s="53"/>
      <c r="U602" s="7"/>
      <c r="V602" s="4"/>
      <c r="W602" s="4"/>
      <c r="X602" s="4"/>
      <c r="Y602" s="4"/>
      <c r="Z602" s="4"/>
    </row>
    <row r="603" spans="1:26" ht="15.75" customHeight="1">
      <c r="A603" s="7"/>
      <c r="B603" s="4"/>
      <c r="C603" s="4"/>
      <c r="D603" s="4"/>
      <c r="E603" s="7"/>
      <c r="F603" s="4"/>
      <c r="G603" s="4"/>
      <c r="H603" s="7"/>
      <c r="I603" s="7"/>
      <c r="J603" s="53"/>
      <c r="K603" s="53"/>
      <c r="L603" s="53"/>
      <c r="M603" s="53"/>
      <c r="N603" s="53"/>
      <c r="O603" s="53"/>
      <c r="P603" s="53"/>
      <c r="Q603" s="53"/>
      <c r="R603" s="53"/>
      <c r="S603" s="53"/>
      <c r="T603" s="53"/>
      <c r="U603" s="7"/>
      <c r="V603" s="4"/>
      <c r="W603" s="4"/>
      <c r="X603" s="4"/>
      <c r="Y603" s="4"/>
      <c r="Z603" s="4"/>
    </row>
    <row r="604" spans="1:26" ht="15.75" customHeight="1">
      <c r="A604" s="7"/>
      <c r="B604" s="4"/>
      <c r="C604" s="4"/>
      <c r="D604" s="4"/>
      <c r="E604" s="7"/>
      <c r="F604" s="4"/>
      <c r="G604" s="4"/>
      <c r="H604" s="7"/>
      <c r="I604" s="7"/>
      <c r="J604" s="53"/>
      <c r="K604" s="53"/>
      <c r="L604" s="53"/>
      <c r="M604" s="53"/>
      <c r="N604" s="53"/>
      <c r="O604" s="53"/>
      <c r="P604" s="53"/>
      <c r="Q604" s="53"/>
      <c r="R604" s="53"/>
      <c r="S604" s="53"/>
      <c r="T604" s="53"/>
      <c r="U604" s="7"/>
      <c r="V604" s="4"/>
      <c r="W604" s="4"/>
      <c r="X604" s="4"/>
      <c r="Y604" s="4"/>
      <c r="Z604" s="4"/>
    </row>
    <row r="605" spans="1:26" ht="15.75" customHeight="1">
      <c r="A605" s="7"/>
      <c r="B605" s="4"/>
      <c r="C605" s="4"/>
      <c r="D605" s="4"/>
      <c r="E605" s="7"/>
      <c r="F605" s="4"/>
      <c r="G605" s="4"/>
      <c r="H605" s="7"/>
      <c r="I605" s="7"/>
      <c r="J605" s="53"/>
      <c r="K605" s="53"/>
      <c r="L605" s="53"/>
      <c r="M605" s="53"/>
      <c r="N605" s="53"/>
      <c r="O605" s="53"/>
      <c r="P605" s="53"/>
      <c r="Q605" s="53"/>
      <c r="R605" s="53"/>
      <c r="S605" s="53"/>
      <c r="T605" s="53"/>
      <c r="U605" s="7"/>
      <c r="V605" s="4"/>
      <c r="W605" s="4"/>
      <c r="X605" s="4"/>
      <c r="Y605" s="4"/>
      <c r="Z605" s="4"/>
    </row>
    <row r="606" spans="1:26" ht="15.75" customHeight="1">
      <c r="A606" s="7"/>
      <c r="B606" s="4"/>
      <c r="C606" s="4"/>
      <c r="D606" s="4"/>
      <c r="E606" s="7"/>
      <c r="F606" s="4"/>
      <c r="G606" s="4"/>
      <c r="H606" s="7"/>
      <c r="I606" s="7"/>
      <c r="J606" s="53"/>
      <c r="K606" s="53"/>
      <c r="L606" s="53"/>
      <c r="M606" s="53"/>
      <c r="N606" s="53"/>
      <c r="O606" s="53"/>
      <c r="P606" s="53"/>
      <c r="Q606" s="53"/>
      <c r="R606" s="53"/>
      <c r="S606" s="53"/>
      <c r="T606" s="53"/>
      <c r="U606" s="7"/>
      <c r="V606" s="4"/>
      <c r="W606" s="4"/>
      <c r="X606" s="4"/>
      <c r="Y606" s="4"/>
      <c r="Z606" s="4"/>
    </row>
    <row r="607" spans="1:26" ht="15.75" customHeight="1">
      <c r="A607" s="7"/>
      <c r="B607" s="4"/>
      <c r="C607" s="4"/>
      <c r="D607" s="4"/>
      <c r="E607" s="7"/>
      <c r="F607" s="4"/>
      <c r="G607" s="4"/>
      <c r="H607" s="7"/>
      <c r="I607" s="7"/>
      <c r="J607" s="53"/>
      <c r="K607" s="53"/>
      <c r="L607" s="53"/>
      <c r="M607" s="53"/>
      <c r="N607" s="53"/>
      <c r="O607" s="53"/>
      <c r="P607" s="53"/>
      <c r="Q607" s="53"/>
      <c r="R607" s="53"/>
      <c r="S607" s="53"/>
      <c r="T607" s="53"/>
      <c r="U607" s="7"/>
      <c r="V607" s="4"/>
      <c r="W607" s="4"/>
      <c r="X607" s="4"/>
      <c r="Y607" s="4"/>
      <c r="Z607" s="4"/>
    </row>
    <row r="608" spans="1:26" ht="15.75" customHeight="1">
      <c r="A608" s="7"/>
      <c r="B608" s="4"/>
      <c r="C608" s="4"/>
      <c r="D608" s="4"/>
      <c r="E608" s="7"/>
      <c r="F608" s="4"/>
      <c r="G608" s="4"/>
      <c r="H608" s="7"/>
      <c r="I608" s="7"/>
      <c r="J608" s="53"/>
      <c r="K608" s="53"/>
      <c r="L608" s="53"/>
      <c r="M608" s="53"/>
      <c r="N608" s="53"/>
      <c r="O608" s="53"/>
      <c r="P608" s="53"/>
      <c r="Q608" s="53"/>
      <c r="R608" s="53"/>
      <c r="S608" s="53"/>
      <c r="T608" s="53"/>
      <c r="U608" s="7"/>
      <c r="V608" s="4"/>
      <c r="W608" s="4"/>
      <c r="X608" s="4"/>
      <c r="Y608" s="4"/>
      <c r="Z608" s="4"/>
    </row>
    <row r="609" spans="1:26" ht="15.75" customHeight="1">
      <c r="A609" s="7"/>
      <c r="B609" s="4"/>
      <c r="C609" s="4"/>
      <c r="D609" s="4"/>
      <c r="E609" s="7"/>
      <c r="F609" s="4"/>
      <c r="G609" s="4"/>
      <c r="H609" s="7"/>
      <c r="I609" s="7"/>
      <c r="J609" s="53"/>
      <c r="K609" s="53"/>
      <c r="L609" s="53"/>
      <c r="M609" s="53"/>
      <c r="N609" s="53"/>
      <c r="O609" s="53"/>
      <c r="P609" s="53"/>
      <c r="Q609" s="53"/>
      <c r="R609" s="53"/>
      <c r="S609" s="53"/>
      <c r="T609" s="53"/>
      <c r="U609" s="7"/>
      <c r="V609" s="4"/>
      <c r="W609" s="4"/>
      <c r="X609" s="4"/>
      <c r="Y609" s="4"/>
      <c r="Z609" s="4"/>
    </row>
    <row r="610" spans="1:26" ht="15.75" customHeight="1">
      <c r="A610" s="7"/>
      <c r="B610" s="4"/>
      <c r="C610" s="4"/>
      <c r="D610" s="4"/>
      <c r="E610" s="7"/>
      <c r="F610" s="4"/>
      <c r="G610" s="4"/>
      <c r="H610" s="7"/>
      <c r="I610" s="7"/>
      <c r="J610" s="53"/>
      <c r="K610" s="53"/>
      <c r="L610" s="53"/>
      <c r="M610" s="53"/>
      <c r="N610" s="53"/>
      <c r="O610" s="53"/>
      <c r="P610" s="53"/>
      <c r="Q610" s="53"/>
      <c r="R610" s="53"/>
      <c r="S610" s="53"/>
      <c r="T610" s="53"/>
      <c r="U610" s="7"/>
      <c r="V610" s="4"/>
      <c r="W610" s="4"/>
      <c r="X610" s="4"/>
      <c r="Y610" s="4"/>
      <c r="Z610" s="4"/>
    </row>
    <row r="611" spans="1:26" ht="15.75" customHeight="1">
      <c r="A611" s="7"/>
      <c r="B611" s="4"/>
      <c r="C611" s="4"/>
      <c r="D611" s="4"/>
      <c r="E611" s="7"/>
      <c r="F611" s="4"/>
      <c r="G611" s="4"/>
      <c r="H611" s="7"/>
      <c r="I611" s="7"/>
      <c r="J611" s="53"/>
      <c r="K611" s="53"/>
      <c r="L611" s="53"/>
      <c r="M611" s="53"/>
      <c r="N611" s="53"/>
      <c r="O611" s="53"/>
      <c r="P611" s="53"/>
      <c r="Q611" s="53"/>
      <c r="R611" s="53"/>
      <c r="S611" s="53"/>
      <c r="T611" s="53"/>
      <c r="U611" s="7"/>
      <c r="V611" s="4"/>
      <c r="W611" s="4"/>
      <c r="X611" s="4"/>
      <c r="Y611" s="4"/>
      <c r="Z611" s="4"/>
    </row>
    <row r="612" spans="1:26" ht="15.75" customHeight="1">
      <c r="A612" s="7"/>
      <c r="B612" s="4"/>
      <c r="C612" s="4"/>
      <c r="D612" s="4"/>
      <c r="E612" s="7"/>
      <c r="F612" s="4"/>
      <c r="G612" s="4"/>
      <c r="H612" s="7"/>
      <c r="I612" s="7"/>
      <c r="J612" s="53"/>
      <c r="K612" s="53"/>
      <c r="L612" s="53"/>
      <c r="M612" s="53"/>
      <c r="N612" s="53"/>
      <c r="O612" s="53"/>
      <c r="P612" s="53"/>
      <c r="Q612" s="53"/>
      <c r="R612" s="53"/>
      <c r="S612" s="53"/>
      <c r="T612" s="53"/>
      <c r="U612" s="7"/>
      <c r="V612" s="4"/>
      <c r="W612" s="4"/>
      <c r="X612" s="4"/>
      <c r="Y612" s="4"/>
      <c r="Z612" s="4"/>
    </row>
    <row r="613" spans="1:26" ht="15.75" customHeight="1">
      <c r="A613" s="7"/>
      <c r="B613" s="4"/>
      <c r="C613" s="4"/>
      <c r="D613" s="4"/>
      <c r="E613" s="7"/>
      <c r="F613" s="4"/>
      <c r="G613" s="4"/>
      <c r="H613" s="7"/>
      <c r="I613" s="7"/>
      <c r="J613" s="53"/>
      <c r="K613" s="53"/>
      <c r="L613" s="53"/>
      <c r="M613" s="53"/>
      <c r="N613" s="53"/>
      <c r="O613" s="53"/>
      <c r="P613" s="53"/>
      <c r="Q613" s="53"/>
      <c r="R613" s="53"/>
      <c r="S613" s="53"/>
      <c r="T613" s="53"/>
      <c r="U613" s="7"/>
      <c r="V613" s="4"/>
      <c r="W613" s="4"/>
      <c r="X613" s="4"/>
      <c r="Y613" s="4"/>
      <c r="Z613" s="4"/>
    </row>
    <row r="614" spans="1:26" ht="15.75" customHeight="1">
      <c r="A614" s="7"/>
      <c r="B614" s="4"/>
      <c r="C614" s="4"/>
      <c r="D614" s="4"/>
      <c r="E614" s="7"/>
      <c r="F614" s="4"/>
      <c r="G614" s="4"/>
      <c r="H614" s="7"/>
      <c r="I614" s="7"/>
      <c r="J614" s="53"/>
      <c r="K614" s="53"/>
      <c r="L614" s="53"/>
      <c r="M614" s="53"/>
      <c r="N614" s="53"/>
      <c r="O614" s="53"/>
      <c r="P614" s="53"/>
      <c r="Q614" s="53"/>
      <c r="R614" s="53"/>
      <c r="S614" s="53"/>
      <c r="T614" s="53"/>
      <c r="U614" s="7"/>
      <c r="V614" s="4"/>
      <c r="W614" s="4"/>
      <c r="X614" s="4"/>
      <c r="Y614" s="4"/>
      <c r="Z614" s="4"/>
    </row>
    <row r="615" spans="1:26" ht="15.75" customHeight="1">
      <c r="A615" s="7"/>
      <c r="B615" s="4"/>
      <c r="C615" s="4"/>
      <c r="D615" s="4"/>
      <c r="E615" s="7"/>
      <c r="F615" s="4"/>
      <c r="G615" s="4"/>
      <c r="H615" s="7"/>
      <c r="I615" s="7"/>
      <c r="J615" s="53"/>
      <c r="K615" s="53"/>
      <c r="L615" s="53"/>
      <c r="M615" s="53"/>
      <c r="N615" s="53"/>
      <c r="O615" s="53"/>
      <c r="P615" s="53"/>
      <c r="Q615" s="53"/>
      <c r="R615" s="53"/>
      <c r="S615" s="53"/>
      <c r="T615" s="53"/>
      <c r="U615" s="7"/>
      <c r="V615" s="4"/>
      <c r="W615" s="4"/>
      <c r="X615" s="4"/>
      <c r="Y615" s="4"/>
      <c r="Z615" s="4"/>
    </row>
    <row r="616" spans="1:26" ht="15.75" customHeight="1">
      <c r="A616" s="7"/>
      <c r="B616" s="4"/>
      <c r="C616" s="4"/>
      <c r="D616" s="4"/>
      <c r="E616" s="7"/>
      <c r="F616" s="4"/>
      <c r="G616" s="4"/>
      <c r="H616" s="7"/>
      <c r="I616" s="7"/>
      <c r="J616" s="53"/>
      <c r="K616" s="53"/>
      <c r="L616" s="53"/>
      <c r="M616" s="53"/>
      <c r="N616" s="53"/>
      <c r="O616" s="53"/>
      <c r="P616" s="53"/>
      <c r="Q616" s="53"/>
      <c r="R616" s="53"/>
      <c r="S616" s="53"/>
      <c r="T616" s="53"/>
      <c r="U616" s="7"/>
      <c r="V616" s="4"/>
      <c r="W616" s="4"/>
      <c r="X616" s="4"/>
      <c r="Y616" s="4"/>
      <c r="Z616" s="4"/>
    </row>
    <row r="617" spans="1:26" ht="15.75" customHeight="1">
      <c r="A617" s="7"/>
      <c r="B617" s="4"/>
      <c r="C617" s="4"/>
      <c r="D617" s="4"/>
      <c r="E617" s="7"/>
      <c r="F617" s="4"/>
      <c r="G617" s="4"/>
      <c r="H617" s="7"/>
      <c r="I617" s="7"/>
      <c r="J617" s="53"/>
      <c r="K617" s="53"/>
      <c r="L617" s="53"/>
      <c r="M617" s="53"/>
      <c r="N617" s="53"/>
      <c r="O617" s="53"/>
      <c r="P617" s="53"/>
      <c r="Q617" s="53"/>
      <c r="R617" s="53"/>
      <c r="S617" s="53"/>
      <c r="T617" s="53"/>
      <c r="U617" s="7"/>
      <c r="V617" s="4"/>
      <c r="W617" s="4"/>
      <c r="X617" s="4"/>
      <c r="Y617" s="4"/>
      <c r="Z617" s="4"/>
    </row>
    <row r="618" spans="1:26" ht="15.75" customHeight="1">
      <c r="A618" s="7"/>
      <c r="B618" s="4"/>
      <c r="C618" s="4"/>
      <c r="D618" s="4"/>
      <c r="E618" s="7"/>
      <c r="F618" s="4"/>
      <c r="G618" s="4"/>
      <c r="H618" s="7"/>
      <c r="I618" s="7"/>
      <c r="J618" s="53"/>
      <c r="K618" s="53"/>
      <c r="L618" s="53"/>
      <c r="M618" s="53"/>
      <c r="N618" s="53"/>
      <c r="O618" s="53"/>
      <c r="P618" s="53"/>
      <c r="Q618" s="53"/>
      <c r="R618" s="53"/>
      <c r="S618" s="53"/>
      <c r="T618" s="53"/>
      <c r="U618" s="7"/>
      <c r="V618" s="4"/>
      <c r="W618" s="4"/>
      <c r="X618" s="4"/>
      <c r="Y618" s="4"/>
      <c r="Z618" s="4"/>
    </row>
    <row r="619" spans="1:26" ht="15.75" customHeight="1">
      <c r="A619" s="7"/>
      <c r="B619" s="4"/>
      <c r="C619" s="4"/>
      <c r="D619" s="4"/>
      <c r="E619" s="7"/>
      <c r="F619" s="4"/>
      <c r="G619" s="4"/>
      <c r="H619" s="7"/>
      <c r="I619" s="7"/>
      <c r="J619" s="53"/>
      <c r="K619" s="53"/>
      <c r="L619" s="53"/>
      <c r="M619" s="53"/>
      <c r="N619" s="53"/>
      <c r="O619" s="53"/>
      <c r="P619" s="53"/>
      <c r="Q619" s="53"/>
      <c r="R619" s="53"/>
      <c r="S619" s="53"/>
      <c r="T619" s="53"/>
      <c r="U619" s="7"/>
      <c r="V619" s="4"/>
      <c r="W619" s="4"/>
      <c r="X619" s="4"/>
      <c r="Y619" s="4"/>
      <c r="Z619" s="4"/>
    </row>
    <row r="620" spans="1:26" ht="15.75" customHeight="1">
      <c r="A620" s="7"/>
      <c r="B620" s="4"/>
      <c r="C620" s="4"/>
      <c r="D620" s="4"/>
      <c r="E620" s="7"/>
      <c r="F620" s="4"/>
      <c r="G620" s="4"/>
      <c r="H620" s="7"/>
      <c r="I620" s="7"/>
      <c r="J620" s="53"/>
      <c r="K620" s="53"/>
      <c r="L620" s="53"/>
      <c r="M620" s="53"/>
      <c r="N620" s="53"/>
      <c r="O620" s="53"/>
      <c r="P620" s="53"/>
      <c r="Q620" s="53"/>
      <c r="R620" s="53"/>
      <c r="S620" s="53"/>
      <c r="T620" s="53"/>
      <c r="U620" s="7"/>
      <c r="V620" s="4"/>
      <c r="W620" s="4"/>
      <c r="X620" s="4"/>
      <c r="Y620" s="4"/>
      <c r="Z620" s="4"/>
    </row>
    <row r="621" spans="1:26" ht="15.75" customHeight="1">
      <c r="A621" s="7"/>
      <c r="B621" s="4"/>
      <c r="C621" s="4"/>
      <c r="D621" s="4"/>
      <c r="E621" s="7"/>
      <c r="F621" s="4"/>
      <c r="G621" s="4"/>
      <c r="H621" s="7"/>
      <c r="I621" s="7"/>
      <c r="J621" s="53"/>
      <c r="K621" s="53"/>
      <c r="L621" s="53"/>
      <c r="M621" s="53"/>
      <c r="N621" s="53"/>
      <c r="O621" s="53"/>
      <c r="P621" s="53"/>
      <c r="Q621" s="53"/>
      <c r="R621" s="53"/>
      <c r="S621" s="53"/>
      <c r="T621" s="53"/>
      <c r="U621" s="7"/>
      <c r="V621" s="4"/>
      <c r="W621" s="4"/>
      <c r="X621" s="4"/>
      <c r="Y621" s="4"/>
      <c r="Z621" s="4"/>
    </row>
    <row r="622" spans="1:26" ht="15.75" customHeight="1">
      <c r="A622" s="7"/>
      <c r="B622" s="4"/>
      <c r="C622" s="4"/>
      <c r="D622" s="4"/>
      <c r="E622" s="7"/>
      <c r="F622" s="4"/>
      <c r="G622" s="4"/>
      <c r="H622" s="7"/>
      <c r="I622" s="7"/>
      <c r="J622" s="53"/>
      <c r="K622" s="53"/>
      <c r="L622" s="53"/>
      <c r="M622" s="53"/>
      <c r="N622" s="53"/>
      <c r="O622" s="53"/>
      <c r="P622" s="53"/>
      <c r="Q622" s="53"/>
      <c r="R622" s="53"/>
      <c r="S622" s="53"/>
      <c r="T622" s="53"/>
      <c r="U622" s="7"/>
      <c r="V622" s="4"/>
      <c r="W622" s="4"/>
      <c r="X622" s="4"/>
      <c r="Y622" s="4"/>
      <c r="Z622" s="4"/>
    </row>
    <row r="623" spans="1:26" ht="15.75" customHeight="1">
      <c r="A623" s="7"/>
      <c r="B623" s="4"/>
      <c r="C623" s="4"/>
      <c r="D623" s="4"/>
      <c r="E623" s="7"/>
      <c r="F623" s="4"/>
      <c r="G623" s="4"/>
      <c r="H623" s="7"/>
      <c r="I623" s="7"/>
      <c r="J623" s="53"/>
      <c r="K623" s="53"/>
      <c r="L623" s="53"/>
      <c r="M623" s="53"/>
      <c r="N623" s="53"/>
      <c r="O623" s="53"/>
      <c r="P623" s="53"/>
      <c r="Q623" s="53"/>
      <c r="R623" s="53"/>
      <c r="S623" s="53"/>
      <c r="T623" s="53"/>
      <c r="U623" s="7"/>
      <c r="V623" s="4"/>
      <c r="W623" s="4"/>
      <c r="X623" s="4"/>
      <c r="Y623" s="4"/>
      <c r="Z623" s="4"/>
    </row>
    <row r="624" spans="1:26" ht="15.75" customHeight="1">
      <c r="A624" s="7"/>
      <c r="B624" s="4"/>
      <c r="C624" s="4"/>
      <c r="D624" s="4"/>
      <c r="E624" s="7"/>
      <c r="F624" s="4"/>
      <c r="G624" s="4"/>
      <c r="H624" s="7"/>
      <c r="I624" s="7"/>
      <c r="J624" s="53"/>
      <c r="K624" s="53"/>
      <c r="L624" s="53"/>
      <c r="M624" s="53"/>
      <c r="N624" s="53"/>
      <c r="O624" s="53"/>
      <c r="P624" s="53"/>
      <c r="Q624" s="53"/>
      <c r="R624" s="53"/>
      <c r="S624" s="53"/>
      <c r="T624" s="53"/>
      <c r="U624" s="7"/>
      <c r="V624" s="4"/>
      <c r="W624" s="4"/>
      <c r="X624" s="4"/>
      <c r="Y624" s="4"/>
      <c r="Z624" s="4"/>
    </row>
    <row r="625" spans="1:26" ht="15.75" customHeight="1">
      <c r="A625" s="7"/>
      <c r="B625" s="4"/>
      <c r="C625" s="4"/>
      <c r="D625" s="4"/>
      <c r="E625" s="7"/>
      <c r="F625" s="4"/>
      <c r="G625" s="4"/>
      <c r="H625" s="7"/>
      <c r="I625" s="7"/>
      <c r="J625" s="53"/>
      <c r="K625" s="53"/>
      <c r="L625" s="53"/>
      <c r="M625" s="53"/>
      <c r="N625" s="53"/>
      <c r="O625" s="53"/>
      <c r="P625" s="53"/>
      <c r="Q625" s="53"/>
      <c r="R625" s="53"/>
      <c r="S625" s="53"/>
      <c r="T625" s="53"/>
      <c r="U625" s="7"/>
      <c r="V625" s="4"/>
      <c r="W625" s="4"/>
      <c r="X625" s="4"/>
      <c r="Y625" s="4"/>
      <c r="Z625" s="4"/>
    </row>
    <row r="626" spans="1:26" ht="15.75" customHeight="1">
      <c r="A626" s="7"/>
      <c r="B626" s="4"/>
      <c r="C626" s="4"/>
      <c r="D626" s="4"/>
      <c r="E626" s="7"/>
      <c r="F626" s="4"/>
      <c r="G626" s="4"/>
      <c r="H626" s="7"/>
      <c r="I626" s="7"/>
      <c r="J626" s="53"/>
      <c r="K626" s="53"/>
      <c r="L626" s="53"/>
      <c r="M626" s="53"/>
      <c r="N626" s="53"/>
      <c r="O626" s="53"/>
      <c r="P626" s="53"/>
      <c r="Q626" s="53"/>
      <c r="R626" s="53"/>
      <c r="S626" s="53"/>
      <c r="T626" s="53"/>
      <c r="U626" s="7"/>
      <c r="V626" s="4"/>
      <c r="W626" s="4"/>
      <c r="X626" s="4"/>
      <c r="Y626" s="4"/>
      <c r="Z626" s="4"/>
    </row>
    <row r="627" spans="1:26" ht="15.75" customHeight="1">
      <c r="A627" s="7"/>
      <c r="B627" s="4"/>
      <c r="C627" s="4"/>
      <c r="D627" s="4"/>
      <c r="E627" s="7"/>
      <c r="F627" s="4"/>
      <c r="G627" s="4"/>
      <c r="H627" s="7"/>
      <c r="I627" s="7"/>
      <c r="J627" s="53"/>
      <c r="K627" s="53"/>
      <c r="L627" s="53"/>
      <c r="M627" s="53"/>
      <c r="N627" s="53"/>
      <c r="O627" s="53"/>
      <c r="P627" s="53"/>
      <c r="Q627" s="53"/>
      <c r="R627" s="53"/>
      <c r="S627" s="53"/>
      <c r="T627" s="53"/>
      <c r="U627" s="7"/>
      <c r="V627" s="4"/>
      <c r="W627" s="4"/>
      <c r="X627" s="4"/>
      <c r="Y627" s="4"/>
      <c r="Z627" s="4"/>
    </row>
    <row r="628" spans="1:26" ht="15.75" customHeight="1">
      <c r="A628" s="7"/>
      <c r="B628" s="4"/>
      <c r="C628" s="4"/>
      <c r="D628" s="4"/>
      <c r="E628" s="7"/>
      <c r="F628" s="4"/>
      <c r="G628" s="4"/>
      <c r="H628" s="7"/>
      <c r="I628" s="7"/>
      <c r="J628" s="53"/>
      <c r="K628" s="53"/>
      <c r="L628" s="53"/>
      <c r="M628" s="53"/>
      <c r="N628" s="53"/>
      <c r="O628" s="53"/>
      <c r="P628" s="53"/>
      <c r="Q628" s="53"/>
      <c r="R628" s="53"/>
      <c r="S628" s="53"/>
      <c r="T628" s="53"/>
      <c r="U628" s="7"/>
      <c r="V628" s="4"/>
      <c r="W628" s="4"/>
      <c r="X628" s="4"/>
      <c r="Y628" s="4"/>
      <c r="Z628" s="4"/>
    </row>
    <row r="629" spans="1:26" ht="15.75" customHeight="1">
      <c r="A629" s="7"/>
      <c r="B629" s="4"/>
      <c r="C629" s="4"/>
      <c r="D629" s="4"/>
      <c r="E629" s="7"/>
      <c r="F629" s="4"/>
      <c r="G629" s="4"/>
      <c r="H629" s="7"/>
      <c r="I629" s="7"/>
      <c r="J629" s="53"/>
      <c r="K629" s="53"/>
      <c r="L629" s="53"/>
      <c r="M629" s="53"/>
      <c r="N629" s="53"/>
      <c r="O629" s="53"/>
      <c r="P629" s="53"/>
      <c r="Q629" s="53"/>
      <c r="R629" s="53"/>
      <c r="S629" s="53"/>
      <c r="T629" s="53"/>
      <c r="U629" s="7"/>
      <c r="V629" s="4"/>
      <c r="W629" s="4"/>
      <c r="X629" s="4"/>
      <c r="Y629" s="4"/>
      <c r="Z629" s="4"/>
    </row>
    <row r="630" spans="1:26" ht="15.75" customHeight="1">
      <c r="A630" s="7"/>
      <c r="B630" s="4"/>
      <c r="C630" s="4"/>
      <c r="D630" s="4"/>
      <c r="E630" s="7"/>
      <c r="F630" s="4"/>
      <c r="G630" s="4"/>
      <c r="H630" s="7"/>
      <c r="I630" s="7"/>
      <c r="J630" s="53"/>
      <c r="K630" s="53"/>
      <c r="L630" s="53"/>
      <c r="M630" s="53"/>
      <c r="N630" s="53"/>
      <c r="O630" s="53"/>
      <c r="P630" s="53"/>
      <c r="Q630" s="53"/>
      <c r="R630" s="53"/>
      <c r="S630" s="53"/>
      <c r="T630" s="53"/>
      <c r="U630" s="7"/>
      <c r="V630" s="4"/>
      <c r="W630" s="4"/>
      <c r="X630" s="4"/>
      <c r="Y630" s="4"/>
      <c r="Z630" s="4"/>
    </row>
    <row r="631" spans="1:26" ht="15.75" customHeight="1">
      <c r="A631" s="7"/>
      <c r="B631" s="4"/>
      <c r="C631" s="4"/>
      <c r="D631" s="4"/>
      <c r="E631" s="7"/>
      <c r="F631" s="4"/>
      <c r="G631" s="4"/>
      <c r="H631" s="7"/>
      <c r="I631" s="7"/>
      <c r="J631" s="53"/>
      <c r="K631" s="53"/>
      <c r="L631" s="53"/>
      <c r="M631" s="53"/>
      <c r="N631" s="53"/>
      <c r="O631" s="53"/>
      <c r="P631" s="53"/>
      <c r="Q631" s="53"/>
      <c r="R631" s="53"/>
      <c r="S631" s="53"/>
      <c r="T631" s="53"/>
      <c r="U631" s="7"/>
      <c r="V631" s="4"/>
      <c r="W631" s="4"/>
      <c r="X631" s="4"/>
      <c r="Y631" s="4"/>
      <c r="Z631" s="4"/>
    </row>
    <row r="632" spans="1:26" ht="15.75" customHeight="1">
      <c r="A632" s="7"/>
      <c r="B632" s="4"/>
      <c r="C632" s="4"/>
      <c r="D632" s="4"/>
      <c r="E632" s="7"/>
      <c r="F632" s="4"/>
      <c r="G632" s="4"/>
      <c r="H632" s="7"/>
      <c r="I632" s="7"/>
      <c r="J632" s="53"/>
      <c r="K632" s="53"/>
      <c r="L632" s="53"/>
      <c r="M632" s="53"/>
      <c r="N632" s="53"/>
      <c r="O632" s="53"/>
      <c r="P632" s="53"/>
      <c r="Q632" s="53"/>
      <c r="R632" s="53"/>
      <c r="S632" s="53"/>
      <c r="T632" s="53"/>
      <c r="U632" s="7"/>
      <c r="V632" s="4"/>
      <c r="W632" s="4"/>
      <c r="X632" s="4"/>
      <c r="Y632" s="4"/>
      <c r="Z632" s="4"/>
    </row>
    <row r="633" spans="1:26" ht="15.75" customHeight="1">
      <c r="A633" s="7"/>
      <c r="B633" s="4"/>
      <c r="C633" s="4"/>
      <c r="D633" s="4"/>
      <c r="E633" s="7"/>
      <c r="F633" s="4"/>
      <c r="G633" s="4"/>
      <c r="H633" s="7"/>
      <c r="I633" s="7"/>
      <c r="J633" s="53"/>
      <c r="K633" s="53"/>
      <c r="L633" s="53"/>
      <c r="M633" s="53"/>
      <c r="N633" s="53"/>
      <c r="O633" s="53"/>
      <c r="P633" s="53"/>
      <c r="Q633" s="53"/>
      <c r="R633" s="53"/>
      <c r="S633" s="53"/>
      <c r="T633" s="53"/>
      <c r="U633" s="7"/>
      <c r="V633" s="4"/>
      <c r="W633" s="4"/>
      <c r="X633" s="4"/>
      <c r="Y633" s="4"/>
      <c r="Z633" s="4"/>
    </row>
    <row r="634" spans="1:26" ht="15.75" customHeight="1">
      <c r="A634" s="7"/>
      <c r="B634" s="4"/>
      <c r="C634" s="4"/>
      <c r="D634" s="4"/>
      <c r="E634" s="7"/>
      <c r="F634" s="4"/>
      <c r="G634" s="4"/>
      <c r="H634" s="7"/>
      <c r="I634" s="7"/>
      <c r="J634" s="53"/>
      <c r="K634" s="53"/>
      <c r="L634" s="53"/>
      <c r="M634" s="53"/>
      <c r="N634" s="53"/>
      <c r="O634" s="53"/>
      <c r="P634" s="53"/>
      <c r="Q634" s="53"/>
      <c r="R634" s="53"/>
      <c r="S634" s="53"/>
      <c r="T634" s="53"/>
      <c r="U634" s="7"/>
      <c r="V634" s="4"/>
      <c r="W634" s="4"/>
      <c r="X634" s="4"/>
      <c r="Y634" s="4"/>
      <c r="Z634" s="4"/>
    </row>
    <row r="635" spans="1:26" ht="15.75" customHeight="1">
      <c r="A635" s="7"/>
      <c r="B635" s="4"/>
      <c r="C635" s="4"/>
      <c r="D635" s="4"/>
      <c r="E635" s="7"/>
      <c r="F635" s="4"/>
      <c r="G635" s="4"/>
      <c r="H635" s="7"/>
      <c r="I635" s="7"/>
      <c r="J635" s="53"/>
      <c r="K635" s="53"/>
      <c r="L635" s="53"/>
      <c r="M635" s="53"/>
      <c r="N635" s="53"/>
      <c r="O635" s="53"/>
      <c r="P635" s="53"/>
      <c r="Q635" s="53"/>
      <c r="R635" s="53"/>
      <c r="S635" s="53"/>
      <c r="T635" s="53"/>
      <c r="U635" s="7"/>
      <c r="V635" s="4"/>
      <c r="W635" s="4"/>
      <c r="X635" s="4"/>
      <c r="Y635" s="4"/>
      <c r="Z635" s="4"/>
    </row>
    <row r="636" spans="1:26" ht="15.75" customHeight="1">
      <c r="A636" s="7"/>
      <c r="B636" s="4"/>
      <c r="C636" s="4"/>
      <c r="D636" s="4"/>
      <c r="E636" s="7"/>
      <c r="F636" s="4"/>
      <c r="G636" s="4"/>
      <c r="H636" s="7"/>
      <c r="I636" s="7"/>
      <c r="J636" s="53"/>
      <c r="K636" s="53"/>
      <c r="L636" s="53"/>
      <c r="M636" s="53"/>
      <c r="N636" s="53"/>
      <c r="O636" s="53"/>
      <c r="P636" s="53"/>
      <c r="Q636" s="53"/>
      <c r="R636" s="53"/>
      <c r="S636" s="53"/>
      <c r="T636" s="53"/>
      <c r="U636" s="7"/>
      <c r="V636" s="4"/>
      <c r="W636" s="4"/>
      <c r="X636" s="4"/>
      <c r="Y636" s="4"/>
      <c r="Z636" s="4"/>
    </row>
    <row r="637" spans="1:26" ht="15.75" customHeight="1">
      <c r="A637" s="7"/>
      <c r="B637" s="4"/>
      <c r="C637" s="4"/>
      <c r="D637" s="4"/>
      <c r="E637" s="7"/>
      <c r="F637" s="4"/>
      <c r="G637" s="4"/>
      <c r="H637" s="7"/>
      <c r="I637" s="7"/>
      <c r="J637" s="53"/>
      <c r="K637" s="53"/>
      <c r="L637" s="53"/>
      <c r="M637" s="53"/>
      <c r="N637" s="53"/>
      <c r="O637" s="53"/>
      <c r="P637" s="53"/>
      <c r="Q637" s="53"/>
      <c r="R637" s="53"/>
      <c r="S637" s="53"/>
      <c r="T637" s="53"/>
      <c r="U637" s="7"/>
      <c r="V637" s="4"/>
      <c r="W637" s="4"/>
      <c r="X637" s="4"/>
      <c r="Y637" s="4"/>
      <c r="Z637" s="4"/>
    </row>
    <row r="638" spans="1:26" ht="15.75" customHeight="1">
      <c r="A638" s="7"/>
      <c r="B638" s="4"/>
      <c r="C638" s="4"/>
      <c r="D638" s="4"/>
      <c r="E638" s="7"/>
      <c r="F638" s="4"/>
      <c r="G638" s="4"/>
      <c r="H638" s="7"/>
      <c r="I638" s="7"/>
      <c r="J638" s="53"/>
      <c r="K638" s="53"/>
      <c r="L638" s="53"/>
      <c r="M638" s="53"/>
      <c r="N638" s="53"/>
      <c r="O638" s="53"/>
      <c r="P638" s="53"/>
      <c r="Q638" s="53"/>
      <c r="R638" s="53"/>
      <c r="S638" s="53"/>
      <c r="T638" s="53"/>
      <c r="U638" s="7"/>
      <c r="V638" s="4"/>
      <c r="W638" s="4"/>
      <c r="X638" s="4"/>
      <c r="Y638" s="4"/>
      <c r="Z638" s="4"/>
    </row>
    <row r="639" spans="1:26" ht="15.75" customHeight="1">
      <c r="A639" s="7"/>
      <c r="B639" s="4"/>
      <c r="C639" s="4"/>
      <c r="D639" s="4"/>
      <c r="E639" s="7"/>
      <c r="F639" s="4"/>
      <c r="G639" s="4"/>
      <c r="H639" s="7"/>
      <c r="I639" s="7"/>
      <c r="J639" s="53"/>
      <c r="K639" s="53"/>
      <c r="L639" s="53"/>
      <c r="M639" s="53"/>
      <c r="N639" s="53"/>
      <c r="O639" s="53"/>
      <c r="P639" s="53"/>
      <c r="Q639" s="53"/>
      <c r="R639" s="53"/>
      <c r="S639" s="53"/>
      <c r="T639" s="53"/>
      <c r="U639" s="7"/>
      <c r="V639" s="4"/>
      <c r="W639" s="4"/>
      <c r="X639" s="4"/>
      <c r="Y639" s="4"/>
      <c r="Z639" s="4"/>
    </row>
    <row r="640" spans="1:26" ht="15.75" customHeight="1">
      <c r="A640" s="7"/>
      <c r="B640" s="4"/>
      <c r="C640" s="4"/>
      <c r="D640" s="4"/>
      <c r="E640" s="7"/>
      <c r="F640" s="4"/>
      <c r="G640" s="4"/>
      <c r="H640" s="7"/>
      <c r="I640" s="7"/>
      <c r="J640" s="53"/>
      <c r="K640" s="53"/>
      <c r="L640" s="53"/>
      <c r="M640" s="53"/>
      <c r="N640" s="53"/>
      <c r="O640" s="53"/>
      <c r="P640" s="53"/>
      <c r="Q640" s="53"/>
      <c r="R640" s="53"/>
      <c r="S640" s="53"/>
      <c r="T640" s="53"/>
      <c r="U640" s="7"/>
      <c r="V640" s="4"/>
      <c r="W640" s="4"/>
      <c r="X640" s="4"/>
      <c r="Y640" s="4"/>
      <c r="Z640" s="4"/>
    </row>
    <row r="641" spans="1:26" ht="15.75" customHeight="1">
      <c r="A641" s="7"/>
      <c r="B641" s="4"/>
      <c r="C641" s="4"/>
      <c r="D641" s="4"/>
      <c r="E641" s="7"/>
      <c r="F641" s="4"/>
      <c r="G641" s="4"/>
      <c r="H641" s="7"/>
      <c r="I641" s="7"/>
      <c r="J641" s="53"/>
      <c r="K641" s="53"/>
      <c r="L641" s="53"/>
      <c r="M641" s="53"/>
      <c r="N641" s="53"/>
      <c r="O641" s="53"/>
      <c r="P641" s="53"/>
      <c r="Q641" s="53"/>
      <c r="R641" s="53"/>
      <c r="S641" s="53"/>
      <c r="T641" s="53"/>
      <c r="U641" s="7"/>
      <c r="V641" s="4"/>
      <c r="W641" s="4"/>
      <c r="X641" s="4"/>
      <c r="Y641" s="4"/>
      <c r="Z641" s="4"/>
    </row>
    <row r="642" spans="1:26" ht="15.75" customHeight="1">
      <c r="A642" s="7"/>
      <c r="B642" s="4"/>
      <c r="C642" s="4"/>
      <c r="D642" s="4"/>
      <c r="E642" s="7"/>
      <c r="F642" s="4"/>
      <c r="G642" s="4"/>
      <c r="H642" s="7"/>
      <c r="I642" s="7"/>
      <c r="J642" s="53"/>
      <c r="K642" s="53"/>
      <c r="L642" s="53"/>
      <c r="M642" s="53"/>
      <c r="N642" s="53"/>
      <c r="O642" s="53"/>
      <c r="P642" s="53"/>
      <c r="Q642" s="53"/>
      <c r="R642" s="53"/>
      <c r="S642" s="53"/>
      <c r="T642" s="53"/>
      <c r="U642" s="7"/>
      <c r="V642" s="4"/>
      <c r="W642" s="4"/>
      <c r="X642" s="4"/>
      <c r="Y642" s="4"/>
      <c r="Z642" s="4"/>
    </row>
    <row r="643" spans="1:26" ht="15.75" customHeight="1">
      <c r="A643" s="7"/>
      <c r="B643" s="4"/>
      <c r="C643" s="4"/>
      <c r="D643" s="4"/>
      <c r="E643" s="7"/>
      <c r="F643" s="4"/>
      <c r="G643" s="4"/>
      <c r="H643" s="7"/>
      <c r="I643" s="7"/>
      <c r="J643" s="53"/>
      <c r="K643" s="53"/>
      <c r="L643" s="53"/>
      <c r="M643" s="53"/>
      <c r="N643" s="53"/>
      <c r="O643" s="53"/>
      <c r="P643" s="53"/>
      <c r="Q643" s="53"/>
      <c r="R643" s="53"/>
      <c r="S643" s="53"/>
      <c r="T643" s="53"/>
      <c r="U643" s="7"/>
      <c r="V643" s="4"/>
      <c r="W643" s="4"/>
      <c r="X643" s="4"/>
      <c r="Y643" s="4"/>
      <c r="Z643" s="4"/>
    </row>
    <row r="644" spans="1:26" ht="15.75" customHeight="1">
      <c r="A644" s="7"/>
      <c r="B644" s="4"/>
      <c r="C644" s="4"/>
      <c r="D644" s="4"/>
      <c r="E644" s="7"/>
      <c r="F644" s="4"/>
      <c r="G644" s="4"/>
      <c r="H644" s="7"/>
      <c r="I644" s="7"/>
      <c r="J644" s="53"/>
      <c r="K644" s="53"/>
      <c r="L644" s="53"/>
      <c r="M644" s="53"/>
      <c r="N644" s="53"/>
      <c r="O644" s="53"/>
      <c r="P644" s="53"/>
      <c r="Q644" s="53"/>
      <c r="R644" s="53"/>
      <c r="S644" s="53"/>
      <c r="T644" s="53"/>
      <c r="U644" s="7"/>
      <c r="V644" s="4"/>
      <c r="W644" s="4"/>
      <c r="X644" s="4"/>
      <c r="Y644" s="4"/>
      <c r="Z644" s="4"/>
    </row>
    <row r="645" spans="1:26" ht="15.75" customHeight="1">
      <c r="A645" s="7"/>
      <c r="B645" s="4"/>
      <c r="C645" s="4"/>
      <c r="D645" s="4"/>
      <c r="E645" s="7"/>
      <c r="F645" s="4"/>
      <c r="G645" s="4"/>
      <c r="H645" s="7"/>
      <c r="I645" s="7"/>
      <c r="J645" s="53"/>
      <c r="K645" s="53"/>
      <c r="L645" s="53"/>
      <c r="M645" s="53"/>
      <c r="N645" s="53"/>
      <c r="O645" s="53"/>
      <c r="P645" s="53"/>
      <c r="Q645" s="53"/>
      <c r="R645" s="53"/>
      <c r="S645" s="53"/>
      <c r="T645" s="53"/>
      <c r="U645" s="7"/>
      <c r="V645" s="4"/>
      <c r="W645" s="4"/>
      <c r="X645" s="4"/>
      <c r="Y645" s="4"/>
      <c r="Z645" s="4"/>
    </row>
    <row r="646" spans="1:26" ht="15.75" customHeight="1">
      <c r="A646" s="7"/>
      <c r="B646" s="4"/>
      <c r="C646" s="4"/>
      <c r="D646" s="4"/>
      <c r="E646" s="7"/>
      <c r="F646" s="4"/>
      <c r="G646" s="4"/>
      <c r="H646" s="7"/>
      <c r="I646" s="7"/>
      <c r="J646" s="53"/>
      <c r="K646" s="53"/>
      <c r="L646" s="53"/>
      <c r="M646" s="53"/>
      <c r="N646" s="53"/>
      <c r="O646" s="53"/>
      <c r="P646" s="53"/>
      <c r="Q646" s="53"/>
      <c r="R646" s="53"/>
      <c r="S646" s="53"/>
      <c r="T646" s="53"/>
      <c r="U646" s="7"/>
      <c r="V646" s="4"/>
      <c r="W646" s="4"/>
      <c r="X646" s="4"/>
      <c r="Y646" s="4"/>
      <c r="Z646" s="4"/>
    </row>
    <row r="647" spans="1:26" ht="15.75" customHeight="1">
      <c r="A647" s="7"/>
      <c r="B647" s="4"/>
      <c r="C647" s="4"/>
      <c r="D647" s="4"/>
      <c r="E647" s="7"/>
      <c r="F647" s="4"/>
      <c r="G647" s="4"/>
      <c r="H647" s="7"/>
      <c r="I647" s="7"/>
      <c r="J647" s="53"/>
      <c r="K647" s="53"/>
      <c r="L647" s="53"/>
      <c r="M647" s="53"/>
      <c r="N647" s="53"/>
      <c r="O647" s="53"/>
      <c r="P647" s="53"/>
      <c r="Q647" s="53"/>
      <c r="R647" s="53"/>
      <c r="S647" s="53"/>
      <c r="T647" s="53"/>
      <c r="U647" s="7"/>
      <c r="V647" s="4"/>
      <c r="W647" s="4"/>
      <c r="X647" s="4"/>
      <c r="Y647" s="4"/>
      <c r="Z647" s="4"/>
    </row>
    <row r="648" spans="1:26" ht="15.75" customHeight="1">
      <c r="A648" s="7"/>
      <c r="B648" s="4"/>
      <c r="C648" s="4"/>
      <c r="D648" s="4"/>
      <c r="E648" s="7"/>
      <c r="F648" s="4"/>
      <c r="G648" s="4"/>
      <c r="H648" s="7"/>
      <c r="I648" s="7"/>
      <c r="J648" s="53"/>
      <c r="K648" s="53"/>
      <c r="L648" s="53"/>
      <c r="M648" s="53"/>
      <c r="N648" s="53"/>
      <c r="O648" s="53"/>
      <c r="P648" s="53"/>
      <c r="Q648" s="53"/>
      <c r="R648" s="53"/>
      <c r="S648" s="53"/>
      <c r="T648" s="53"/>
      <c r="U648" s="7"/>
      <c r="V648" s="4"/>
      <c r="W648" s="4"/>
      <c r="X648" s="4"/>
      <c r="Y648" s="4"/>
      <c r="Z648" s="4"/>
    </row>
    <row r="649" spans="1:26" ht="15.75" customHeight="1">
      <c r="A649" s="7"/>
      <c r="B649" s="4"/>
      <c r="C649" s="4"/>
      <c r="D649" s="4"/>
      <c r="E649" s="7"/>
      <c r="F649" s="4"/>
      <c r="G649" s="4"/>
      <c r="H649" s="7"/>
      <c r="I649" s="7"/>
      <c r="J649" s="53"/>
      <c r="K649" s="53"/>
      <c r="L649" s="53"/>
      <c r="M649" s="53"/>
      <c r="N649" s="53"/>
      <c r="O649" s="53"/>
      <c r="P649" s="53"/>
      <c r="Q649" s="53"/>
      <c r="R649" s="53"/>
      <c r="S649" s="53"/>
      <c r="T649" s="53"/>
      <c r="U649" s="7"/>
      <c r="V649" s="4"/>
      <c r="W649" s="4"/>
      <c r="X649" s="4"/>
      <c r="Y649" s="4"/>
      <c r="Z649" s="4"/>
    </row>
    <row r="650" spans="1:26" ht="15.75" customHeight="1">
      <c r="A650" s="7"/>
      <c r="B650" s="4"/>
      <c r="C650" s="4"/>
      <c r="D650" s="4"/>
      <c r="E650" s="7"/>
      <c r="F650" s="4"/>
      <c r="G650" s="4"/>
      <c r="H650" s="7"/>
      <c r="I650" s="7"/>
      <c r="J650" s="53"/>
      <c r="K650" s="53"/>
      <c r="L650" s="53"/>
      <c r="M650" s="53"/>
      <c r="N650" s="53"/>
      <c r="O650" s="53"/>
      <c r="P650" s="53"/>
      <c r="Q650" s="53"/>
      <c r="R650" s="53"/>
      <c r="S650" s="53"/>
      <c r="T650" s="53"/>
      <c r="U650" s="7"/>
      <c r="V650" s="4"/>
      <c r="W650" s="4"/>
      <c r="X650" s="4"/>
      <c r="Y650" s="4"/>
      <c r="Z650" s="4"/>
    </row>
    <row r="651" spans="1:26" ht="15.75" customHeight="1">
      <c r="A651" s="7"/>
      <c r="B651" s="4"/>
      <c r="C651" s="4"/>
      <c r="D651" s="4"/>
      <c r="E651" s="7"/>
      <c r="F651" s="4"/>
      <c r="G651" s="4"/>
      <c r="H651" s="7"/>
      <c r="I651" s="7"/>
      <c r="J651" s="53"/>
      <c r="K651" s="53"/>
      <c r="L651" s="53"/>
      <c r="M651" s="53"/>
      <c r="N651" s="53"/>
      <c r="O651" s="53"/>
      <c r="P651" s="53"/>
      <c r="Q651" s="53"/>
      <c r="R651" s="53"/>
      <c r="S651" s="53"/>
      <c r="T651" s="53"/>
      <c r="U651" s="7"/>
      <c r="V651" s="4"/>
      <c r="W651" s="4"/>
      <c r="X651" s="4"/>
      <c r="Y651" s="4"/>
      <c r="Z651" s="4"/>
    </row>
    <row r="652" spans="1:26" ht="15.75" customHeight="1">
      <c r="A652" s="7"/>
      <c r="B652" s="4"/>
      <c r="C652" s="4"/>
      <c r="D652" s="4"/>
      <c r="E652" s="7"/>
      <c r="F652" s="4"/>
      <c r="G652" s="4"/>
      <c r="H652" s="7"/>
      <c r="I652" s="7"/>
      <c r="J652" s="53"/>
      <c r="K652" s="53"/>
      <c r="L652" s="53"/>
      <c r="M652" s="53"/>
      <c r="N652" s="53"/>
      <c r="O652" s="53"/>
      <c r="P652" s="53"/>
      <c r="Q652" s="53"/>
      <c r="R652" s="53"/>
      <c r="S652" s="53"/>
      <c r="T652" s="53"/>
      <c r="U652" s="7"/>
      <c r="V652" s="4"/>
      <c r="W652" s="4"/>
      <c r="X652" s="4"/>
      <c r="Y652" s="4"/>
      <c r="Z652" s="4"/>
    </row>
    <row r="653" spans="1:26" ht="15.75" customHeight="1">
      <c r="A653" s="7"/>
      <c r="B653" s="4"/>
      <c r="C653" s="4"/>
      <c r="D653" s="4"/>
      <c r="E653" s="7"/>
      <c r="F653" s="4"/>
      <c r="G653" s="4"/>
      <c r="H653" s="7"/>
      <c r="I653" s="7"/>
      <c r="J653" s="53"/>
      <c r="K653" s="53"/>
      <c r="L653" s="53"/>
      <c r="M653" s="53"/>
      <c r="N653" s="53"/>
      <c r="O653" s="53"/>
      <c r="P653" s="53"/>
      <c r="Q653" s="53"/>
      <c r="R653" s="53"/>
      <c r="S653" s="53"/>
      <c r="T653" s="53"/>
      <c r="U653" s="7"/>
      <c r="V653" s="4"/>
      <c r="W653" s="4"/>
      <c r="X653" s="4"/>
      <c r="Y653" s="4"/>
      <c r="Z653" s="4"/>
    </row>
    <row r="654" spans="1:26" ht="15.75" customHeight="1">
      <c r="A654" s="7"/>
      <c r="B654" s="4"/>
      <c r="C654" s="4"/>
      <c r="D654" s="4"/>
      <c r="E654" s="7"/>
      <c r="F654" s="4"/>
      <c r="G654" s="4"/>
      <c r="H654" s="7"/>
      <c r="I654" s="7"/>
      <c r="J654" s="53"/>
      <c r="K654" s="53"/>
      <c r="L654" s="53"/>
      <c r="M654" s="53"/>
      <c r="N654" s="53"/>
      <c r="O654" s="53"/>
      <c r="P654" s="53"/>
      <c r="Q654" s="53"/>
      <c r="R654" s="53"/>
      <c r="S654" s="53"/>
      <c r="T654" s="53"/>
      <c r="U654" s="7"/>
      <c r="V654" s="4"/>
      <c r="W654" s="4"/>
      <c r="X654" s="4"/>
      <c r="Y654" s="4"/>
      <c r="Z654" s="4"/>
    </row>
    <row r="655" spans="1:26" ht="15.75" customHeight="1">
      <c r="A655" s="7"/>
      <c r="B655" s="4"/>
      <c r="C655" s="4"/>
      <c r="D655" s="4"/>
      <c r="E655" s="7"/>
      <c r="F655" s="4"/>
      <c r="G655" s="4"/>
      <c r="H655" s="7"/>
      <c r="I655" s="7"/>
      <c r="J655" s="53"/>
      <c r="K655" s="53"/>
      <c r="L655" s="53"/>
      <c r="M655" s="53"/>
      <c r="N655" s="53"/>
      <c r="O655" s="53"/>
      <c r="P655" s="53"/>
      <c r="Q655" s="53"/>
      <c r="R655" s="53"/>
      <c r="S655" s="53"/>
      <c r="T655" s="53"/>
      <c r="U655" s="7"/>
      <c r="V655" s="4"/>
      <c r="W655" s="4"/>
      <c r="X655" s="4"/>
      <c r="Y655" s="4"/>
      <c r="Z655" s="4"/>
    </row>
    <row r="656" spans="1:26" ht="15.75" customHeight="1">
      <c r="A656" s="7"/>
      <c r="B656" s="4"/>
      <c r="C656" s="4"/>
      <c r="D656" s="4"/>
      <c r="E656" s="7"/>
      <c r="F656" s="4"/>
      <c r="G656" s="4"/>
      <c r="H656" s="7"/>
      <c r="I656" s="7"/>
      <c r="J656" s="53"/>
      <c r="K656" s="53"/>
      <c r="L656" s="53"/>
      <c r="M656" s="53"/>
      <c r="N656" s="53"/>
      <c r="O656" s="53"/>
      <c r="P656" s="53"/>
      <c r="Q656" s="53"/>
      <c r="R656" s="53"/>
      <c r="S656" s="53"/>
      <c r="T656" s="53"/>
      <c r="U656" s="7"/>
      <c r="V656" s="4"/>
      <c r="W656" s="4"/>
      <c r="X656" s="4"/>
      <c r="Y656" s="4"/>
      <c r="Z656" s="4"/>
    </row>
    <row r="657" spans="1:26" ht="15.75" customHeight="1">
      <c r="A657" s="7"/>
      <c r="B657" s="4"/>
      <c r="C657" s="4"/>
      <c r="D657" s="4"/>
      <c r="E657" s="7"/>
      <c r="F657" s="4"/>
      <c r="G657" s="4"/>
      <c r="H657" s="7"/>
      <c r="I657" s="7"/>
      <c r="J657" s="53"/>
      <c r="K657" s="53"/>
      <c r="L657" s="53"/>
      <c r="M657" s="53"/>
      <c r="N657" s="53"/>
      <c r="O657" s="53"/>
      <c r="P657" s="53"/>
      <c r="Q657" s="53"/>
      <c r="R657" s="53"/>
      <c r="S657" s="53"/>
      <c r="T657" s="53"/>
      <c r="U657" s="7"/>
      <c r="V657" s="4"/>
      <c r="W657" s="4"/>
      <c r="X657" s="4"/>
      <c r="Y657" s="4"/>
      <c r="Z657" s="4"/>
    </row>
    <row r="658" spans="1:26" ht="15.75" customHeight="1">
      <c r="A658" s="7"/>
      <c r="B658" s="4"/>
      <c r="C658" s="4"/>
      <c r="D658" s="4"/>
      <c r="E658" s="7"/>
      <c r="F658" s="4"/>
      <c r="G658" s="4"/>
      <c r="H658" s="7"/>
      <c r="I658" s="7"/>
      <c r="J658" s="53"/>
      <c r="K658" s="53"/>
      <c r="L658" s="53"/>
      <c r="M658" s="53"/>
      <c r="N658" s="53"/>
      <c r="O658" s="53"/>
      <c r="P658" s="53"/>
      <c r="Q658" s="53"/>
      <c r="R658" s="53"/>
      <c r="S658" s="53"/>
      <c r="T658" s="53"/>
      <c r="U658" s="7"/>
      <c r="V658" s="4"/>
      <c r="W658" s="4"/>
      <c r="X658" s="4"/>
      <c r="Y658" s="4"/>
      <c r="Z658" s="4"/>
    </row>
    <row r="659" spans="1:26" ht="15.75" customHeight="1">
      <c r="A659" s="7"/>
      <c r="B659" s="4"/>
      <c r="C659" s="4"/>
      <c r="D659" s="4"/>
      <c r="E659" s="7"/>
      <c r="F659" s="4"/>
      <c r="G659" s="4"/>
      <c r="H659" s="7"/>
      <c r="I659" s="7"/>
      <c r="J659" s="53"/>
      <c r="K659" s="53"/>
      <c r="L659" s="53"/>
      <c r="M659" s="53"/>
      <c r="N659" s="53"/>
      <c r="O659" s="53"/>
      <c r="P659" s="53"/>
      <c r="Q659" s="53"/>
      <c r="R659" s="53"/>
      <c r="S659" s="53"/>
      <c r="T659" s="53"/>
      <c r="U659" s="7"/>
      <c r="V659" s="4"/>
      <c r="W659" s="4"/>
      <c r="X659" s="4"/>
      <c r="Y659" s="4"/>
      <c r="Z659" s="4"/>
    </row>
    <row r="660" spans="1:26" ht="15.75" customHeight="1">
      <c r="A660" s="7"/>
      <c r="B660" s="4"/>
      <c r="C660" s="4"/>
      <c r="D660" s="4"/>
      <c r="E660" s="7"/>
      <c r="F660" s="4"/>
      <c r="G660" s="4"/>
      <c r="H660" s="7"/>
      <c r="I660" s="7"/>
      <c r="J660" s="53"/>
      <c r="K660" s="53"/>
      <c r="L660" s="53"/>
      <c r="M660" s="53"/>
      <c r="N660" s="53"/>
      <c r="O660" s="53"/>
      <c r="P660" s="53"/>
      <c r="Q660" s="53"/>
      <c r="R660" s="53"/>
      <c r="S660" s="53"/>
      <c r="T660" s="53"/>
      <c r="U660" s="7"/>
      <c r="V660" s="4"/>
      <c r="W660" s="4"/>
      <c r="X660" s="4"/>
      <c r="Y660" s="4"/>
      <c r="Z660" s="4"/>
    </row>
    <row r="661" spans="1:26" ht="15.75" customHeight="1">
      <c r="A661" s="7"/>
      <c r="B661" s="4"/>
      <c r="C661" s="4"/>
      <c r="D661" s="4"/>
      <c r="E661" s="7"/>
      <c r="F661" s="4"/>
      <c r="G661" s="4"/>
      <c r="H661" s="7"/>
      <c r="I661" s="7"/>
      <c r="J661" s="53"/>
      <c r="K661" s="53"/>
      <c r="L661" s="53"/>
      <c r="M661" s="53"/>
      <c r="N661" s="53"/>
      <c r="O661" s="53"/>
      <c r="P661" s="53"/>
      <c r="Q661" s="53"/>
      <c r="R661" s="53"/>
      <c r="S661" s="53"/>
      <c r="T661" s="53"/>
      <c r="U661" s="7"/>
      <c r="V661" s="4"/>
      <c r="W661" s="4"/>
      <c r="X661" s="4"/>
      <c r="Y661" s="4"/>
      <c r="Z661" s="4"/>
    </row>
    <row r="662" spans="1:26" ht="15.75" customHeight="1">
      <c r="A662" s="7"/>
      <c r="B662" s="4"/>
      <c r="C662" s="4"/>
      <c r="D662" s="4"/>
      <c r="E662" s="7"/>
      <c r="F662" s="4"/>
      <c r="G662" s="4"/>
      <c r="H662" s="7"/>
      <c r="I662" s="7"/>
      <c r="J662" s="53"/>
      <c r="K662" s="53"/>
      <c r="L662" s="53"/>
      <c r="M662" s="53"/>
      <c r="N662" s="53"/>
      <c r="O662" s="53"/>
      <c r="P662" s="53"/>
      <c r="Q662" s="53"/>
      <c r="R662" s="53"/>
      <c r="S662" s="53"/>
      <c r="T662" s="53"/>
      <c r="U662" s="7"/>
      <c r="V662" s="4"/>
      <c r="W662" s="4"/>
      <c r="X662" s="4"/>
      <c r="Y662" s="4"/>
      <c r="Z662" s="4"/>
    </row>
    <row r="663" spans="1:26" ht="15.75" customHeight="1">
      <c r="A663" s="7"/>
      <c r="B663" s="4"/>
      <c r="C663" s="4"/>
      <c r="D663" s="4"/>
      <c r="E663" s="7"/>
      <c r="F663" s="4"/>
      <c r="G663" s="4"/>
      <c r="H663" s="7"/>
      <c r="I663" s="7"/>
      <c r="J663" s="53"/>
      <c r="K663" s="53"/>
      <c r="L663" s="53"/>
      <c r="M663" s="53"/>
      <c r="N663" s="53"/>
      <c r="O663" s="53"/>
      <c r="P663" s="53"/>
      <c r="Q663" s="53"/>
      <c r="R663" s="53"/>
      <c r="S663" s="53"/>
      <c r="T663" s="53"/>
      <c r="U663" s="7"/>
      <c r="V663" s="4"/>
      <c r="W663" s="4"/>
      <c r="X663" s="4"/>
      <c r="Y663" s="4"/>
      <c r="Z663" s="4"/>
    </row>
    <row r="664" spans="1:26" ht="15.75" customHeight="1">
      <c r="A664" s="7"/>
      <c r="B664" s="4"/>
      <c r="C664" s="4"/>
      <c r="D664" s="4"/>
      <c r="E664" s="7"/>
      <c r="F664" s="4"/>
      <c r="G664" s="4"/>
      <c r="H664" s="7"/>
      <c r="I664" s="7"/>
      <c r="J664" s="53"/>
      <c r="K664" s="53"/>
      <c r="L664" s="53"/>
      <c r="M664" s="53"/>
      <c r="N664" s="53"/>
      <c r="O664" s="53"/>
      <c r="P664" s="53"/>
      <c r="Q664" s="53"/>
      <c r="R664" s="53"/>
      <c r="S664" s="53"/>
      <c r="T664" s="53"/>
      <c r="U664" s="7"/>
      <c r="V664" s="4"/>
      <c r="W664" s="4"/>
      <c r="X664" s="4"/>
      <c r="Y664" s="4"/>
      <c r="Z664" s="4"/>
    </row>
    <row r="665" spans="1:26" ht="15.75" customHeight="1">
      <c r="A665" s="7"/>
      <c r="B665" s="4"/>
      <c r="C665" s="4"/>
      <c r="D665" s="4"/>
      <c r="E665" s="7"/>
      <c r="F665" s="4"/>
      <c r="G665" s="4"/>
      <c r="H665" s="7"/>
      <c r="I665" s="7"/>
      <c r="J665" s="53"/>
      <c r="K665" s="53"/>
      <c r="L665" s="53"/>
      <c r="M665" s="53"/>
      <c r="N665" s="53"/>
      <c r="O665" s="53"/>
      <c r="P665" s="53"/>
      <c r="Q665" s="53"/>
      <c r="R665" s="53"/>
      <c r="S665" s="53"/>
      <c r="T665" s="53"/>
      <c r="U665" s="7"/>
      <c r="V665" s="4"/>
      <c r="W665" s="4"/>
      <c r="X665" s="4"/>
      <c r="Y665" s="4"/>
      <c r="Z665" s="4"/>
    </row>
    <row r="666" spans="1:26" ht="15.75" customHeight="1">
      <c r="A666" s="7"/>
      <c r="B666" s="4"/>
      <c r="C666" s="4"/>
      <c r="D666" s="4"/>
      <c r="E666" s="7"/>
      <c r="F666" s="4"/>
      <c r="G666" s="4"/>
      <c r="H666" s="7"/>
      <c r="I666" s="7"/>
      <c r="J666" s="53"/>
      <c r="K666" s="53"/>
      <c r="L666" s="53"/>
      <c r="M666" s="53"/>
      <c r="N666" s="53"/>
      <c r="O666" s="53"/>
      <c r="P666" s="53"/>
      <c r="Q666" s="53"/>
      <c r="R666" s="53"/>
      <c r="S666" s="53"/>
      <c r="T666" s="53"/>
      <c r="U666" s="7"/>
      <c r="V666" s="4"/>
      <c r="W666" s="4"/>
      <c r="X666" s="4"/>
      <c r="Y666" s="4"/>
      <c r="Z666" s="4"/>
    </row>
    <row r="667" spans="1:26" ht="15.75" customHeight="1">
      <c r="A667" s="7"/>
      <c r="B667" s="4"/>
      <c r="C667" s="4"/>
      <c r="D667" s="4"/>
      <c r="E667" s="7"/>
      <c r="F667" s="4"/>
      <c r="G667" s="4"/>
      <c r="H667" s="7"/>
      <c r="I667" s="7"/>
      <c r="J667" s="53"/>
      <c r="K667" s="53"/>
      <c r="L667" s="53"/>
      <c r="M667" s="53"/>
      <c r="N667" s="53"/>
      <c r="O667" s="53"/>
      <c r="P667" s="53"/>
      <c r="Q667" s="53"/>
      <c r="R667" s="53"/>
      <c r="S667" s="53"/>
      <c r="T667" s="53"/>
      <c r="U667" s="7"/>
      <c r="V667" s="4"/>
      <c r="W667" s="4"/>
      <c r="X667" s="4"/>
      <c r="Y667" s="4"/>
      <c r="Z667" s="4"/>
    </row>
    <row r="668" spans="1:26" ht="15.75" customHeight="1">
      <c r="A668" s="7"/>
      <c r="B668" s="4"/>
      <c r="C668" s="4"/>
      <c r="D668" s="4"/>
      <c r="E668" s="7"/>
      <c r="F668" s="4"/>
      <c r="G668" s="4"/>
      <c r="H668" s="7"/>
      <c r="I668" s="7"/>
      <c r="J668" s="53"/>
      <c r="K668" s="53"/>
      <c r="L668" s="53"/>
      <c r="M668" s="53"/>
      <c r="N668" s="53"/>
      <c r="O668" s="53"/>
      <c r="P668" s="53"/>
      <c r="Q668" s="53"/>
      <c r="R668" s="53"/>
      <c r="S668" s="53"/>
      <c r="T668" s="53"/>
      <c r="U668" s="7"/>
      <c r="V668" s="4"/>
      <c r="W668" s="4"/>
      <c r="X668" s="4"/>
      <c r="Y668" s="4"/>
      <c r="Z668" s="4"/>
    </row>
    <row r="669" spans="1:26" ht="15.75" customHeight="1">
      <c r="A669" s="7"/>
      <c r="B669" s="4"/>
      <c r="C669" s="4"/>
      <c r="D669" s="4"/>
      <c r="E669" s="7"/>
      <c r="F669" s="4"/>
      <c r="G669" s="4"/>
      <c r="H669" s="7"/>
      <c r="I669" s="7"/>
      <c r="J669" s="53"/>
      <c r="K669" s="53"/>
      <c r="L669" s="53"/>
      <c r="M669" s="53"/>
      <c r="N669" s="53"/>
      <c r="O669" s="53"/>
      <c r="P669" s="53"/>
      <c r="Q669" s="53"/>
      <c r="R669" s="53"/>
      <c r="S669" s="53"/>
      <c r="T669" s="53"/>
      <c r="U669" s="7"/>
      <c r="V669" s="4"/>
      <c r="W669" s="4"/>
      <c r="X669" s="4"/>
      <c r="Y669" s="4"/>
      <c r="Z669" s="4"/>
    </row>
    <row r="670" spans="1:26" ht="15.75" customHeight="1">
      <c r="A670" s="7"/>
      <c r="B670" s="4"/>
      <c r="C670" s="4"/>
      <c r="D670" s="4"/>
      <c r="E670" s="7"/>
      <c r="F670" s="4"/>
      <c r="G670" s="4"/>
      <c r="H670" s="7"/>
      <c r="I670" s="7"/>
      <c r="J670" s="53"/>
      <c r="K670" s="53"/>
      <c r="L670" s="53"/>
      <c r="M670" s="53"/>
      <c r="N670" s="53"/>
      <c r="O670" s="53"/>
      <c r="P670" s="53"/>
      <c r="Q670" s="53"/>
      <c r="R670" s="53"/>
      <c r="S670" s="53"/>
      <c r="T670" s="53"/>
      <c r="U670" s="7"/>
      <c r="V670" s="4"/>
      <c r="W670" s="4"/>
      <c r="X670" s="4"/>
      <c r="Y670" s="4"/>
      <c r="Z670" s="4"/>
    </row>
    <row r="671" spans="1:26" ht="15.75" customHeight="1">
      <c r="A671" s="7"/>
      <c r="B671" s="4"/>
      <c r="C671" s="4"/>
      <c r="D671" s="4"/>
      <c r="E671" s="7"/>
      <c r="F671" s="4"/>
      <c r="G671" s="4"/>
      <c r="H671" s="7"/>
      <c r="I671" s="7"/>
      <c r="J671" s="53"/>
      <c r="K671" s="53"/>
      <c r="L671" s="53"/>
      <c r="M671" s="53"/>
      <c r="N671" s="53"/>
      <c r="O671" s="53"/>
      <c r="P671" s="53"/>
      <c r="Q671" s="53"/>
      <c r="R671" s="53"/>
      <c r="S671" s="53"/>
      <c r="T671" s="53"/>
      <c r="U671" s="7"/>
      <c r="V671" s="4"/>
      <c r="W671" s="4"/>
      <c r="X671" s="4"/>
      <c r="Y671" s="4"/>
      <c r="Z671" s="4"/>
    </row>
    <row r="672" spans="1:26" ht="15.75" customHeight="1">
      <c r="A672" s="7"/>
      <c r="B672" s="4"/>
      <c r="C672" s="4"/>
      <c r="D672" s="4"/>
      <c r="E672" s="7"/>
      <c r="F672" s="4"/>
      <c r="G672" s="4"/>
      <c r="H672" s="7"/>
      <c r="I672" s="7"/>
      <c r="J672" s="53"/>
      <c r="K672" s="53"/>
      <c r="L672" s="53"/>
      <c r="M672" s="53"/>
      <c r="N672" s="53"/>
      <c r="O672" s="53"/>
      <c r="P672" s="53"/>
      <c r="Q672" s="53"/>
      <c r="R672" s="53"/>
      <c r="S672" s="53"/>
      <c r="T672" s="53"/>
      <c r="U672" s="7"/>
      <c r="V672" s="4"/>
      <c r="W672" s="4"/>
      <c r="X672" s="4"/>
      <c r="Y672" s="4"/>
      <c r="Z672" s="4"/>
    </row>
    <row r="673" spans="1:26" ht="15.75" customHeight="1">
      <c r="A673" s="7"/>
      <c r="B673" s="4"/>
      <c r="C673" s="4"/>
      <c r="D673" s="4"/>
      <c r="E673" s="7"/>
      <c r="F673" s="4"/>
      <c r="G673" s="4"/>
      <c r="H673" s="7"/>
      <c r="I673" s="7"/>
      <c r="J673" s="53"/>
      <c r="K673" s="53"/>
      <c r="L673" s="53"/>
      <c r="M673" s="53"/>
      <c r="N673" s="53"/>
      <c r="O673" s="53"/>
      <c r="P673" s="53"/>
      <c r="Q673" s="53"/>
      <c r="R673" s="53"/>
      <c r="S673" s="53"/>
      <c r="T673" s="53"/>
      <c r="U673" s="7"/>
      <c r="V673" s="4"/>
      <c r="W673" s="4"/>
      <c r="X673" s="4"/>
      <c r="Y673" s="4"/>
      <c r="Z673" s="4"/>
    </row>
    <row r="674" spans="1:26" ht="15.75" customHeight="1">
      <c r="A674" s="7"/>
      <c r="B674" s="4"/>
      <c r="C674" s="4"/>
      <c r="D674" s="4"/>
      <c r="E674" s="7"/>
      <c r="F674" s="4"/>
      <c r="G674" s="4"/>
      <c r="H674" s="7"/>
      <c r="I674" s="7"/>
      <c r="J674" s="53"/>
      <c r="K674" s="53"/>
      <c r="L674" s="53"/>
      <c r="M674" s="53"/>
      <c r="N674" s="53"/>
      <c r="O674" s="53"/>
      <c r="P674" s="53"/>
      <c r="Q674" s="53"/>
      <c r="R674" s="53"/>
      <c r="S674" s="53"/>
      <c r="T674" s="53"/>
      <c r="U674" s="7"/>
      <c r="V674" s="4"/>
      <c r="W674" s="4"/>
      <c r="X674" s="4"/>
      <c r="Y674" s="4"/>
      <c r="Z674" s="4"/>
    </row>
    <row r="675" spans="1:26" ht="15.75" customHeight="1">
      <c r="A675" s="7"/>
      <c r="B675" s="4"/>
      <c r="C675" s="4"/>
      <c r="D675" s="4"/>
      <c r="E675" s="7"/>
      <c r="F675" s="4"/>
      <c r="G675" s="4"/>
      <c r="H675" s="7"/>
      <c r="I675" s="7"/>
      <c r="J675" s="53"/>
      <c r="K675" s="53"/>
      <c r="L675" s="53"/>
      <c r="M675" s="53"/>
      <c r="N675" s="53"/>
      <c r="O675" s="53"/>
      <c r="P675" s="53"/>
      <c r="Q675" s="53"/>
      <c r="R675" s="53"/>
      <c r="S675" s="53"/>
      <c r="T675" s="53"/>
      <c r="U675" s="7"/>
      <c r="V675" s="4"/>
      <c r="W675" s="4"/>
      <c r="X675" s="4"/>
      <c r="Y675" s="4"/>
      <c r="Z675" s="4"/>
    </row>
    <row r="676" spans="1:26" ht="15.75" customHeight="1">
      <c r="A676" s="7"/>
      <c r="B676" s="4"/>
      <c r="C676" s="4"/>
      <c r="D676" s="4"/>
      <c r="E676" s="7"/>
      <c r="F676" s="4"/>
      <c r="G676" s="4"/>
      <c r="H676" s="7"/>
      <c r="I676" s="7"/>
      <c r="J676" s="53"/>
      <c r="K676" s="53"/>
      <c r="L676" s="53"/>
      <c r="M676" s="53"/>
      <c r="N676" s="53"/>
      <c r="O676" s="53"/>
      <c r="P676" s="53"/>
      <c r="Q676" s="53"/>
      <c r="R676" s="53"/>
      <c r="S676" s="53"/>
      <c r="T676" s="53"/>
      <c r="U676" s="7"/>
      <c r="V676" s="4"/>
      <c r="W676" s="4"/>
      <c r="X676" s="4"/>
      <c r="Y676" s="4"/>
      <c r="Z676" s="4"/>
    </row>
    <row r="677" spans="1:26" ht="15.75" customHeight="1">
      <c r="A677" s="7"/>
      <c r="B677" s="4"/>
      <c r="C677" s="4"/>
      <c r="D677" s="4"/>
      <c r="E677" s="7"/>
      <c r="F677" s="4"/>
      <c r="G677" s="4"/>
      <c r="H677" s="7"/>
      <c r="I677" s="7"/>
      <c r="J677" s="53"/>
      <c r="K677" s="53"/>
      <c r="L677" s="53"/>
      <c r="M677" s="53"/>
      <c r="N677" s="53"/>
      <c r="O677" s="53"/>
      <c r="P677" s="53"/>
      <c r="Q677" s="53"/>
      <c r="R677" s="53"/>
      <c r="S677" s="53"/>
      <c r="T677" s="53"/>
      <c r="U677" s="7"/>
      <c r="V677" s="4"/>
      <c r="W677" s="4"/>
      <c r="X677" s="4"/>
      <c r="Y677" s="4"/>
      <c r="Z677" s="4"/>
    </row>
    <row r="678" spans="1:26" ht="15.75" customHeight="1">
      <c r="A678" s="7"/>
      <c r="B678" s="4"/>
      <c r="C678" s="4"/>
      <c r="D678" s="4"/>
      <c r="E678" s="7"/>
      <c r="F678" s="4"/>
      <c r="G678" s="4"/>
      <c r="H678" s="7"/>
      <c r="I678" s="7"/>
      <c r="J678" s="53"/>
      <c r="K678" s="53"/>
      <c r="L678" s="53"/>
      <c r="M678" s="53"/>
      <c r="N678" s="53"/>
      <c r="O678" s="53"/>
      <c r="P678" s="53"/>
      <c r="Q678" s="53"/>
      <c r="R678" s="53"/>
      <c r="S678" s="53"/>
      <c r="T678" s="53"/>
      <c r="U678" s="7"/>
      <c r="V678" s="4"/>
      <c r="W678" s="4"/>
      <c r="X678" s="4"/>
      <c r="Y678" s="4"/>
      <c r="Z678" s="4"/>
    </row>
    <row r="679" spans="1:26" ht="15.75" customHeight="1">
      <c r="A679" s="7"/>
      <c r="B679" s="4"/>
      <c r="C679" s="4"/>
      <c r="D679" s="4"/>
      <c r="E679" s="7"/>
      <c r="F679" s="4"/>
      <c r="G679" s="4"/>
      <c r="H679" s="7"/>
      <c r="I679" s="7"/>
      <c r="J679" s="53"/>
      <c r="K679" s="53"/>
      <c r="L679" s="53"/>
      <c r="M679" s="53"/>
      <c r="N679" s="53"/>
      <c r="O679" s="53"/>
      <c r="P679" s="53"/>
      <c r="Q679" s="53"/>
      <c r="R679" s="53"/>
      <c r="S679" s="53"/>
      <c r="T679" s="53"/>
      <c r="U679" s="7"/>
      <c r="V679" s="4"/>
      <c r="W679" s="4"/>
      <c r="X679" s="4"/>
      <c r="Y679" s="4"/>
      <c r="Z679" s="4"/>
    </row>
    <row r="680" spans="1:26" ht="15.75" customHeight="1">
      <c r="A680" s="7"/>
      <c r="B680" s="4"/>
      <c r="C680" s="4"/>
      <c r="D680" s="4"/>
      <c r="E680" s="7"/>
      <c r="F680" s="4"/>
      <c r="G680" s="4"/>
      <c r="H680" s="7"/>
      <c r="I680" s="7"/>
      <c r="J680" s="53"/>
      <c r="K680" s="53"/>
      <c r="L680" s="53"/>
      <c r="M680" s="53"/>
      <c r="N680" s="53"/>
      <c r="O680" s="53"/>
      <c r="P680" s="53"/>
      <c r="Q680" s="53"/>
      <c r="R680" s="53"/>
      <c r="S680" s="53"/>
      <c r="T680" s="53"/>
      <c r="U680" s="7"/>
      <c r="V680" s="4"/>
      <c r="W680" s="4"/>
      <c r="X680" s="4"/>
      <c r="Y680" s="4"/>
      <c r="Z680" s="4"/>
    </row>
    <row r="681" spans="1:26" ht="15.75" customHeight="1">
      <c r="A681" s="7"/>
      <c r="B681" s="4"/>
      <c r="C681" s="4"/>
      <c r="D681" s="4"/>
      <c r="E681" s="7"/>
      <c r="F681" s="4"/>
      <c r="G681" s="4"/>
      <c r="H681" s="7"/>
      <c r="I681" s="7"/>
      <c r="J681" s="53"/>
      <c r="K681" s="53"/>
      <c r="L681" s="53"/>
      <c r="M681" s="53"/>
      <c r="N681" s="53"/>
      <c r="O681" s="53"/>
      <c r="P681" s="53"/>
      <c r="Q681" s="53"/>
      <c r="R681" s="53"/>
      <c r="S681" s="53"/>
      <c r="T681" s="53"/>
      <c r="U681" s="7"/>
      <c r="V681" s="4"/>
      <c r="W681" s="4"/>
      <c r="X681" s="4"/>
      <c r="Y681" s="4"/>
      <c r="Z681" s="4"/>
    </row>
    <row r="682" spans="1:26" ht="15.75" customHeight="1">
      <c r="A682" s="7"/>
      <c r="B682" s="4"/>
      <c r="C682" s="4"/>
      <c r="D682" s="4"/>
      <c r="E682" s="7"/>
      <c r="F682" s="4"/>
      <c r="G682" s="4"/>
      <c r="H682" s="7"/>
      <c r="I682" s="7"/>
      <c r="J682" s="53"/>
      <c r="K682" s="53"/>
      <c r="L682" s="53"/>
      <c r="M682" s="53"/>
      <c r="N682" s="53"/>
      <c r="O682" s="53"/>
      <c r="P682" s="53"/>
      <c r="Q682" s="53"/>
      <c r="R682" s="53"/>
      <c r="S682" s="53"/>
      <c r="T682" s="53"/>
      <c r="U682" s="7"/>
      <c r="V682" s="4"/>
      <c r="W682" s="4"/>
      <c r="X682" s="4"/>
      <c r="Y682" s="4"/>
      <c r="Z682" s="4"/>
    </row>
    <row r="683" spans="1:26" ht="15.75" customHeight="1">
      <c r="A683" s="7"/>
      <c r="B683" s="4"/>
      <c r="C683" s="4"/>
      <c r="D683" s="4"/>
      <c r="E683" s="7"/>
      <c r="F683" s="4"/>
      <c r="G683" s="4"/>
      <c r="H683" s="7"/>
      <c r="I683" s="7"/>
      <c r="J683" s="53"/>
      <c r="K683" s="53"/>
      <c r="L683" s="53"/>
      <c r="M683" s="53"/>
      <c r="N683" s="53"/>
      <c r="O683" s="53"/>
      <c r="P683" s="53"/>
      <c r="Q683" s="53"/>
      <c r="R683" s="53"/>
      <c r="S683" s="53"/>
      <c r="T683" s="53"/>
      <c r="U683" s="7"/>
      <c r="V683" s="4"/>
      <c r="W683" s="4"/>
      <c r="X683" s="4"/>
      <c r="Y683" s="4"/>
      <c r="Z683" s="4"/>
    </row>
    <row r="684" spans="1:26" ht="15.75" customHeight="1">
      <c r="A684" s="7"/>
      <c r="B684" s="4"/>
      <c r="C684" s="4"/>
      <c r="D684" s="4"/>
      <c r="E684" s="7"/>
      <c r="F684" s="4"/>
      <c r="G684" s="4"/>
      <c r="H684" s="7"/>
      <c r="I684" s="7"/>
      <c r="J684" s="53"/>
      <c r="K684" s="53"/>
      <c r="L684" s="53"/>
      <c r="M684" s="53"/>
      <c r="N684" s="53"/>
      <c r="O684" s="53"/>
      <c r="P684" s="53"/>
      <c r="Q684" s="53"/>
      <c r="R684" s="53"/>
      <c r="S684" s="53"/>
      <c r="T684" s="53"/>
      <c r="U684" s="7"/>
      <c r="V684" s="4"/>
      <c r="W684" s="4"/>
      <c r="X684" s="4"/>
      <c r="Y684" s="4"/>
      <c r="Z684" s="4"/>
    </row>
    <row r="685" spans="1:26" ht="15.75" customHeight="1">
      <c r="A685" s="7"/>
      <c r="B685" s="4"/>
      <c r="C685" s="4"/>
      <c r="D685" s="4"/>
      <c r="E685" s="7"/>
      <c r="F685" s="4"/>
      <c r="G685" s="4"/>
      <c r="H685" s="7"/>
      <c r="I685" s="7"/>
      <c r="J685" s="53"/>
      <c r="K685" s="53"/>
      <c r="L685" s="53"/>
      <c r="M685" s="53"/>
      <c r="N685" s="53"/>
      <c r="O685" s="53"/>
      <c r="P685" s="53"/>
      <c r="Q685" s="53"/>
      <c r="R685" s="53"/>
      <c r="S685" s="53"/>
      <c r="T685" s="53"/>
      <c r="U685" s="7"/>
      <c r="V685" s="4"/>
      <c r="W685" s="4"/>
      <c r="X685" s="4"/>
      <c r="Y685" s="4"/>
      <c r="Z685" s="4"/>
    </row>
    <row r="686" spans="1:26" ht="15.75" customHeight="1">
      <c r="A686" s="7"/>
      <c r="B686" s="4"/>
      <c r="C686" s="4"/>
      <c r="D686" s="4"/>
      <c r="E686" s="7"/>
      <c r="F686" s="4"/>
      <c r="G686" s="4"/>
      <c r="H686" s="7"/>
      <c r="I686" s="7"/>
      <c r="J686" s="53"/>
      <c r="K686" s="53"/>
      <c r="L686" s="53"/>
      <c r="M686" s="53"/>
      <c r="N686" s="53"/>
      <c r="O686" s="53"/>
      <c r="P686" s="53"/>
      <c r="Q686" s="53"/>
      <c r="R686" s="53"/>
      <c r="S686" s="53"/>
      <c r="T686" s="53"/>
      <c r="U686" s="7"/>
      <c r="V686" s="4"/>
      <c r="W686" s="4"/>
      <c r="X686" s="4"/>
      <c r="Y686" s="4"/>
      <c r="Z686" s="4"/>
    </row>
    <row r="687" spans="1:26" ht="15.75" customHeight="1">
      <c r="A687" s="7"/>
      <c r="B687" s="4"/>
      <c r="C687" s="4"/>
      <c r="D687" s="4"/>
      <c r="E687" s="7"/>
      <c r="F687" s="4"/>
      <c r="G687" s="4"/>
      <c r="H687" s="7"/>
      <c r="I687" s="7"/>
      <c r="J687" s="53"/>
      <c r="K687" s="53"/>
      <c r="L687" s="53"/>
      <c r="M687" s="53"/>
      <c r="N687" s="53"/>
      <c r="O687" s="53"/>
      <c r="P687" s="53"/>
      <c r="Q687" s="53"/>
      <c r="R687" s="53"/>
      <c r="S687" s="53"/>
      <c r="T687" s="53"/>
      <c r="U687" s="7"/>
      <c r="V687" s="4"/>
      <c r="W687" s="4"/>
      <c r="X687" s="4"/>
      <c r="Y687" s="4"/>
      <c r="Z687" s="4"/>
    </row>
    <row r="688" spans="1:26" ht="15.75" customHeight="1">
      <c r="A688" s="7"/>
      <c r="B688" s="4"/>
      <c r="C688" s="4"/>
      <c r="D688" s="4"/>
      <c r="E688" s="7"/>
      <c r="F688" s="4"/>
      <c r="G688" s="4"/>
      <c r="H688" s="7"/>
      <c r="I688" s="7"/>
      <c r="J688" s="53"/>
      <c r="K688" s="53"/>
      <c r="L688" s="53"/>
      <c r="M688" s="53"/>
      <c r="N688" s="53"/>
      <c r="O688" s="53"/>
      <c r="P688" s="53"/>
      <c r="Q688" s="53"/>
      <c r="R688" s="53"/>
      <c r="S688" s="53"/>
      <c r="T688" s="53"/>
      <c r="U688" s="7"/>
      <c r="V688" s="4"/>
      <c r="W688" s="4"/>
      <c r="X688" s="4"/>
      <c r="Y688" s="4"/>
      <c r="Z688" s="4"/>
    </row>
    <row r="689" spans="1:26" ht="15.75" customHeight="1">
      <c r="A689" s="7"/>
      <c r="B689" s="4"/>
      <c r="C689" s="4"/>
      <c r="D689" s="4"/>
      <c r="E689" s="7"/>
      <c r="F689" s="4"/>
      <c r="G689" s="4"/>
      <c r="H689" s="7"/>
      <c r="I689" s="7"/>
      <c r="J689" s="53"/>
      <c r="K689" s="53"/>
      <c r="L689" s="53"/>
      <c r="M689" s="53"/>
      <c r="N689" s="53"/>
      <c r="O689" s="53"/>
      <c r="P689" s="53"/>
      <c r="Q689" s="53"/>
      <c r="R689" s="53"/>
      <c r="S689" s="53"/>
      <c r="T689" s="53"/>
      <c r="U689" s="7"/>
      <c r="V689" s="4"/>
      <c r="W689" s="4"/>
      <c r="X689" s="4"/>
      <c r="Y689" s="4"/>
      <c r="Z689" s="4"/>
    </row>
    <row r="690" spans="1:26" ht="15.75" customHeight="1">
      <c r="A690" s="7"/>
      <c r="B690" s="4"/>
      <c r="C690" s="4"/>
      <c r="D690" s="4"/>
      <c r="E690" s="7"/>
      <c r="F690" s="4"/>
      <c r="G690" s="4"/>
      <c r="H690" s="7"/>
      <c r="I690" s="7"/>
      <c r="J690" s="53"/>
      <c r="K690" s="53"/>
      <c r="L690" s="53"/>
      <c r="M690" s="53"/>
      <c r="N690" s="53"/>
      <c r="O690" s="53"/>
      <c r="P690" s="53"/>
      <c r="Q690" s="53"/>
      <c r="R690" s="53"/>
      <c r="S690" s="53"/>
      <c r="T690" s="53"/>
      <c r="U690" s="7"/>
      <c r="V690" s="4"/>
      <c r="W690" s="4"/>
      <c r="X690" s="4"/>
      <c r="Y690" s="4"/>
      <c r="Z690" s="4"/>
    </row>
    <row r="691" spans="1:26" ht="15.75" customHeight="1">
      <c r="A691" s="7"/>
      <c r="B691" s="4"/>
      <c r="C691" s="4"/>
      <c r="D691" s="4"/>
      <c r="E691" s="7"/>
      <c r="F691" s="4"/>
      <c r="G691" s="4"/>
      <c r="H691" s="7"/>
      <c r="I691" s="7"/>
      <c r="J691" s="53"/>
      <c r="K691" s="53"/>
      <c r="L691" s="53"/>
      <c r="M691" s="53"/>
      <c r="N691" s="53"/>
      <c r="O691" s="53"/>
      <c r="P691" s="53"/>
      <c r="Q691" s="53"/>
      <c r="R691" s="53"/>
      <c r="S691" s="53"/>
      <c r="T691" s="53"/>
      <c r="U691" s="7"/>
      <c r="V691" s="4"/>
      <c r="W691" s="4"/>
      <c r="X691" s="4"/>
      <c r="Y691" s="4"/>
      <c r="Z691" s="4"/>
    </row>
    <row r="692" spans="1:26" ht="15.75" customHeight="1">
      <c r="A692" s="7"/>
      <c r="B692" s="4"/>
      <c r="C692" s="4"/>
      <c r="D692" s="4"/>
      <c r="E692" s="7"/>
      <c r="F692" s="4"/>
      <c r="G692" s="4"/>
      <c r="H692" s="7"/>
      <c r="I692" s="7"/>
      <c r="J692" s="53"/>
      <c r="K692" s="53"/>
      <c r="L692" s="53"/>
      <c r="M692" s="53"/>
      <c r="N692" s="53"/>
      <c r="O692" s="53"/>
      <c r="P692" s="53"/>
      <c r="Q692" s="53"/>
      <c r="R692" s="53"/>
      <c r="S692" s="53"/>
      <c r="T692" s="53"/>
      <c r="U692" s="7"/>
      <c r="V692" s="4"/>
      <c r="W692" s="4"/>
      <c r="X692" s="4"/>
      <c r="Y692" s="4"/>
      <c r="Z692" s="4"/>
    </row>
    <row r="693" spans="1:26" ht="15.75" customHeight="1">
      <c r="A693" s="7"/>
      <c r="B693" s="4"/>
      <c r="C693" s="4"/>
      <c r="D693" s="4"/>
      <c r="E693" s="7"/>
      <c r="F693" s="4"/>
      <c r="G693" s="4"/>
      <c r="H693" s="7"/>
      <c r="I693" s="7"/>
      <c r="J693" s="53"/>
      <c r="K693" s="53"/>
      <c r="L693" s="53"/>
      <c r="M693" s="53"/>
      <c r="N693" s="53"/>
      <c r="O693" s="53"/>
      <c r="P693" s="53"/>
      <c r="Q693" s="53"/>
      <c r="R693" s="53"/>
      <c r="S693" s="53"/>
      <c r="T693" s="53"/>
      <c r="U693" s="7"/>
      <c r="V693" s="4"/>
      <c r="W693" s="4"/>
      <c r="X693" s="4"/>
      <c r="Y693" s="4"/>
      <c r="Z693" s="4"/>
    </row>
    <row r="694" spans="1:26" ht="15.75" customHeight="1">
      <c r="A694" s="7"/>
      <c r="B694" s="4"/>
      <c r="C694" s="4"/>
      <c r="D694" s="4"/>
      <c r="E694" s="7"/>
      <c r="F694" s="4"/>
      <c r="G694" s="4"/>
      <c r="H694" s="7"/>
      <c r="I694" s="7"/>
      <c r="J694" s="53"/>
      <c r="K694" s="53"/>
      <c r="L694" s="53"/>
      <c r="M694" s="53"/>
      <c r="N694" s="53"/>
      <c r="O694" s="53"/>
      <c r="P694" s="53"/>
      <c r="Q694" s="53"/>
      <c r="R694" s="53"/>
      <c r="S694" s="53"/>
      <c r="T694" s="53"/>
      <c r="U694" s="7"/>
      <c r="V694" s="4"/>
      <c r="W694" s="4"/>
      <c r="X694" s="4"/>
      <c r="Y694" s="4"/>
      <c r="Z694" s="4"/>
    </row>
    <row r="695" spans="1:26" ht="15.75" customHeight="1">
      <c r="A695" s="7"/>
      <c r="B695" s="4"/>
      <c r="C695" s="4"/>
      <c r="D695" s="4"/>
      <c r="E695" s="7"/>
      <c r="F695" s="4"/>
      <c r="G695" s="4"/>
      <c r="H695" s="7"/>
      <c r="I695" s="7"/>
      <c r="J695" s="53"/>
      <c r="K695" s="53"/>
      <c r="L695" s="53"/>
      <c r="M695" s="53"/>
      <c r="N695" s="53"/>
      <c r="O695" s="53"/>
      <c r="P695" s="53"/>
      <c r="Q695" s="53"/>
      <c r="R695" s="53"/>
      <c r="S695" s="53"/>
      <c r="T695" s="53"/>
      <c r="U695" s="7"/>
      <c r="V695" s="4"/>
      <c r="W695" s="4"/>
      <c r="X695" s="4"/>
      <c r="Y695" s="4"/>
      <c r="Z695" s="4"/>
    </row>
    <row r="696" spans="1:26" ht="15.75" customHeight="1">
      <c r="A696" s="7"/>
      <c r="B696" s="4"/>
      <c r="C696" s="4"/>
      <c r="D696" s="4"/>
      <c r="E696" s="7"/>
      <c r="F696" s="4"/>
      <c r="G696" s="4"/>
      <c r="H696" s="7"/>
      <c r="I696" s="7"/>
      <c r="J696" s="53"/>
      <c r="K696" s="53"/>
      <c r="L696" s="53"/>
      <c r="M696" s="53"/>
      <c r="N696" s="53"/>
      <c r="O696" s="53"/>
      <c r="P696" s="53"/>
      <c r="Q696" s="53"/>
      <c r="R696" s="53"/>
      <c r="S696" s="53"/>
      <c r="T696" s="53"/>
      <c r="U696" s="7"/>
      <c r="V696" s="4"/>
      <c r="W696" s="4"/>
      <c r="X696" s="4"/>
      <c r="Y696" s="4"/>
      <c r="Z696" s="4"/>
    </row>
    <row r="697" spans="1:26" ht="15.75" customHeight="1">
      <c r="A697" s="7"/>
      <c r="B697" s="4"/>
      <c r="C697" s="4"/>
      <c r="D697" s="4"/>
      <c r="E697" s="7"/>
      <c r="F697" s="4"/>
      <c r="G697" s="4"/>
      <c r="H697" s="7"/>
      <c r="I697" s="7"/>
      <c r="J697" s="53"/>
      <c r="K697" s="53"/>
      <c r="L697" s="53"/>
      <c r="M697" s="53"/>
      <c r="N697" s="53"/>
      <c r="O697" s="53"/>
      <c r="P697" s="53"/>
      <c r="Q697" s="53"/>
      <c r="R697" s="53"/>
      <c r="S697" s="53"/>
      <c r="T697" s="53"/>
      <c r="U697" s="7"/>
      <c r="V697" s="4"/>
      <c r="W697" s="4"/>
      <c r="X697" s="4"/>
      <c r="Y697" s="4"/>
      <c r="Z697" s="4"/>
    </row>
    <row r="698" spans="1:26" ht="15.75" customHeight="1">
      <c r="A698" s="7"/>
      <c r="B698" s="4"/>
      <c r="C698" s="4"/>
      <c r="D698" s="4"/>
      <c r="E698" s="7"/>
      <c r="F698" s="4"/>
      <c r="G698" s="4"/>
      <c r="H698" s="7"/>
      <c r="I698" s="7"/>
      <c r="J698" s="53"/>
      <c r="K698" s="53"/>
      <c r="L698" s="53"/>
      <c r="M698" s="53"/>
      <c r="N698" s="53"/>
      <c r="O698" s="53"/>
      <c r="P698" s="53"/>
      <c r="Q698" s="53"/>
      <c r="R698" s="53"/>
      <c r="S698" s="53"/>
      <c r="T698" s="53"/>
      <c r="U698" s="7"/>
      <c r="V698" s="4"/>
      <c r="W698" s="4"/>
      <c r="X698" s="4"/>
      <c r="Y698" s="4"/>
      <c r="Z698" s="4"/>
    </row>
    <row r="699" spans="1:26" ht="15.75" customHeight="1">
      <c r="A699" s="7"/>
      <c r="B699" s="4"/>
      <c r="C699" s="4"/>
      <c r="D699" s="4"/>
      <c r="E699" s="7"/>
      <c r="F699" s="4"/>
      <c r="G699" s="4"/>
      <c r="H699" s="7"/>
      <c r="I699" s="7"/>
      <c r="J699" s="53"/>
      <c r="K699" s="53"/>
      <c r="L699" s="53"/>
      <c r="M699" s="53"/>
      <c r="N699" s="53"/>
      <c r="O699" s="53"/>
      <c r="P699" s="53"/>
      <c r="Q699" s="53"/>
      <c r="R699" s="53"/>
      <c r="S699" s="53"/>
      <c r="T699" s="53"/>
      <c r="U699" s="7"/>
      <c r="V699" s="4"/>
      <c r="W699" s="4"/>
      <c r="X699" s="4"/>
      <c r="Y699" s="4"/>
      <c r="Z699" s="4"/>
    </row>
    <row r="700" spans="1:26" ht="15.75" customHeight="1">
      <c r="A700" s="7"/>
      <c r="B700" s="4"/>
      <c r="C700" s="4"/>
      <c r="D700" s="4"/>
      <c r="E700" s="7"/>
      <c r="F700" s="4"/>
      <c r="G700" s="4"/>
      <c r="H700" s="7"/>
      <c r="I700" s="7"/>
      <c r="J700" s="53"/>
      <c r="K700" s="53"/>
      <c r="L700" s="53"/>
      <c r="M700" s="53"/>
      <c r="N700" s="53"/>
      <c r="O700" s="53"/>
      <c r="P700" s="53"/>
      <c r="Q700" s="53"/>
      <c r="R700" s="53"/>
      <c r="S700" s="53"/>
      <c r="T700" s="53"/>
      <c r="U700" s="7"/>
      <c r="V700" s="4"/>
      <c r="W700" s="4"/>
      <c r="X700" s="4"/>
      <c r="Y700" s="4"/>
      <c r="Z700" s="4"/>
    </row>
    <row r="701" spans="1:26" ht="15.75" customHeight="1">
      <c r="A701" s="7"/>
      <c r="B701" s="4"/>
      <c r="C701" s="4"/>
      <c r="D701" s="4"/>
      <c r="E701" s="7"/>
      <c r="F701" s="4"/>
      <c r="G701" s="4"/>
      <c r="H701" s="7"/>
      <c r="I701" s="7"/>
      <c r="J701" s="53"/>
      <c r="K701" s="53"/>
      <c r="L701" s="53"/>
      <c r="M701" s="53"/>
      <c r="N701" s="53"/>
      <c r="O701" s="53"/>
      <c r="P701" s="53"/>
      <c r="Q701" s="53"/>
      <c r="R701" s="53"/>
      <c r="S701" s="53"/>
      <c r="T701" s="53"/>
      <c r="U701" s="7"/>
      <c r="V701" s="4"/>
      <c r="W701" s="4"/>
      <c r="X701" s="4"/>
      <c r="Y701" s="4"/>
      <c r="Z701" s="4"/>
    </row>
    <row r="702" spans="1:26" ht="15.75" customHeight="1">
      <c r="A702" s="7"/>
      <c r="B702" s="4"/>
      <c r="C702" s="4"/>
      <c r="D702" s="4"/>
      <c r="E702" s="7"/>
      <c r="F702" s="4"/>
      <c r="G702" s="4"/>
      <c r="H702" s="7"/>
      <c r="I702" s="7"/>
      <c r="J702" s="53"/>
      <c r="K702" s="53"/>
      <c r="L702" s="53"/>
      <c r="M702" s="53"/>
      <c r="N702" s="53"/>
      <c r="O702" s="53"/>
      <c r="P702" s="53"/>
      <c r="Q702" s="53"/>
      <c r="R702" s="53"/>
      <c r="S702" s="53"/>
      <c r="T702" s="53"/>
      <c r="U702" s="7"/>
      <c r="V702" s="4"/>
      <c r="W702" s="4"/>
      <c r="X702" s="4"/>
      <c r="Y702" s="4"/>
      <c r="Z702" s="4"/>
    </row>
    <row r="703" spans="1:26" ht="15.75" customHeight="1">
      <c r="A703" s="7"/>
      <c r="B703" s="4"/>
      <c r="C703" s="4"/>
      <c r="D703" s="4"/>
      <c r="E703" s="7"/>
      <c r="F703" s="4"/>
      <c r="G703" s="4"/>
      <c r="H703" s="7"/>
      <c r="I703" s="7"/>
      <c r="J703" s="53"/>
      <c r="K703" s="53"/>
      <c r="L703" s="53"/>
      <c r="M703" s="53"/>
      <c r="N703" s="53"/>
      <c r="O703" s="53"/>
      <c r="P703" s="53"/>
      <c r="Q703" s="53"/>
      <c r="R703" s="53"/>
      <c r="S703" s="53"/>
      <c r="T703" s="53"/>
      <c r="U703" s="7"/>
      <c r="V703" s="4"/>
      <c r="W703" s="4"/>
      <c r="X703" s="4"/>
      <c r="Y703" s="4"/>
      <c r="Z703" s="4"/>
    </row>
    <row r="704" spans="1:26" ht="15.75" customHeight="1">
      <c r="A704" s="7"/>
      <c r="B704" s="4"/>
      <c r="C704" s="4"/>
      <c r="D704" s="4"/>
      <c r="E704" s="7"/>
      <c r="F704" s="4"/>
      <c r="G704" s="4"/>
      <c r="H704" s="7"/>
      <c r="I704" s="7"/>
      <c r="J704" s="53"/>
      <c r="K704" s="53"/>
      <c r="L704" s="53"/>
      <c r="M704" s="53"/>
      <c r="N704" s="53"/>
      <c r="O704" s="53"/>
      <c r="P704" s="53"/>
      <c r="Q704" s="53"/>
      <c r="R704" s="53"/>
      <c r="S704" s="53"/>
      <c r="T704" s="53"/>
      <c r="U704" s="7"/>
      <c r="V704" s="4"/>
      <c r="W704" s="4"/>
      <c r="X704" s="4"/>
      <c r="Y704" s="4"/>
      <c r="Z704" s="4"/>
    </row>
    <row r="705" spans="1:26" ht="15.75" customHeight="1">
      <c r="A705" s="7"/>
      <c r="B705" s="4"/>
      <c r="C705" s="4"/>
      <c r="D705" s="4"/>
      <c r="E705" s="7"/>
      <c r="F705" s="4"/>
      <c r="G705" s="4"/>
      <c r="H705" s="7"/>
      <c r="I705" s="7"/>
      <c r="J705" s="53"/>
      <c r="K705" s="53"/>
      <c r="L705" s="53"/>
      <c r="M705" s="53"/>
      <c r="N705" s="53"/>
      <c r="O705" s="53"/>
      <c r="P705" s="53"/>
      <c r="Q705" s="53"/>
      <c r="R705" s="53"/>
      <c r="S705" s="53"/>
      <c r="T705" s="53"/>
      <c r="U705" s="7"/>
      <c r="V705" s="4"/>
      <c r="W705" s="4"/>
      <c r="X705" s="4"/>
      <c r="Y705" s="4"/>
      <c r="Z705" s="4"/>
    </row>
    <row r="706" spans="1:26" ht="15.75" customHeight="1">
      <c r="A706" s="7"/>
      <c r="B706" s="4"/>
      <c r="C706" s="4"/>
      <c r="D706" s="4"/>
      <c r="E706" s="7"/>
      <c r="F706" s="4"/>
      <c r="G706" s="4"/>
      <c r="H706" s="7"/>
      <c r="I706" s="7"/>
      <c r="J706" s="53"/>
      <c r="K706" s="53"/>
      <c r="L706" s="53"/>
      <c r="M706" s="53"/>
      <c r="N706" s="53"/>
      <c r="O706" s="53"/>
      <c r="P706" s="53"/>
      <c r="Q706" s="53"/>
      <c r="R706" s="53"/>
      <c r="S706" s="53"/>
      <c r="T706" s="53"/>
      <c r="U706" s="7"/>
      <c r="V706" s="4"/>
      <c r="W706" s="4"/>
      <c r="X706" s="4"/>
      <c r="Y706" s="4"/>
      <c r="Z706" s="4"/>
    </row>
    <row r="707" spans="1:26" ht="15.75" customHeight="1">
      <c r="A707" s="7"/>
      <c r="B707" s="4"/>
      <c r="C707" s="4"/>
      <c r="D707" s="4"/>
      <c r="E707" s="7"/>
      <c r="F707" s="4"/>
      <c r="G707" s="4"/>
      <c r="H707" s="7"/>
      <c r="I707" s="7"/>
      <c r="J707" s="53"/>
      <c r="K707" s="53"/>
      <c r="L707" s="53"/>
      <c r="M707" s="53"/>
      <c r="N707" s="53"/>
      <c r="O707" s="53"/>
      <c r="P707" s="53"/>
      <c r="Q707" s="53"/>
      <c r="R707" s="53"/>
      <c r="S707" s="53"/>
      <c r="T707" s="53"/>
      <c r="U707" s="7"/>
      <c r="V707" s="4"/>
      <c r="W707" s="4"/>
      <c r="X707" s="4"/>
      <c r="Y707" s="4"/>
      <c r="Z707" s="4"/>
    </row>
    <row r="708" spans="1:26" ht="15.75" customHeight="1">
      <c r="A708" s="7"/>
      <c r="B708" s="4"/>
      <c r="C708" s="4"/>
      <c r="D708" s="4"/>
      <c r="E708" s="7"/>
      <c r="F708" s="4"/>
      <c r="G708" s="4"/>
      <c r="H708" s="7"/>
      <c r="I708" s="7"/>
      <c r="J708" s="53"/>
      <c r="K708" s="53"/>
      <c r="L708" s="53"/>
      <c r="M708" s="53"/>
      <c r="N708" s="53"/>
      <c r="O708" s="53"/>
      <c r="P708" s="53"/>
      <c r="Q708" s="53"/>
      <c r="R708" s="53"/>
      <c r="S708" s="53"/>
      <c r="T708" s="53"/>
      <c r="U708" s="7"/>
      <c r="V708" s="4"/>
      <c r="W708" s="4"/>
      <c r="X708" s="4"/>
      <c r="Y708" s="4"/>
      <c r="Z708" s="4"/>
    </row>
    <row r="709" spans="1:26" ht="15.75" customHeight="1">
      <c r="A709" s="7"/>
      <c r="B709" s="4"/>
      <c r="C709" s="4"/>
      <c r="D709" s="4"/>
      <c r="E709" s="7"/>
      <c r="F709" s="4"/>
      <c r="G709" s="4"/>
      <c r="H709" s="7"/>
      <c r="I709" s="7"/>
      <c r="J709" s="53"/>
      <c r="K709" s="53"/>
      <c r="L709" s="53"/>
      <c r="M709" s="53"/>
      <c r="N709" s="53"/>
      <c r="O709" s="53"/>
      <c r="P709" s="53"/>
      <c r="Q709" s="53"/>
      <c r="R709" s="53"/>
      <c r="S709" s="53"/>
      <c r="T709" s="53"/>
      <c r="U709" s="7"/>
      <c r="V709" s="4"/>
      <c r="W709" s="4"/>
      <c r="X709" s="4"/>
      <c r="Y709" s="4"/>
      <c r="Z709" s="4"/>
    </row>
    <row r="710" spans="1:26" ht="15.75" customHeight="1">
      <c r="A710" s="7"/>
      <c r="B710" s="4"/>
      <c r="C710" s="4"/>
      <c r="D710" s="4"/>
      <c r="E710" s="7"/>
      <c r="F710" s="4"/>
      <c r="G710" s="4"/>
      <c r="H710" s="7"/>
      <c r="I710" s="7"/>
      <c r="J710" s="53"/>
      <c r="K710" s="53"/>
      <c r="L710" s="53"/>
      <c r="M710" s="53"/>
      <c r="N710" s="53"/>
      <c r="O710" s="53"/>
      <c r="P710" s="53"/>
      <c r="Q710" s="53"/>
      <c r="R710" s="53"/>
      <c r="S710" s="53"/>
      <c r="T710" s="53"/>
      <c r="U710" s="7"/>
      <c r="V710" s="4"/>
      <c r="W710" s="4"/>
      <c r="X710" s="4"/>
      <c r="Y710" s="4"/>
      <c r="Z710" s="4"/>
    </row>
    <row r="711" spans="1:26" ht="15.75" customHeight="1">
      <c r="A711" s="7"/>
      <c r="B711" s="4"/>
      <c r="C711" s="4"/>
      <c r="D711" s="4"/>
      <c r="E711" s="7"/>
      <c r="F711" s="4"/>
      <c r="G711" s="4"/>
      <c r="H711" s="7"/>
      <c r="I711" s="7"/>
      <c r="J711" s="53"/>
      <c r="K711" s="53"/>
      <c r="L711" s="53"/>
      <c r="M711" s="53"/>
      <c r="N711" s="53"/>
      <c r="O711" s="53"/>
      <c r="P711" s="53"/>
      <c r="Q711" s="53"/>
      <c r="R711" s="53"/>
      <c r="S711" s="53"/>
      <c r="T711" s="53"/>
      <c r="U711" s="7"/>
      <c r="V711" s="4"/>
      <c r="W711" s="4"/>
      <c r="X711" s="4"/>
      <c r="Y711" s="4"/>
      <c r="Z711" s="4"/>
    </row>
    <row r="712" spans="1:26" ht="15.75" customHeight="1">
      <c r="A712" s="7"/>
      <c r="B712" s="4"/>
      <c r="C712" s="4"/>
      <c r="D712" s="4"/>
      <c r="E712" s="7"/>
      <c r="F712" s="4"/>
      <c r="G712" s="4"/>
      <c r="H712" s="7"/>
      <c r="I712" s="7"/>
      <c r="J712" s="53"/>
      <c r="K712" s="53"/>
      <c r="L712" s="53"/>
      <c r="M712" s="53"/>
      <c r="N712" s="53"/>
      <c r="O712" s="53"/>
      <c r="P712" s="53"/>
      <c r="Q712" s="53"/>
      <c r="R712" s="53"/>
      <c r="S712" s="53"/>
      <c r="T712" s="53"/>
      <c r="U712" s="7"/>
      <c r="V712" s="4"/>
      <c r="W712" s="4"/>
      <c r="X712" s="4"/>
      <c r="Y712" s="4"/>
      <c r="Z712" s="4"/>
    </row>
    <row r="713" spans="1:26" ht="15.75" customHeight="1">
      <c r="A713" s="7"/>
      <c r="B713" s="4"/>
      <c r="C713" s="4"/>
      <c r="D713" s="4"/>
      <c r="E713" s="7"/>
      <c r="F713" s="4"/>
      <c r="G713" s="4"/>
      <c r="H713" s="7"/>
      <c r="I713" s="7"/>
      <c r="J713" s="53"/>
      <c r="K713" s="53"/>
      <c r="L713" s="53"/>
      <c r="M713" s="53"/>
      <c r="N713" s="53"/>
      <c r="O713" s="53"/>
      <c r="P713" s="53"/>
      <c r="Q713" s="53"/>
      <c r="R713" s="53"/>
      <c r="S713" s="53"/>
      <c r="T713" s="53"/>
      <c r="U713" s="7"/>
      <c r="V713" s="4"/>
      <c r="W713" s="4"/>
      <c r="X713" s="4"/>
      <c r="Y713" s="4"/>
      <c r="Z713" s="4"/>
    </row>
    <row r="714" spans="1:26" ht="15.75" customHeight="1">
      <c r="A714" s="7"/>
      <c r="B714" s="4"/>
      <c r="C714" s="4"/>
      <c r="D714" s="4"/>
      <c r="E714" s="7"/>
      <c r="F714" s="4"/>
      <c r="G714" s="4"/>
      <c r="H714" s="7"/>
      <c r="I714" s="7"/>
      <c r="J714" s="53"/>
      <c r="K714" s="53"/>
      <c r="L714" s="53"/>
      <c r="M714" s="53"/>
      <c r="N714" s="53"/>
      <c r="O714" s="53"/>
      <c r="P714" s="53"/>
      <c r="Q714" s="53"/>
      <c r="R714" s="53"/>
      <c r="S714" s="53"/>
      <c r="T714" s="53"/>
      <c r="U714" s="7"/>
      <c r="V714" s="4"/>
      <c r="W714" s="4"/>
      <c r="X714" s="4"/>
      <c r="Y714" s="4"/>
      <c r="Z714" s="4"/>
    </row>
    <row r="715" spans="1:26" ht="15.75" customHeight="1">
      <c r="A715" s="7"/>
      <c r="B715" s="4"/>
      <c r="C715" s="4"/>
      <c r="D715" s="4"/>
      <c r="E715" s="7"/>
      <c r="F715" s="4"/>
      <c r="G715" s="4"/>
      <c r="H715" s="7"/>
      <c r="I715" s="7"/>
      <c r="J715" s="53"/>
      <c r="K715" s="53"/>
      <c r="L715" s="53"/>
      <c r="M715" s="53"/>
      <c r="N715" s="53"/>
      <c r="O715" s="53"/>
      <c r="P715" s="53"/>
      <c r="Q715" s="53"/>
      <c r="R715" s="53"/>
      <c r="S715" s="53"/>
      <c r="T715" s="53"/>
      <c r="U715" s="7"/>
      <c r="V715" s="4"/>
      <c r="W715" s="4"/>
      <c r="X715" s="4"/>
      <c r="Y715" s="4"/>
      <c r="Z715" s="4"/>
    </row>
    <row r="716" spans="1:26" ht="15.75" customHeight="1">
      <c r="A716" s="7"/>
      <c r="B716" s="4"/>
      <c r="C716" s="4"/>
      <c r="D716" s="4"/>
      <c r="E716" s="7"/>
      <c r="F716" s="4"/>
      <c r="G716" s="4"/>
      <c r="H716" s="7"/>
      <c r="I716" s="7"/>
      <c r="J716" s="53"/>
      <c r="K716" s="53"/>
      <c r="L716" s="53"/>
      <c r="M716" s="53"/>
      <c r="N716" s="53"/>
      <c r="O716" s="53"/>
      <c r="P716" s="53"/>
      <c r="Q716" s="53"/>
      <c r="R716" s="53"/>
      <c r="S716" s="53"/>
      <c r="T716" s="53"/>
      <c r="U716" s="7"/>
      <c r="V716" s="4"/>
      <c r="W716" s="4"/>
      <c r="X716" s="4"/>
      <c r="Y716" s="4"/>
      <c r="Z716" s="4"/>
    </row>
    <row r="717" spans="1:26" ht="15.75" customHeight="1">
      <c r="A717" s="7"/>
      <c r="B717" s="4"/>
      <c r="C717" s="4"/>
      <c r="D717" s="4"/>
      <c r="E717" s="7"/>
      <c r="F717" s="4"/>
      <c r="G717" s="4"/>
      <c r="H717" s="7"/>
      <c r="I717" s="7"/>
      <c r="J717" s="53"/>
      <c r="K717" s="53"/>
      <c r="L717" s="53"/>
      <c r="M717" s="53"/>
      <c r="N717" s="53"/>
      <c r="O717" s="53"/>
      <c r="P717" s="53"/>
      <c r="Q717" s="53"/>
      <c r="R717" s="53"/>
      <c r="S717" s="53"/>
      <c r="T717" s="53"/>
      <c r="U717" s="7"/>
      <c r="V717" s="4"/>
      <c r="W717" s="4"/>
      <c r="X717" s="4"/>
      <c r="Y717" s="4"/>
      <c r="Z717" s="4"/>
    </row>
    <row r="718" spans="1:26" ht="15.75" customHeight="1">
      <c r="A718" s="7"/>
      <c r="B718" s="4"/>
      <c r="C718" s="4"/>
      <c r="D718" s="4"/>
      <c r="E718" s="7"/>
      <c r="F718" s="4"/>
      <c r="G718" s="4"/>
      <c r="H718" s="7"/>
      <c r="I718" s="7"/>
      <c r="J718" s="53"/>
      <c r="K718" s="53"/>
      <c r="L718" s="53"/>
      <c r="M718" s="53"/>
      <c r="N718" s="53"/>
      <c r="O718" s="53"/>
      <c r="P718" s="53"/>
      <c r="Q718" s="53"/>
      <c r="R718" s="53"/>
      <c r="S718" s="53"/>
      <c r="T718" s="53"/>
      <c r="U718" s="7"/>
      <c r="V718" s="4"/>
      <c r="W718" s="4"/>
      <c r="X718" s="4"/>
      <c r="Y718" s="4"/>
      <c r="Z718" s="4"/>
    </row>
    <row r="719" spans="1:26" ht="15.75" customHeight="1">
      <c r="A719" s="7"/>
      <c r="B719" s="4"/>
      <c r="C719" s="4"/>
      <c r="D719" s="4"/>
      <c r="E719" s="7"/>
      <c r="F719" s="4"/>
      <c r="G719" s="4"/>
      <c r="H719" s="7"/>
      <c r="I719" s="7"/>
      <c r="J719" s="53"/>
      <c r="K719" s="53"/>
      <c r="L719" s="53"/>
      <c r="M719" s="53"/>
      <c r="N719" s="53"/>
      <c r="O719" s="53"/>
      <c r="P719" s="53"/>
      <c r="Q719" s="53"/>
      <c r="R719" s="53"/>
      <c r="S719" s="53"/>
      <c r="T719" s="53"/>
      <c r="U719" s="7"/>
      <c r="V719" s="4"/>
      <c r="W719" s="4"/>
      <c r="X719" s="4"/>
      <c r="Y719" s="4"/>
      <c r="Z719" s="4"/>
    </row>
    <row r="720" spans="1:26" ht="15.75" customHeight="1">
      <c r="A720" s="7"/>
      <c r="B720" s="4"/>
      <c r="C720" s="4"/>
      <c r="D720" s="4"/>
      <c r="E720" s="7"/>
      <c r="F720" s="4"/>
      <c r="G720" s="4"/>
      <c r="H720" s="7"/>
      <c r="I720" s="7"/>
      <c r="J720" s="53"/>
      <c r="K720" s="53"/>
      <c r="L720" s="53"/>
      <c r="M720" s="53"/>
      <c r="N720" s="53"/>
      <c r="O720" s="53"/>
      <c r="P720" s="53"/>
      <c r="Q720" s="53"/>
      <c r="R720" s="53"/>
      <c r="S720" s="53"/>
      <c r="T720" s="53"/>
      <c r="U720" s="7"/>
      <c r="V720" s="4"/>
      <c r="W720" s="4"/>
      <c r="X720" s="4"/>
      <c r="Y720" s="4"/>
      <c r="Z720" s="4"/>
    </row>
    <row r="721" spans="1:26" ht="15.75" customHeight="1">
      <c r="A721" s="7"/>
      <c r="B721" s="4"/>
      <c r="C721" s="4"/>
      <c r="D721" s="4"/>
      <c r="E721" s="7"/>
      <c r="F721" s="4"/>
      <c r="G721" s="4"/>
      <c r="H721" s="7"/>
      <c r="I721" s="7"/>
      <c r="J721" s="53"/>
      <c r="K721" s="53"/>
      <c r="L721" s="53"/>
      <c r="M721" s="53"/>
      <c r="N721" s="53"/>
      <c r="O721" s="53"/>
      <c r="P721" s="53"/>
      <c r="Q721" s="53"/>
      <c r="R721" s="53"/>
      <c r="S721" s="53"/>
      <c r="T721" s="53"/>
      <c r="U721" s="7"/>
      <c r="V721" s="4"/>
      <c r="W721" s="4"/>
      <c r="X721" s="4"/>
      <c r="Y721" s="4"/>
      <c r="Z721" s="4"/>
    </row>
    <row r="722" spans="1:26" ht="15.75" customHeight="1">
      <c r="A722" s="7"/>
      <c r="B722" s="4"/>
      <c r="C722" s="4"/>
      <c r="D722" s="4"/>
      <c r="E722" s="7"/>
      <c r="F722" s="4"/>
      <c r="G722" s="4"/>
      <c r="H722" s="7"/>
      <c r="I722" s="7"/>
      <c r="J722" s="53"/>
      <c r="K722" s="53"/>
      <c r="L722" s="53"/>
      <c r="M722" s="53"/>
      <c r="N722" s="53"/>
      <c r="O722" s="53"/>
      <c r="P722" s="53"/>
      <c r="Q722" s="53"/>
      <c r="R722" s="53"/>
      <c r="S722" s="53"/>
      <c r="T722" s="53"/>
      <c r="U722" s="7"/>
      <c r="V722" s="4"/>
      <c r="W722" s="4"/>
      <c r="X722" s="4"/>
      <c r="Y722" s="4"/>
      <c r="Z722" s="4"/>
    </row>
    <row r="723" spans="1:26" ht="15.75" customHeight="1">
      <c r="A723" s="7"/>
      <c r="B723" s="4"/>
      <c r="C723" s="4"/>
      <c r="D723" s="4"/>
      <c r="E723" s="7"/>
      <c r="F723" s="4"/>
      <c r="G723" s="4"/>
      <c r="H723" s="7"/>
      <c r="I723" s="7"/>
      <c r="J723" s="53"/>
      <c r="K723" s="53"/>
      <c r="L723" s="53"/>
      <c r="M723" s="53"/>
      <c r="N723" s="53"/>
      <c r="O723" s="53"/>
      <c r="P723" s="53"/>
      <c r="Q723" s="53"/>
      <c r="R723" s="53"/>
      <c r="S723" s="53"/>
      <c r="T723" s="53"/>
      <c r="U723" s="7"/>
      <c r="V723" s="4"/>
      <c r="W723" s="4"/>
      <c r="X723" s="4"/>
      <c r="Y723" s="4"/>
      <c r="Z723" s="4"/>
    </row>
    <row r="724" spans="1:26" ht="15.75" customHeight="1">
      <c r="A724" s="7"/>
      <c r="B724" s="4"/>
      <c r="C724" s="4"/>
      <c r="D724" s="4"/>
      <c r="E724" s="7"/>
      <c r="F724" s="4"/>
      <c r="G724" s="4"/>
      <c r="H724" s="7"/>
      <c r="I724" s="7"/>
      <c r="J724" s="53"/>
      <c r="K724" s="53"/>
      <c r="L724" s="53"/>
      <c r="M724" s="53"/>
      <c r="N724" s="53"/>
      <c r="O724" s="53"/>
      <c r="P724" s="53"/>
      <c r="Q724" s="53"/>
      <c r="R724" s="53"/>
      <c r="S724" s="53"/>
      <c r="T724" s="53"/>
      <c r="U724" s="7"/>
      <c r="V724" s="4"/>
      <c r="W724" s="4"/>
      <c r="X724" s="4"/>
      <c r="Y724" s="4"/>
      <c r="Z724" s="4"/>
    </row>
    <row r="725" spans="1:26" ht="15.75" customHeight="1">
      <c r="A725" s="7"/>
      <c r="B725" s="4"/>
      <c r="C725" s="4"/>
      <c r="D725" s="4"/>
      <c r="E725" s="7"/>
      <c r="F725" s="4"/>
      <c r="G725" s="4"/>
      <c r="H725" s="7"/>
      <c r="I725" s="7"/>
      <c r="J725" s="53"/>
      <c r="K725" s="53"/>
      <c r="L725" s="53"/>
      <c r="M725" s="53"/>
      <c r="N725" s="53"/>
      <c r="O725" s="53"/>
      <c r="P725" s="53"/>
      <c r="Q725" s="53"/>
      <c r="R725" s="53"/>
      <c r="S725" s="53"/>
      <c r="T725" s="53"/>
      <c r="U725" s="7"/>
      <c r="V725" s="4"/>
      <c r="W725" s="4"/>
      <c r="X725" s="4"/>
      <c r="Y725" s="4"/>
      <c r="Z725" s="4"/>
    </row>
    <row r="726" spans="1:26" ht="15.75" customHeight="1">
      <c r="A726" s="7"/>
      <c r="B726" s="4"/>
      <c r="C726" s="4"/>
      <c r="D726" s="4"/>
      <c r="E726" s="7"/>
      <c r="F726" s="4"/>
      <c r="G726" s="4"/>
      <c r="H726" s="7"/>
      <c r="I726" s="7"/>
      <c r="J726" s="53"/>
      <c r="K726" s="53"/>
      <c r="L726" s="53"/>
      <c r="M726" s="53"/>
      <c r="N726" s="53"/>
      <c r="O726" s="53"/>
      <c r="P726" s="53"/>
      <c r="Q726" s="53"/>
      <c r="R726" s="53"/>
      <c r="S726" s="53"/>
      <c r="T726" s="53"/>
      <c r="U726" s="7"/>
      <c r="V726" s="4"/>
      <c r="W726" s="4"/>
      <c r="X726" s="4"/>
      <c r="Y726" s="4"/>
      <c r="Z726" s="4"/>
    </row>
    <row r="727" spans="1:26" ht="15.75" customHeight="1">
      <c r="A727" s="7"/>
      <c r="B727" s="4"/>
      <c r="C727" s="4"/>
      <c r="D727" s="4"/>
      <c r="E727" s="7"/>
      <c r="F727" s="4"/>
      <c r="G727" s="4"/>
      <c r="H727" s="7"/>
      <c r="I727" s="7"/>
      <c r="J727" s="53"/>
      <c r="K727" s="53"/>
      <c r="L727" s="53"/>
      <c r="M727" s="53"/>
      <c r="N727" s="53"/>
      <c r="O727" s="53"/>
      <c r="P727" s="53"/>
      <c r="Q727" s="53"/>
      <c r="R727" s="53"/>
      <c r="S727" s="53"/>
      <c r="T727" s="53"/>
      <c r="U727" s="7"/>
      <c r="V727" s="4"/>
      <c r="W727" s="4"/>
      <c r="X727" s="4"/>
      <c r="Y727" s="4"/>
      <c r="Z727" s="4"/>
    </row>
    <row r="728" spans="1:26" ht="15.75" customHeight="1">
      <c r="A728" s="7"/>
      <c r="B728" s="4"/>
      <c r="C728" s="4"/>
      <c r="D728" s="4"/>
      <c r="E728" s="7"/>
      <c r="F728" s="4"/>
      <c r="G728" s="4"/>
      <c r="H728" s="7"/>
      <c r="I728" s="7"/>
      <c r="J728" s="53"/>
      <c r="K728" s="53"/>
      <c r="L728" s="53"/>
      <c r="M728" s="53"/>
      <c r="N728" s="53"/>
      <c r="O728" s="53"/>
      <c r="P728" s="53"/>
      <c r="Q728" s="53"/>
      <c r="R728" s="53"/>
      <c r="S728" s="53"/>
      <c r="T728" s="53"/>
      <c r="U728" s="7"/>
      <c r="V728" s="4"/>
      <c r="W728" s="4"/>
      <c r="X728" s="4"/>
      <c r="Y728" s="4"/>
      <c r="Z728" s="4"/>
    </row>
    <row r="729" spans="1:26" ht="15.75" customHeight="1">
      <c r="A729" s="7"/>
      <c r="B729" s="4"/>
      <c r="C729" s="4"/>
      <c r="D729" s="4"/>
      <c r="E729" s="7"/>
      <c r="F729" s="4"/>
      <c r="G729" s="4"/>
      <c r="H729" s="7"/>
      <c r="I729" s="7"/>
      <c r="J729" s="53"/>
      <c r="K729" s="53"/>
      <c r="L729" s="53"/>
      <c r="M729" s="53"/>
      <c r="N729" s="53"/>
      <c r="O729" s="53"/>
      <c r="P729" s="53"/>
      <c r="Q729" s="53"/>
      <c r="R729" s="53"/>
      <c r="S729" s="53"/>
      <c r="T729" s="53"/>
      <c r="U729" s="7"/>
      <c r="V729" s="4"/>
      <c r="W729" s="4"/>
      <c r="X729" s="4"/>
      <c r="Y729" s="4"/>
      <c r="Z729" s="4"/>
    </row>
    <row r="730" spans="1:26" ht="15.75" customHeight="1">
      <c r="A730" s="7"/>
      <c r="B730" s="4"/>
      <c r="C730" s="4"/>
      <c r="D730" s="4"/>
      <c r="E730" s="7"/>
      <c r="F730" s="4"/>
      <c r="G730" s="4"/>
      <c r="H730" s="7"/>
      <c r="I730" s="7"/>
      <c r="J730" s="53"/>
      <c r="K730" s="53"/>
      <c r="L730" s="53"/>
      <c r="M730" s="53"/>
      <c r="N730" s="53"/>
      <c r="O730" s="53"/>
      <c r="P730" s="53"/>
      <c r="Q730" s="53"/>
      <c r="R730" s="53"/>
      <c r="S730" s="53"/>
      <c r="T730" s="53"/>
      <c r="U730" s="7"/>
      <c r="V730" s="4"/>
      <c r="W730" s="4"/>
      <c r="X730" s="4"/>
      <c r="Y730" s="4"/>
      <c r="Z730" s="4"/>
    </row>
    <row r="731" spans="1:26" ht="15.75" customHeight="1">
      <c r="A731" s="7"/>
      <c r="B731" s="4"/>
      <c r="C731" s="4"/>
      <c r="D731" s="4"/>
      <c r="E731" s="7"/>
      <c r="F731" s="4"/>
      <c r="G731" s="4"/>
      <c r="H731" s="7"/>
      <c r="I731" s="7"/>
      <c r="J731" s="53"/>
      <c r="K731" s="53"/>
      <c r="L731" s="53"/>
      <c r="M731" s="53"/>
      <c r="N731" s="53"/>
      <c r="O731" s="53"/>
      <c r="P731" s="53"/>
      <c r="Q731" s="53"/>
      <c r="R731" s="53"/>
      <c r="S731" s="53"/>
      <c r="T731" s="53"/>
      <c r="U731" s="7"/>
      <c r="V731" s="4"/>
      <c r="W731" s="4"/>
      <c r="X731" s="4"/>
      <c r="Y731" s="4"/>
      <c r="Z731" s="4"/>
    </row>
    <row r="732" spans="1:26" ht="15.75" customHeight="1">
      <c r="A732" s="7"/>
      <c r="B732" s="4"/>
      <c r="C732" s="4"/>
      <c r="D732" s="4"/>
      <c r="E732" s="7"/>
      <c r="F732" s="4"/>
      <c r="G732" s="4"/>
      <c r="H732" s="7"/>
      <c r="I732" s="7"/>
      <c r="J732" s="53"/>
      <c r="K732" s="53"/>
      <c r="L732" s="53"/>
      <c r="M732" s="53"/>
      <c r="N732" s="53"/>
      <c r="O732" s="53"/>
      <c r="P732" s="53"/>
      <c r="Q732" s="53"/>
      <c r="R732" s="53"/>
      <c r="S732" s="53"/>
      <c r="T732" s="53"/>
      <c r="U732" s="7"/>
      <c r="V732" s="4"/>
      <c r="W732" s="4"/>
      <c r="X732" s="4"/>
      <c r="Y732" s="4"/>
      <c r="Z732" s="4"/>
    </row>
    <row r="733" spans="1:26" ht="15.75" customHeight="1">
      <c r="A733" s="7"/>
      <c r="B733" s="4"/>
      <c r="C733" s="4"/>
      <c r="D733" s="4"/>
      <c r="E733" s="7"/>
      <c r="F733" s="4"/>
      <c r="G733" s="4"/>
      <c r="H733" s="7"/>
      <c r="I733" s="7"/>
      <c r="J733" s="53"/>
      <c r="K733" s="53"/>
      <c r="L733" s="53"/>
      <c r="M733" s="53"/>
      <c r="N733" s="53"/>
      <c r="O733" s="53"/>
      <c r="P733" s="53"/>
      <c r="Q733" s="53"/>
      <c r="R733" s="53"/>
      <c r="S733" s="53"/>
      <c r="T733" s="53"/>
      <c r="U733" s="7"/>
      <c r="V733" s="4"/>
      <c r="W733" s="4"/>
      <c r="X733" s="4"/>
      <c r="Y733" s="4"/>
      <c r="Z733" s="4"/>
    </row>
    <row r="734" spans="1:26" ht="15.75" customHeight="1">
      <c r="A734" s="7"/>
      <c r="B734" s="4"/>
      <c r="C734" s="4"/>
      <c r="D734" s="4"/>
      <c r="E734" s="7"/>
      <c r="F734" s="4"/>
      <c r="G734" s="4"/>
      <c r="H734" s="7"/>
      <c r="I734" s="7"/>
      <c r="J734" s="53"/>
      <c r="K734" s="53"/>
      <c r="L734" s="53"/>
      <c r="M734" s="53"/>
      <c r="N734" s="53"/>
      <c r="O734" s="53"/>
      <c r="P734" s="53"/>
      <c r="Q734" s="53"/>
      <c r="R734" s="53"/>
      <c r="S734" s="53"/>
      <c r="T734" s="53"/>
      <c r="U734" s="7"/>
      <c r="V734" s="4"/>
      <c r="W734" s="4"/>
      <c r="X734" s="4"/>
      <c r="Y734" s="4"/>
      <c r="Z734" s="4"/>
    </row>
    <row r="735" spans="1:26" ht="15.75" customHeight="1">
      <c r="A735" s="7"/>
      <c r="B735" s="4"/>
      <c r="C735" s="4"/>
      <c r="D735" s="4"/>
      <c r="E735" s="7"/>
      <c r="F735" s="4"/>
      <c r="G735" s="4"/>
      <c r="H735" s="7"/>
      <c r="I735" s="7"/>
      <c r="J735" s="53"/>
      <c r="K735" s="53"/>
      <c r="L735" s="53"/>
      <c r="M735" s="53"/>
      <c r="N735" s="53"/>
      <c r="O735" s="53"/>
      <c r="P735" s="53"/>
      <c r="Q735" s="53"/>
      <c r="R735" s="53"/>
      <c r="S735" s="53"/>
      <c r="T735" s="53"/>
      <c r="U735" s="7"/>
      <c r="V735" s="4"/>
      <c r="W735" s="4"/>
      <c r="X735" s="4"/>
      <c r="Y735" s="4"/>
      <c r="Z735" s="4"/>
    </row>
    <row r="736" spans="1:26" ht="15.75" customHeight="1">
      <c r="A736" s="7"/>
      <c r="B736" s="4"/>
      <c r="C736" s="4"/>
      <c r="D736" s="4"/>
      <c r="E736" s="7"/>
      <c r="F736" s="4"/>
      <c r="G736" s="4"/>
      <c r="H736" s="7"/>
      <c r="I736" s="7"/>
      <c r="J736" s="53"/>
      <c r="K736" s="53"/>
      <c r="L736" s="53"/>
      <c r="M736" s="53"/>
      <c r="N736" s="53"/>
      <c r="O736" s="53"/>
      <c r="P736" s="53"/>
      <c r="Q736" s="53"/>
      <c r="R736" s="53"/>
      <c r="S736" s="53"/>
      <c r="T736" s="53"/>
      <c r="U736" s="7"/>
      <c r="V736" s="4"/>
      <c r="W736" s="4"/>
      <c r="X736" s="4"/>
      <c r="Y736" s="4"/>
      <c r="Z736" s="4"/>
    </row>
    <row r="737" spans="1:26" ht="15.75" customHeight="1">
      <c r="A737" s="7"/>
      <c r="B737" s="4"/>
      <c r="C737" s="4"/>
      <c r="D737" s="4"/>
      <c r="E737" s="7"/>
      <c r="F737" s="4"/>
      <c r="G737" s="4"/>
      <c r="H737" s="7"/>
      <c r="I737" s="7"/>
      <c r="J737" s="53"/>
      <c r="K737" s="53"/>
      <c r="L737" s="53"/>
      <c r="M737" s="53"/>
      <c r="N737" s="53"/>
      <c r="O737" s="53"/>
      <c r="P737" s="53"/>
      <c r="Q737" s="53"/>
      <c r="R737" s="53"/>
      <c r="S737" s="53"/>
      <c r="T737" s="53"/>
      <c r="U737" s="7"/>
      <c r="V737" s="4"/>
      <c r="W737" s="4"/>
      <c r="X737" s="4"/>
      <c r="Y737" s="4"/>
      <c r="Z737" s="4"/>
    </row>
    <row r="738" spans="1:26" ht="15.75" customHeight="1">
      <c r="A738" s="7"/>
      <c r="B738" s="4"/>
      <c r="C738" s="4"/>
      <c r="D738" s="4"/>
      <c r="E738" s="7"/>
      <c r="F738" s="4"/>
      <c r="G738" s="4"/>
      <c r="H738" s="7"/>
      <c r="I738" s="7"/>
      <c r="J738" s="53"/>
      <c r="K738" s="53"/>
      <c r="L738" s="53"/>
      <c r="M738" s="53"/>
      <c r="N738" s="53"/>
      <c r="O738" s="53"/>
      <c r="P738" s="53"/>
      <c r="Q738" s="53"/>
      <c r="R738" s="53"/>
      <c r="S738" s="53"/>
      <c r="T738" s="53"/>
      <c r="U738" s="7"/>
      <c r="V738" s="4"/>
      <c r="W738" s="4"/>
      <c r="X738" s="4"/>
      <c r="Y738" s="4"/>
      <c r="Z738" s="4"/>
    </row>
    <row r="739" spans="1:26" ht="15.75" customHeight="1">
      <c r="A739" s="7"/>
      <c r="B739" s="4"/>
      <c r="C739" s="4"/>
      <c r="D739" s="4"/>
      <c r="E739" s="7"/>
      <c r="F739" s="4"/>
      <c r="G739" s="4"/>
      <c r="H739" s="7"/>
      <c r="I739" s="7"/>
      <c r="J739" s="53"/>
      <c r="K739" s="53"/>
      <c r="L739" s="53"/>
      <c r="M739" s="53"/>
      <c r="N739" s="53"/>
      <c r="O739" s="53"/>
      <c r="P739" s="53"/>
      <c r="Q739" s="53"/>
      <c r="R739" s="53"/>
      <c r="S739" s="53"/>
      <c r="T739" s="53"/>
      <c r="U739" s="7"/>
      <c r="V739" s="4"/>
      <c r="W739" s="4"/>
      <c r="X739" s="4"/>
      <c r="Y739" s="4"/>
      <c r="Z739" s="4"/>
    </row>
    <row r="740" spans="1:26" ht="15.75" customHeight="1">
      <c r="A740" s="7"/>
      <c r="B740" s="4"/>
      <c r="C740" s="4"/>
      <c r="D740" s="4"/>
      <c r="E740" s="7"/>
      <c r="F740" s="4"/>
      <c r="G740" s="4"/>
      <c r="H740" s="7"/>
      <c r="I740" s="7"/>
      <c r="J740" s="53"/>
      <c r="K740" s="53"/>
      <c r="L740" s="53"/>
      <c r="M740" s="53"/>
      <c r="N740" s="53"/>
      <c r="O740" s="53"/>
      <c r="P740" s="53"/>
      <c r="Q740" s="53"/>
      <c r="R740" s="53"/>
      <c r="S740" s="53"/>
      <c r="T740" s="53"/>
      <c r="U740" s="7"/>
      <c r="V740" s="4"/>
      <c r="W740" s="4"/>
      <c r="X740" s="4"/>
      <c r="Y740" s="4"/>
      <c r="Z740" s="4"/>
    </row>
    <row r="741" spans="1:26" ht="15.75" customHeight="1">
      <c r="A741" s="7"/>
      <c r="B741" s="4"/>
      <c r="C741" s="4"/>
      <c r="D741" s="4"/>
      <c r="E741" s="7"/>
      <c r="F741" s="4"/>
      <c r="G741" s="4"/>
      <c r="H741" s="7"/>
      <c r="I741" s="7"/>
      <c r="J741" s="53"/>
      <c r="K741" s="53"/>
      <c r="L741" s="53"/>
      <c r="M741" s="53"/>
      <c r="N741" s="53"/>
      <c r="O741" s="53"/>
      <c r="P741" s="53"/>
      <c r="Q741" s="53"/>
      <c r="R741" s="53"/>
      <c r="S741" s="53"/>
      <c r="T741" s="53"/>
      <c r="U741" s="7"/>
      <c r="V741" s="4"/>
      <c r="W741" s="4"/>
      <c r="X741" s="4"/>
      <c r="Y741" s="4"/>
      <c r="Z741" s="4"/>
    </row>
    <row r="742" spans="1:26" ht="15.75" customHeight="1">
      <c r="A742" s="7"/>
      <c r="B742" s="4"/>
      <c r="C742" s="4"/>
      <c r="D742" s="4"/>
      <c r="E742" s="7"/>
      <c r="F742" s="4"/>
      <c r="G742" s="4"/>
      <c r="H742" s="7"/>
      <c r="I742" s="7"/>
      <c r="J742" s="53"/>
      <c r="K742" s="53"/>
      <c r="L742" s="53"/>
      <c r="M742" s="53"/>
      <c r="N742" s="53"/>
      <c r="O742" s="53"/>
      <c r="P742" s="53"/>
      <c r="Q742" s="53"/>
      <c r="R742" s="53"/>
      <c r="S742" s="53"/>
      <c r="T742" s="53"/>
      <c r="U742" s="7"/>
      <c r="V742" s="4"/>
      <c r="W742" s="4"/>
      <c r="X742" s="4"/>
      <c r="Y742" s="4"/>
      <c r="Z742" s="4"/>
    </row>
    <row r="743" spans="1:26" ht="15.75" customHeight="1">
      <c r="A743" s="7"/>
      <c r="B743" s="4"/>
      <c r="C743" s="4"/>
      <c r="D743" s="4"/>
      <c r="E743" s="7"/>
      <c r="F743" s="4"/>
      <c r="G743" s="4"/>
      <c r="H743" s="7"/>
      <c r="I743" s="7"/>
      <c r="J743" s="53"/>
      <c r="K743" s="53"/>
      <c r="L743" s="53"/>
      <c r="M743" s="53"/>
      <c r="N743" s="53"/>
      <c r="O743" s="53"/>
      <c r="P743" s="53"/>
      <c r="Q743" s="53"/>
      <c r="R743" s="53"/>
      <c r="S743" s="53"/>
      <c r="T743" s="53"/>
      <c r="U743" s="7"/>
      <c r="V743" s="4"/>
      <c r="W743" s="4"/>
      <c r="X743" s="4"/>
      <c r="Y743" s="4"/>
      <c r="Z743" s="4"/>
    </row>
    <row r="744" spans="1:26" ht="15.75" customHeight="1">
      <c r="A744" s="7"/>
      <c r="B744" s="4"/>
      <c r="C744" s="4"/>
      <c r="D744" s="4"/>
      <c r="E744" s="7"/>
      <c r="F744" s="4"/>
      <c r="G744" s="4"/>
      <c r="H744" s="7"/>
      <c r="I744" s="7"/>
      <c r="J744" s="53"/>
      <c r="K744" s="53"/>
      <c r="L744" s="53"/>
      <c r="M744" s="53"/>
      <c r="N744" s="53"/>
      <c r="O744" s="53"/>
      <c r="P744" s="53"/>
      <c r="Q744" s="53"/>
      <c r="R744" s="53"/>
      <c r="S744" s="53"/>
      <c r="T744" s="53"/>
      <c r="U744" s="7"/>
      <c r="V744" s="4"/>
      <c r="W744" s="4"/>
      <c r="X744" s="4"/>
      <c r="Y744" s="4"/>
      <c r="Z744" s="4"/>
    </row>
    <row r="745" spans="1:26" ht="15.75" customHeight="1">
      <c r="A745" s="7"/>
      <c r="B745" s="4"/>
      <c r="C745" s="4"/>
      <c r="D745" s="4"/>
      <c r="E745" s="7"/>
      <c r="F745" s="4"/>
      <c r="G745" s="4"/>
      <c r="H745" s="7"/>
      <c r="I745" s="7"/>
      <c r="J745" s="53"/>
      <c r="K745" s="53"/>
      <c r="L745" s="53"/>
      <c r="M745" s="53"/>
      <c r="N745" s="53"/>
      <c r="O745" s="53"/>
      <c r="P745" s="53"/>
      <c r="Q745" s="53"/>
      <c r="R745" s="53"/>
      <c r="S745" s="53"/>
      <c r="T745" s="53"/>
      <c r="U745" s="7"/>
      <c r="V745" s="4"/>
      <c r="W745" s="4"/>
      <c r="X745" s="4"/>
      <c r="Y745" s="4"/>
      <c r="Z745" s="4"/>
    </row>
    <row r="746" spans="1:26" ht="15.75" customHeight="1">
      <c r="A746" s="7"/>
      <c r="B746" s="4"/>
      <c r="C746" s="4"/>
      <c r="D746" s="4"/>
      <c r="E746" s="7"/>
      <c r="F746" s="4"/>
      <c r="G746" s="4"/>
      <c r="H746" s="7"/>
      <c r="I746" s="7"/>
      <c r="J746" s="53"/>
      <c r="K746" s="53"/>
      <c r="L746" s="53"/>
      <c r="M746" s="53"/>
      <c r="N746" s="53"/>
      <c r="O746" s="53"/>
      <c r="P746" s="53"/>
      <c r="Q746" s="53"/>
      <c r="R746" s="53"/>
      <c r="S746" s="53"/>
      <c r="T746" s="53"/>
      <c r="U746" s="7"/>
      <c r="V746" s="4"/>
      <c r="W746" s="4"/>
      <c r="X746" s="4"/>
      <c r="Y746" s="4"/>
      <c r="Z746" s="4"/>
    </row>
    <row r="747" spans="1:26" ht="15.75" customHeight="1">
      <c r="A747" s="7"/>
      <c r="B747" s="4"/>
      <c r="C747" s="4"/>
      <c r="D747" s="4"/>
      <c r="E747" s="7"/>
      <c r="F747" s="4"/>
      <c r="G747" s="4"/>
      <c r="H747" s="7"/>
      <c r="I747" s="7"/>
      <c r="J747" s="53"/>
      <c r="K747" s="53"/>
      <c r="L747" s="53"/>
      <c r="M747" s="53"/>
      <c r="N747" s="53"/>
      <c r="O747" s="53"/>
      <c r="P747" s="53"/>
      <c r="Q747" s="53"/>
      <c r="R747" s="53"/>
      <c r="S747" s="53"/>
      <c r="T747" s="53"/>
      <c r="U747" s="7"/>
      <c r="V747" s="4"/>
      <c r="W747" s="4"/>
      <c r="X747" s="4"/>
      <c r="Y747" s="4"/>
      <c r="Z747" s="4"/>
    </row>
    <row r="748" spans="1:26" ht="15.75" customHeight="1">
      <c r="A748" s="7"/>
      <c r="B748" s="4"/>
      <c r="C748" s="4"/>
      <c r="D748" s="4"/>
      <c r="E748" s="7"/>
      <c r="F748" s="4"/>
      <c r="G748" s="4"/>
      <c r="H748" s="7"/>
      <c r="I748" s="7"/>
      <c r="J748" s="53"/>
      <c r="K748" s="53"/>
      <c r="L748" s="53"/>
      <c r="M748" s="53"/>
      <c r="N748" s="53"/>
      <c r="O748" s="53"/>
      <c r="P748" s="53"/>
      <c r="Q748" s="53"/>
      <c r="R748" s="53"/>
      <c r="S748" s="53"/>
      <c r="T748" s="53"/>
      <c r="U748" s="7"/>
      <c r="V748" s="4"/>
      <c r="W748" s="4"/>
      <c r="X748" s="4"/>
      <c r="Y748" s="4"/>
      <c r="Z748" s="4"/>
    </row>
    <row r="749" spans="1:26" ht="15.75" customHeight="1">
      <c r="A749" s="7"/>
      <c r="B749" s="4"/>
      <c r="C749" s="4"/>
      <c r="D749" s="4"/>
      <c r="E749" s="7"/>
      <c r="F749" s="4"/>
      <c r="G749" s="4"/>
      <c r="H749" s="7"/>
      <c r="I749" s="7"/>
      <c r="J749" s="53"/>
      <c r="K749" s="53"/>
      <c r="L749" s="53"/>
      <c r="M749" s="53"/>
      <c r="N749" s="53"/>
      <c r="O749" s="53"/>
      <c r="P749" s="53"/>
      <c r="Q749" s="53"/>
      <c r="R749" s="53"/>
      <c r="S749" s="53"/>
      <c r="T749" s="53"/>
      <c r="U749" s="7"/>
      <c r="V749" s="4"/>
      <c r="W749" s="4"/>
      <c r="X749" s="4"/>
      <c r="Y749" s="4"/>
      <c r="Z749" s="4"/>
    </row>
    <row r="750" spans="1:26" ht="15.75" customHeight="1">
      <c r="A750" s="7"/>
      <c r="B750" s="4"/>
      <c r="C750" s="4"/>
      <c r="D750" s="4"/>
      <c r="E750" s="7"/>
      <c r="F750" s="4"/>
      <c r="G750" s="4"/>
      <c r="H750" s="7"/>
      <c r="I750" s="7"/>
      <c r="J750" s="53"/>
      <c r="K750" s="53"/>
      <c r="L750" s="53"/>
      <c r="M750" s="53"/>
      <c r="N750" s="53"/>
      <c r="O750" s="53"/>
      <c r="P750" s="53"/>
      <c r="Q750" s="53"/>
      <c r="R750" s="53"/>
      <c r="S750" s="53"/>
      <c r="T750" s="53"/>
      <c r="U750" s="7"/>
      <c r="V750" s="4"/>
      <c r="W750" s="4"/>
      <c r="X750" s="4"/>
      <c r="Y750" s="4"/>
      <c r="Z750" s="4"/>
    </row>
    <row r="751" spans="1:26" ht="15.75" customHeight="1">
      <c r="A751" s="7"/>
      <c r="B751" s="4"/>
      <c r="C751" s="4"/>
      <c r="D751" s="4"/>
      <c r="E751" s="7"/>
      <c r="F751" s="4"/>
      <c r="G751" s="4"/>
      <c r="H751" s="7"/>
      <c r="I751" s="7"/>
      <c r="J751" s="53"/>
      <c r="K751" s="53"/>
      <c r="L751" s="53"/>
      <c r="M751" s="53"/>
      <c r="N751" s="53"/>
      <c r="O751" s="53"/>
      <c r="P751" s="53"/>
      <c r="Q751" s="53"/>
      <c r="R751" s="53"/>
      <c r="S751" s="53"/>
      <c r="T751" s="53"/>
      <c r="U751" s="7"/>
      <c r="V751" s="4"/>
      <c r="W751" s="4"/>
      <c r="X751" s="4"/>
      <c r="Y751" s="4"/>
      <c r="Z751" s="4"/>
    </row>
    <row r="752" spans="1:26" ht="15.75" customHeight="1">
      <c r="A752" s="7"/>
      <c r="B752" s="4"/>
      <c r="C752" s="4"/>
      <c r="D752" s="4"/>
      <c r="E752" s="7"/>
      <c r="F752" s="4"/>
      <c r="G752" s="4"/>
      <c r="H752" s="7"/>
      <c r="I752" s="7"/>
      <c r="J752" s="53"/>
      <c r="K752" s="53"/>
      <c r="L752" s="53"/>
      <c r="M752" s="53"/>
      <c r="N752" s="53"/>
      <c r="O752" s="53"/>
      <c r="P752" s="53"/>
      <c r="Q752" s="53"/>
      <c r="R752" s="53"/>
      <c r="S752" s="53"/>
      <c r="T752" s="53"/>
      <c r="U752" s="7"/>
      <c r="V752" s="4"/>
      <c r="W752" s="4"/>
      <c r="X752" s="4"/>
      <c r="Y752" s="4"/>
      <c r="Z752" s="4"/>
    </row>
    <row r="753" spans="1:26" ht="15.75" customHeight="1">
      <c r="A753" s="7"/>
      <c r="B753" s="4"/>
      <c r="C753" s="4"/>
      <c r="D753" s="4"/>
      <c r="E753" s="7"/>
      <c r="F753" s="4"/>
      <c r="G753" s="4"/>
      <c r="H753" s="7"/>
      <c r="I753" s="7"/>
      <c r="J753" s="53"/>
      <c r="K753" s="53"/>
      <c r="L753" s="53"/>
      <c r="M753" s="53"/>
      <c r="N753" s="53"/>
      <c r="O753" s="53"/>
      <c r="P753" s="53"/>
      <c r="Q753" s="53"/>
      <c r="R753" s="53"/>
      <c r="S753" s="53"/>
      <c r="T753" s="53"/>
      <c r="U753" s="7"/>
      <c r="V753" s="4"/>
      <c r="W753" s="4"/>
      <c r="X753" s="4"/>
      <c r="Y753" s="4"/>
      <c r="Z753" s="4"/>
    </row>
    <row r="754" spans="1:26" ht="15.75" customHeight="1">
      <c r="A754" s="7"/>
      <c r="B754" s="4"/>
      <c r="C754" s="4"/>
      <c r="D754" s="4"/>
      <c r="E754" s="7"/>
      <c r="F754" s="4"/>
      <c r="G754" s="4"/>
      <c r="H754" s="7"/>
      <c r="I754" s="7"/>
      <c r="J754" s="53"/>
      <c r="K754" s="53"/>
      <c r="L754" s="53"/>
      <c r="M754" s="53"/>
      <c r="N754" s="53"/>
      <c r="O754" s="53"/>
      <c r="P754" s="53"/>
      <c r="Q754" s="53"/>
      <c r="R754" s="53"/>
      <c r="S754" s="53"/>
      <c r="T754" s="53"/>
      <c r="U754" s="7"/>
      <c r="V754" s="4"/>
      <c r="W754" s="4"/>
      <c r="X754" s="4"/>
      <c r="Y754" s="4"/>
      <c r="Z754" s="4"/>
    </row>
    <row r="755" spans="1:26" ht="15.75" customHeight="1">
      <c r="A755" s="7"/>
      <c r="B755" s="4"/>
      <c r="C755" s="4"/>
      <c r="D755" s="4"/>
      <c r="E755" s="7"/>
      <c r="F755" s="4"/>
      <c r="G755" s="4"/>
      <c r="H755" s="7"/>
      <c r="I755" s="7"/>
      <c r="J755" s="53"/>
      <c r="K755" s="53"/>
      <c r="L755" s="53"/>
      <c r="M755" s="53"/>
      <c r="N755" s="53"/>
      <c r="O755" s="53"/>
      <c r="P755" s="53"/>
      <c r="Q755" s="53"/>
      <c r="R755" s="53"/>
      <c r="S755" s="53"/>
      <c r="T755" s="53"/>
      <c r="U755" s="7"/>
      <c r="V755" s="4"/>
      <c r="W755" s="4"/>
      <c r="X755" s="4"/>
      <c r="Y755" s="4"/>
      <c r="Z755" s="4"/>
    </row>
    <row r="756" spans="1:26" ht="15.75" customHeight="1">
      <c r="A756" s="7"/>
      <c r="B756" s="4"/>
      <c r="C756" s="4"/>
      <c r="D756" s="4"/>
      <c r="E756" s="7"/>
      <c r="F756" s="4"/>
      <c r="G756" s="4"/>
      <c r="H756" s="7"/>
      <c r="I756" s="7"/>
      <c r="J756" s="53"/>
      <c r="K756" s="53"/>
      <c r="L756" s="53"/>
      <c r="M756" s="53"/>
      <c r="N756" s="53"/>
      <c r="O756" s="53"/>
      <c r="P756" s="53"/>
      <c r="Q756" s="53"/>
      <c r="R756" s="53"/>
      <c r="S756" s="53"/>
      <c r="T756" s="53"/>
      <c r="U756" s="7"/>
      <c r="V756" s="4"/>
      <c r="W756" s="4"/>
      <c r="X756" s="4"/>
      <c r="Y756" s="4"/>
      <c r="Z756" s="4"/>
    </row>
    <row r="757" spans="1:26" ht="15.75" customHeight="1">
      <c r="A757" s="7"/>
      <c r="B757" s="4"/>
      <c r="C757" s="4"/>
      <c r="D757" s="4"/>
      <c r="E757" s="7"/>
      <c r="F757" s="4"/>
      <c r="G757" s="4"/>
      <c r="H757" s="7"/>
      <c r="I757" s="7"/>
      <c r="J757" s="53"/>
      <c r="K757" s="53"/>
      <c r="L757" s="53"/>
      <c r="M757" s="53"/>
      <c r="N757" s="53"/>
      <c r="O757" s="53"/>
      <c r="P757" s="53"/>
      <c r="Q757" s="53"/>
      <c r="R757" s="53"/>
      <c r="S757" s="53"/>
      <c r="T757" s="53"/>
      <c r="U757" s="7"/>
      <c r="V757" s="4"/>
      <c r="W757" s="4"/>
      <c r="X757" s="4"/>
      <c r="Y757" s="4"/>
      <c r="Z757" s="4"/>
    </row>
    <row r="758" spans="1:26" ht="15.75" customHeight="1">
      <c r="A758" s="7"/>
      <c r="B758" s="4"/>
      <c r="C758" s="4"/>
      <c r="D758" s="4"/>
      <c r="E758" s="7"/>
      <c r="F758" s="4"/>
      <c r="G758" s="4"/>
      <c r="H758" s="7"/>
      <c r="I758" s="7"/>
      <c r="J758" s="53"/>
      <c r="K758" s="53"/>
      <c r="L758" s="53"/>
      <c r="M758" s="53"/>
      <c r="N758" s="53"/>
      <c r="O758" s="53"/>
      <c r="P758" s="53"/>
      <c r="Q758" s="53"/>
      <c r="R758" s="53"/>
      <c r="S758" s="53"/>
      <c r="T758" s="53"/>
      <c r="U758" s="7"/>
      <c r="V758" s="4"/>
      <c r="W758" s="4"/>
      <c r="X758" s="4"/>
      <c r="Y758" s="4"/>
      <c r="Z758" s="4"/>
    </row>
    <row r="759" spans="1:26" ht="15.75" customHeight="1">
      <c r="A759" s="7"/>
      <c r="B759" s="4"/>
      <c r="C759" s="4"/>
      <c r="D759" s="4"/>
      <c r="E759" s="7"/>
      <c r="F759" s="4"/>
      <c r="G759" s="4"/>
      <c r="H759" s="7"/>
      <c r="I759" s="7"/>
      <c r="J759" s="53"/>
      <c r="K759" s="53"/>
      <c r="L759" s="53"/>
      <c r="M759" s="53"/>
      <c r="N759" s="53"/>
      <c r="O759" s="53"/>
      <c r="P759" s="53"/>
      <c r="Q759" s="53"/>
      <c r="R759" s="53"/>
      <c r="S759" s="53"/>
      <c r="T759" s="53"/>
      <c r="U759" s="7"/>
      <c r="V759" s="4"/>
      <c r="W759" s="4"/>
      <c r="X759" s="4"/>
      <c r="Y759" s="4"/>
      <c r="Z759" s="4"/>
    </row>
    <row r="760" spans="1:26" ht="15.75" customHeight="1">
      <c r="A760" s="7"/>
      <c r="B760" s="4"/>
      <c r="C760" s="4"/>
      <c r="D760" s="4"/>
      <c r="E760" s="7"/>
      <c r="F760" s="4"/>
      <c r="G760" s="4"/>
      <c r="H760" s="7"/>
      <c r="I760" s="7"/>
      <c r="J760" s="53"/>
      <c r="K760" s="53"/>
      <c r="L760" s="53"/>
      <c r="M760" s="53"/>
      <c r="N760" s="53"/>
      <c r="O760" s="53"/>
      <c r="P760" s="53"/>
      <c r="Q760" s="53"/>
      <c r="R760" s="53"/>
      <c r="S760" s="53"/>
      <c r="T760" s="53"/>
      <c r="U760" s="7"/>
      <c r="V760" s="4"/>
      <c r="W760" s="4"/>
      <c r="X760" s="4"/>
      <c r="Y760" s="4"/>
      <c r="Z760" s="4"/>
    </row>
    <row r="761" spans="1:26" ht="15.75" customHeight="1">
      <c r="A761" s="7"/>
      <c r="B761" s="4"/>
      <c r="C761" s="4"/>
      <c r="D761" s="4"/>
      <c r="E761" s="7"/>
      <c r="F761" s="4"/>
      <c r="G761" s="4"/>
      <c r="H761" s="7"/>
      <c r="I761" s="7"/>
      <c r="J761" s="53"/>
      <c r="K761" s="53"/>
      <c r="L761" s="53"/>
      <c r="M761" s="53"/>
      <c r="N761" s="53"/>
      <c r="O761" s="53"/>
      <c r="P761" s="53"/>
      <c r="Q761" s="53"/>
      <c r="R761" s="53"/>
      <c r="S761" s="53"/>
      <c r="T761" s="53"/>
      <c r="U761" s="7"/>
      <c r="V761" s="4"/>
      <c r="W761" s="4"/>
      <c r="X761" s="4"/>
      <c r="Y761" s="4"/>
      <c r="Z761" s="4"/>
    </row>
    <row r="762" spans="1:26" ht="15.75" customHeight="1">
      <c r="A762" s="7"/>
      <c r="B762" s="4"/>
      <c r="C762" s="4"/>
      <c r="D762" s="4"/>
      <c r="E762" s="7"/>
      <c r="F762" s="4"/>
      <c r="G762" s="4"/>
      <c r="H762" s="7"/>
      <c r="I762" s="7"/>
      <c r="J762" s="53"/>
      <c r="K762" s="53"/>
      <c r="L762" s="53"/>
      <c r="M762" s="53"/>
      <c r="N762" s="53"/>
      <c r="O762" s="53"/>
      <c r="P762" s="53"/>
      <c r="Q762" s="53"/>
      <c r="R762" s="53"/>
      <c r="S762" s="53"/>
      <c r="T762" s="53"/>
      <c r="U762" s="7"/>
      <c r="V762" s="4"/>
      <c r="W762" s="4"/>
      <c r="X762" s="4"/>
      <c r="Y762" s="4"/>
      <c r="Z762" s="4"/>
    </row>
    <row r="763" spans="1:26" ht="15.75" customHeight="1">
      <c r="A763" s="7"/>
      <c r="B763" s="4"/>
      <c r="C763" s="4"/>
      <c r="D763" s="4"/>
      <c r="E763" s="7"/>
      <c r="F763" s="4"/>
      <c r="G763" s="4"/>
      <c r="H763" s="7"/>
      <c r="I763" s="7"/>
      <c r="J763" s="53"/>
      <c r="K763" s="53"/>
      <c r="L763" s="53"/>
      <c r="M763" s="53"/>
      <c r="N763" s="53"/>
      <c r="O763" s="53"/>
      <c r="P763" s="53"/>
      <c r="Q763" s="53"/>
      <c r="R763" s="53"/>
      <c r="S763" s="53"/>
      <c r="T763" s="53"/>
      <c r="U763" s="7"/>
      <c r="V763" s="4"/>
      <c r="W763" s="4"/>
      <c r="X763" s="4"/>
      <c r="Y763" s="4"/>
      <c r="Z763" s="4"/>
    </row>
    <row r="764" spans="1:26" ht="15.75" customHeight="1">
      <c r="A764" s="7"/>
      <c r="B764" s="4"/>
      <c r="C764" s="4"/>
      <c r="D764" s="4"/>
      <c r="E764" s="7"/>
      <c r="F764" s="4"/>
      <c r="G764" s="4"/>
      <c r="H764" s="7"/>
      <c r="I764" s="7"/>
      <c r="J764" s="53"/>
      <c r="K764" s="53"/>
      <c r="L764" s="53"/>
      <c r="M764" s="53"/>
      <c r="N764" s="53"/>
      <c r="O764" s="53"/>
      <c r="P764" s="53"/>
      <c r="Q764" s="53"/>
      <c r="R764" s="53"/>
      <c r="S764" s="53"/>
      <c r="T764" s="53"/>
      <c r="U764" s="7"/>
      <c r="V764" s="4"/>
      <c r="W764" s="4"/>
      <c r="X764" s="4"/>
      <c r="Y764" s="4"/>
      <c r="Z764" s="4"/>
    </row>
    <row r="765" spans="1:26" ht="15.75" customHeight="1">
      <c r="A765" s="7"/>
      <c r="B765" s="4"/>
      <c r="C765" s="4"/>
      <c r="D765" s="4"/>
      <c r="E765" s="7"/>
      <c r="F765" s="4"/>
      <c r="G765" s="4"/>
      <c r="H765" s="7"/>
      <c r="I765" s="7"/>
      <c r="J765" s="53"/>
      <c r="K765" s="53"/>
      <c r="L765" s="53"/>
      <c r="M765" s="53"/>
      <c r="N765" s="53"/>
      <c r="O765" s="53"/>
      <c r="P765" s="53"/>
      <c r="Q765" s="53"/>
      <c r="R765" s="53"/>
      <c r="S765" s="53"/>
      <c r="T765" s="53"/>
      <c r="U765" s="7"/>
      <c r="V765" s="4"/>
      <c r="W765" s="4"/>
      <c r="X765" s="4"/>
      <c r="Y765" s="4"/>
      <c r="Z765" s="4"/>
    </row>
    <row r="766" spans="1:26" ht="15.75" customHeight="1">
      <c r="A766" s="7"/>
      <c r="B766" s="4"/>
      <c r="C766" s="4"/>
      <c r="D766" s="4"/>
      <c r="E766" s="7"/>
      <c r="F766" s="4"/>
      <c r="G766" s="4"/>
      <c r="H766" s="7"/>
      <c r="I766" s="7"/>
      <c r="J766" s="53"/>
      <c r="K766" s="53"/>
      <c r="L766" s="53"/>
      <c r="M766" s="53"/>
      <c r="N766" s="53"/>
      <c r="O766" s="53"/>
      <c r="P766" s="53"/>
      <c r="Q766" s="53"/>
      <c r="R766" s="53"/>
      <c r="S766" s="53"/>
      <c r="T766" s="53"/>
      <c r="U766" s="7"/>
      <c r="V766" s="4"/>
      <c r="W766" s="4"/>
      <c r="X766" s="4"/>
      <c r="Y766" s="4"/>
      <c r="Z766" s="4"/>
    </row>
    <row r="767" spans="1:26" ht="15.75" customHeight="1">
      <c r="A767" s="7"/>
      <c r="B767" s="4"/>
      <c r="C767" s="4"/>
      <c r="D767" s="4"/>
      <c r="E767" s="7"/>
      <c r="F767" s="4"/>
      <c r="G767" s="4"/>
      <c r="H767" s="7"/>
      <c r="I767" s="7"/>
      <c r="J767" s="53"/>
      <c r="K767" s="53"/>
      <c r="L767" s="53"/>
      <c r="M767" s="53"/>
      <c r="N767" s="53"/>
      <c r="O767" s="53"/>
      <c r="P767" s="53"/>
      <c r="Q767" s="53"/>
      <c r="R767" s="53"/>
      <c r="S767" s="53"/>
      <c r="T767" s="53"/>
      <c r="U767" s="7"/>
      <c r="V767" s="4"/>
      <c r="W767" s="4"/>
      <c r="X767" s="4"/>
      <c r="Y767" s="4"/>
      <c r="Z767" s="4"/>
    </row>
    <row r="768" spans="1:26" ht="15.75" customHeight="1">
      <c r="A768" s="7"/>
      <c r="B768" s="4"/>
      <c r="C768" s="4"/>
      <c r="D768" s="4"/>
      <c r="E768" s="7"/>
      <c r="F768" s="4"/>
      <c r="G768" s="4"/>
      <c r="H768" s="7"/>
      <c r="I768" s="7"/>
      <c r="J768" s="53"/>
      <c r="K768" s="53"/>
      <c r="L768" s="53"/>
      <c r="M768" s="53"/>
      <c r="N768" s="53"/>
      <c r="O768" s="53"/>
      <c r="P768" s="53"/>
      <c r="Q768" s="53"/>
      <c r="R768" s="53"/>
      <c r="S768" s="53"/>
      <c r="T768" s="53"/>
      <c r="U768" s="7"/>
      <c r="V768" s="4"/>
      <c r="W768" s="4"/>
      <c r="X768" s="4"/>
      <c r="Y768" s="4"/>
      <c r="Z768" s="4"/>
    </row>
    <row r="769" spans="1:26" ht="15.75" customHeight="1">
      <c r="A769" s="7"/>
      <c r="B769" s="4"/>
      <c r="C769" s="4"/>
      <c r="D769" s="4"/>
      <c r="E769" s="7"/>
      <c r="F769" s="4"/>
      <c r="G769" s="4"/>
      <c r="H769" s="7"/>
      <c r="I769" s="7"/>
      <c r="J769" s="53"/>
      <c r="K769" s="53"/>
      <c r="L769" s="53"/>
      <c r="M769" s="53"/>
      <c r="N769" s="53"/>
      <c r="O769" s="53"/>
      <c r="P769" s="53"/>
      <c r="Q769" s="53"/>
      <c r="R769" s="53"/>
      <c r="S769" s="53"/>
      <c r="T769" s="53"/>
      <c r="U769" s="7"/>
      <c r="V769" s="4"/>
      <c r="W769" s="4"/>
      <c r="X769" s="4"/>
      <c r="Y769" s="4"/>
      <c r="Z769" s="4"/>
    </row>
    <row r="770" spans="1:26" ht="15.75" customHeight="1">
      <c r="A770" s="7"/>
      <c r="B770" s="4"/>
      <c r="C770" s="4"/>
      <c r="D770" s="4"/>
      <c r="E770" s="7"/>
      <c r="F770" s="4"/>
      <c r="G770" s="4"/>
      <c r="H770" s="7"/>
      <c r="I770" s="7"/>
      <c r="J770" s="53"/>
      <c r="K770" s="53"/>
      <c r="L770" s="53"/>
      <c r="M770" s="53"/>
      <c r="N770" s="53"/>
      <c r="O770" s="53"/>
      <c r="P770" s="53"/>
      <c r="Q770" s="53"/>
      <c r="R770" s="53"/>
      <c r="S770" s="53"/>
      <c r="T770" s="53"/>
      <c r="U770" s="7"/>
      <c r="V770" s="4"/>
      <c r="W770" s="4"/>
      <c r="X770" s="4"/>
      <c r="Y770" s="4"/>
      <c r="Z770" s="4"/>
    </row>
    <row r="771" spans="1:26" ht="15.75" customHeight="1">
      <c r="A771" s="7"/>
      <c r="B771" s="4"/>
      <c r="C771" s="4"/>
      <c r="D771" s="4"/>
      <c r="E771" s="7"/>
      <c r="F771" s="4"/>
      <c r="G771" s="4"/>
      <c r="H771" s="7"/>
      <c r="I771" s="7"/>
      <c r="J771" s="53"/>
      <c r="K771" s="53"/>
      <c r="L771" s="53"/>
      <c r="M771" s="53"/>
      <c r="N771" s="53"/>
      <c r="O771" s="53"/>
      <c r="P771" s="53"/>
      <c r="Q771" s="53"/>
      <c r="R771" s="53"/>
      <c r="S771" s="53"/>
      <c r="T771" s="53"/>
      <c r="U771" s="7"/>
      <c r="V771" s="4"/>
      <c r="W771" s="4"/>
      <c r="X771" s="4"/>
      <c r="Y771" s="4"/>
      <c r="Z771" s="4"/>
    </row>
    <row r="772" spans="1:26" ht="15.75" customHeight="1">
      <c r="A772" s="7"/>
      <c r="B772" s="4"/>
      <c r="C772" s="4"/>
      <c r="D772" s="4"/>
      <c r="E772" s="7"/>
      <c r="F772" s="4"/>
      <c r="G772" s="4"/>
      <c r="H772" s="7"/>
      <c r="I772" s="7"/>
      <c r="J772" s="53"/>
      <c r="K772" s="53"/>
      <c r="L772" s="53"/>
      <c r="M772" s="53"/>
      <c r="N772" s="53"/>
      <c r="O772" s="53"/>
      <c r="P772" s="53"/>
      <c r="Q772" s="53"/>
      <c r="R772" s="53"/>
      <c r="S772" s="53"/>
      <c r="T772" s="53"/>
      <c r="U772" s="7"/>
      <c r="V772" s="4"/>
      <c r="W772" s="4"/>
      <c r="X772" s="4"/>
      <c r="Y772" s="4"/>
      <c r="Z772" s="4"/>
    </row>
    <row r="773" spans="1:26" ht="15.75" customHeight="1">
      <c r="A773" s="7"/>
      <c r="B773" s="4"/>
      <c r="C773" s="4"/>
      <c r="D773" s="4"/>
      <c r="E773" s="7"/>
      <c r="F773" s="4"/>
      <c r="G773" s="4"/>
      <c r="H773" s="7"/>
      <c r="I773" s="7"/>
      <c r="J773" s="53"/>
      <c r="K773" s="53"/>
      <c r="L773" s="53"/>
      <c r="M773" s="53"/>
      <c r="N773" s="53"/>
      <c r="O773" s="53"/>
      <c r="P773" s="53"/>
      <c r="Q773" s="53"/>
      <c r="R773" s="53"/>
      <c r="S773" s="53"/>
      <c r="T773" s="53"/>
      <c r="U773" s="7"/>
      <c r="V773" s="4"/>
      <c r="W773" s="4"/>
      <c r="X773" s="4"/>
      <c r="Y773" s="4"/>
      <c r="Z773" s="4"/>
    </row>
    <row r="774" spans="1:26" ht="15.75" customHeight="1">
      <c r="A774" s="7"/>
      <c r="B774" s="4"/>
      <c r="C774" s="4"/>
      <c r="D774" s="4"/>
      <c r="E774" s="7"/>
      <c r="F774" s="4"/>
      <c r="G774" s="4"/>
      <c r="H774" s="7"/>
      <c r="I774" s="7"/>
      <c r="J774" s="53"/>
      <c r="K774" s="53"/>
      <c r="L774" s="53"/>
      <c r="M774" s="53"/>
      <c r="N774" s="53"/>
      <c r="O774" s="53"/>
      <c r="P774" s="53"/>
      <c r="Q774" s="53"/>
      <c r="R774" s="53"/>
      <c r="S774" s="53"/>
      <c r="T774" s="53"/>
      <c r="U774" s="7"/>
      <c r="V774" s="4"/>
      <c r="W774" s="4"/>
      <c r="X774" s="4"/>
      <c r="Y774" s="4"/>
      <c r="Z774" s="4"/>
    </row>
    <row r="775" spans="1:26" ht="15.75" customHeight="1">
      <c r="A775" s="7"/>
      <c r="B775" s="4"/>
      <c r="C775" s="4"/>
      <c r="D775" s="4"/>
      <c r="E775" s="7"/>
      <c r="F775" s="4"/>
      <c r="G775" s="4"/>
      <c r="H775" s="7"/>
      <c r="I775" s="7"/>
      <c r="J775" s="53"/>
      <c r="K775" s="53"/>
      <c r="L775" s="53"/>
      <c r="M775" s="53"/>
      <c r="N775" s="53"/>
      <c r="O775" s="53"/>
      <c r="P775" s="53"/>
      <c r="Q775" s="53"/>
      <c r="R775" s="53"/>
      <c r="S775" s="53"/>
      <c r="T775" s="53"/>
      <c r="U775" s="7"/>
      <c r="V775" s="4"/>
      <c r="W775" s="4"/>
      <c r="X775" s="4"/>
      <c r="Y775" s="4"/>
      <c r="Z775" s="4"/>
    </row>
    <row r="776" spans="1:26" ht="15.75" customHeight="1">
      <c r="A776" s="7"/>
      <c r="B776" s="4"/>
      <c r="C776" s="4"/>
      <c r="D776" s="4"/>
      <c r="E776" s="7"/>
      <c r="F776" s="4"/>
      <c r="G776" s="4"/>
      <c r="H776" s="7"/>
      <c r="I776" s="7"/>
      <c r="J776" s="53"/>
      <c r="K776" s="53"/>
      <c r="L776" s="53"/>
      <c r="M776" s="53"/>
      <c r="N776" s="53"/>
      <c r="O776" s="53"/>
      <c r="P776" s="53"/>
      <c r="Q776" s="53"/>
      <c r="R776" s="53"/>
      <c r="S776" s="53"/>
      <c r="T776" s="53"/>
      <c r="U776" s="7"/>
      <c r="V776" s="4"/>
      <c r="W776" s="4"/>
      <c r="X776" s="4"/>
      <c r="Y776" s="4"/>
      <c r="Z776" s="4"/>
    </row>
    <row r="777" spans="1:26" ht="15.75" customHeight="1">
      <c r="A777" s="7"/>
      <c r="B777" s="4"/>
      <c r="C777" s="4"/>
      <c r="D777" s="4"/>
      <c r="E777" s="7"/>
      <c r="F777" s="4"/>
      <c r="G777" s="4"/>
      <c r="H777" s="7"/>
      <c r="I777" s="7"/>
      <c r="J777" s="53"/>
      <c r="K777" s="53"/>
      <c r="L777" s="53"/>
      <c r="M777" s="53"/>
      <c r="N777" s="53"/>
      <c r="O777" s="53"/>
      <c r="P777" s="53"/>
      <c r="Q777" s="53"/>
      <c r="R777" s="53"/>
      <c r="S777" s="53"/>
      <c r="T777" s="53"/>
      <c r="U777" s="7"/>
      <c r="V777" s="4"/>
      <c r="W777" s="4"/>
      <c r="X777" s="4"/>
      <c r="Y777" s="4"/>
      <c r="Z777" s="4"/>
    </row>
    <row r="778" spans="1:26" ht="15.75" customHeight="1">
      <c r="A778" s="7"/>
      <c r="B778" s="4"/>
      <c r="C778" s="4"/>
      <c r="D778" s="4"/>
      <c r="E778" s="7"/>
      <c r="F778" s="4"/>
      <c r="G778" s="4"/>
      <c r="H778" s="7"/>
      <c r="I778" s="7"/>
      <c r="J778" s="53"/>
      <c r="K778" s="53"/>
      <c r="L778" s="53"/>
      <c r="M778" s="53"/>
      <c r="N778" s="53"/>
      <c r="O778" s="53"/>
      <c r="P778" s="53"/>
      <c r="Q778" s="53"/>
      <c r="R778" s="53"/>
      <c r="S778" s="53"/>
      <c r="T778" s="53"/>
      <c r="U778" s="7"/>
      <c r="V778" s="4"/>
      <c r="W778" s="4"/>
      <c r="X778" s="4"/>
      <c r="Y778" s="4"/>
      <c r="Z778" s="4"/>
    </row>
    <row r="779" spans="1:26" ht="15.75" customHeight="1">
      <c r="A779" s="7"/>
      <c r="B779" s="4"/>
      <c r="C779" s="4"/>
      <c r="D779" s="4"/>
      <c r="E779" s="7"/>
      <c r="F779" s="4"/>
      <c r="G779" s="4"/>
      <c r="H779" s="7"/>
      <c r="I779" s="7"/>
      <c r="J779" s="53"/>
      <c r="K779" s="53"/>
      <c r="L779" s="53"/>
      <c r="M779" s="53"/>
      <c r="N779" s="53"/>
      <c r="O779" s="53"/>
      <c r="P779" s="53"/>
      <c r="Q779" s="53"/>
      <c r="R779" s="53"/>
      <c r="S779" s="53"/>
      <c r="T779" s="53"/>
      <c r="U779" s="7"/>
      <c r="V779" s="4"/>
      <c r="W779" s="4"/>
      <c r="X779" s="4"/>
      <c r="Y779" s="4"/>
      <c r="Z779" s="4"/>
    </row>
    <row r="780" spans="1:26" ht="15.75" customHeight="1">
      <c r="A780" s="7"/>
      <c r="B780" s="4"/>
      <c r="C780" s="4"/>
      <c r="D780" s="4"/>
      <c r="E780" s="7"/>
      <c r="F780" s="4"/>
      <c r="G780" s="4"/>
      <c r="H780" s="7"/>
      <c r="I780" s="7"/>
      <c r="J780" s="53"/>
      <c r="K780" s="53"/>
      <c r="L780" s="53"/>
      <c r="M780" s="53"/>
      <c r="N780" s="53"/>
      <c r="O780" s="53"/>
      <c r="P780" s="53"/>
      <c r="Q780" s="53"/>
      <c r="R780" s="53"/>
      <c r="S780" s="53"/>
      <c r="T780" s="53"/>
      <c r="U780" s="7"/>
      <c r="V780" s="4"/>
      <c r="W780" s="4"/>
      <c r="X780" s="4"/>
      <c r="Y780" s="4"/>
      <c r="Z780" s="4"/>
    </row>
    <row r="781" spans="1:26" ht="15.75" customHeight="1">
      <c r="A781" s="7"/>
      <c r="B781" s="4"/>
      <c r="C781" s="4"/>
      <c r="D781" s="4"/>
      <c r="E781" s="7"/>
      <c r="F781" s="4"/>
      <c r="G781" s="4"/>
      <c r="H781" s="7"/>
      <c r="I781" s="7"/>
      <c r="J781" s="53"/>
      <c r="K781" s="53"/>
      <c r="L781" s="53"/>
      <c r="M781" s="53"/>
      <c r="N781" s="53"/>
      <c r="O781" s="53"/>
      <c r="P781" s="53"/>
      <c r="Q781" s="53"/>
      <c r="R781" s="53"/>
      <c r="S781" s="53"/>
      <c r="T781" s="53"/>
      <c r="U781" s="7"/>
      <c r="V781" s="4"/>
      <c r="W781" s="4"/>
      <c r="X781" s="4"/>
      <c r="Y781" s="4"/>
      <c r="Z781" s="4"/>
    </row>
    <row r="782" spans="1:26" ht="15.75" customHeight="1">
      <c r="A782" s="7"/>
      <c r="B782" s="4"/>
      <c r="C782" s="4"/>
      <c r="D782" s="4"/>
      <c r="E782" s="7"/>
      <c r="F782" s="4"/>
      <c r="G782" s="4"/>
      <c r="H782" s="7"/>
      <c r="I782" s="7"/>
      <c r="J782" s="53"/>
      <c r="K782" s="53"/>
      <c r="L782" s="53"/>
      <c r="M782" s="53"/>
      <c r="N782" s="53"/>
      <c r="O782" s="53"/>
      <c r="P782" s="53"/>
      <c r="Q782" s="53"/>
      <c r="R782" s="53"/>
      <c r="S782" s="53"/>
      <c r="T782" s="53"/>
      <c r="U782" s="7"/>
      <c r="V782" s="4"/>
      <c r="W782" s="4"/>
      <c r="X782" s="4"/>
      <c r="Y782" s="4"/>
      <c r="Z782" s="4"/>
    </row>
    <row r="783" spans="1:26" ht="15.75" customHeight="1">
      <c r="A783" s="7"/>
      <c r="B783" s="4"/>
      <c r="C783" s="4"/>
      <c r="D783" s="4"/>
      <c r="E783" s="7"/>
      <c r="F783" s="4"/>
      <c r="G783" s="4"/>
      <c r="H783" s="7"/>
      <c r="I783" s="7"/>
      <c r="J783" s="53"/>
      <c r="K783" s="53"/>
      <c r="L783" s="53"/>
      <c r="M783" s="53"/>
      <c r="N783" s="53"/>
      <c r="O783" s="53"/>
      <c r="P783" s="53"/>
      <c r="Q783" s="53"/>
      <c r="R783" s="53"/>
      <c r="S783" s="53"/>
      <c r="T783" s="53"/>
      <c r="U783" s="7"/>
      <c r="V783" s="4"/>
      <c r="W783" s="4"/>
      <c r="X783" s="4"/>
      <c r="Y783" s="4"/>
      <c r="Z783" s="4"/>
    </row>
    <row r="784" spans="1:26" ht="15.75" customHeight="1">
      <c r="A784" s="7"/>
      <c r="B784" s="4"/>
      <c r="C784" s="4"/>
      <c r="D784" s="4"/>
      <c r="E784" s="7"/>
      <c r="F784" s="4"/>
      <c r="G784" s="4"/>
      <c r="H784" s="7"/>
      <c r="I784" s="7"/>
      <c r="J784" s="53"/>
      <c r="K784" s="53"/>
      <c r="L784" s="53"/>
      <c r="M784" s="53"/>
      <c r="N784" s="53"/>
      <c r="O784" s="53"/>
      <c r="P784" s="53"/>
      <c r="Q784" s="53"/>
      <c r="R784" s="53"/>
      <c r="S784" s="53"/>
      <c r="T784" s="53"/>
      <c r="U784" s="7"/>
      <c r="V784" s="4"/>
      <c r="W784" s="4"/>
      <c r="X784" s="4"/>
      <c r="Y784" s="4"/>
      <c r="Z784" s="4"/>
    </row>
    <row r="785" spans="1:26" ht="15.75" customHeight="1">
      <c r="A785" s="7"/>
      <c r="B785" s="4"/>
      <c r="C785" s="4"/>
      <c r="D785" s="4"/>
      <c r="E785" s="7"/>
      <c r="F785" s="4"/>
      <c r="G785" s="4"/>
      <c r="H785" s="7"/>
      <c r="I785" s="7"/>
      <c r="J785" s="53"/>
      <c r="K785" s="53"/>
      <c r="L785" s="53"/>
      <c r="M785" s="53"/>
      <c r="N785" s="53"/>
      <c r="O785" s="53"/>
      <c r="P785" s="53"/>
      <c r="Q785" s="53"/>
      <c r="R785" s="53"/>
      <c r="S785" s="53"/>
      <c r="T785" s="53"/>
      <c r="U785" s="7"/>
      <c r="V785" s="4"/>
      <c r="W785" s="4"/>
      <c r="X785" s="4"/>
      <c r="Y785" s="4"/>
      <c r="Z785" s="4"/>
    </row>
    <row r="786" spans="1:26" ht="15.75" customHeight="1">
      <c r="A786" s="7"/>
      <c r="B786" s="4"/>
      <c r="C786" s="4"/>
      <c r="D786" s="4"/>
      <c r="E786" s="7"/>
      <c r="F786" s="4"/>
      <c r="G786" s="4"/>
      <c r="H786" s="7"/>
      <c r="I786" s="7"/>
      <c r="J786" s="53"/>
      <c r="K786" s="53"/>
      <c r="L786" s="53"/>
      <c r="M786" s="53"/>
      <c r="N786" s="53"/>
      <c r="O786" s="53"/>
      <c r="P786" s="53"/>
      <c r="Q786" s="53"/>
      <c r="R786" s="53"/>
      <c r="S786" s="53"/>
      <c r="T786" s="53"/>
      <c r="U786" s="7"/>
      <c r="V786" s="4"/>
      <c r="W786" s="4"/>
      <c r="X786" s="4"/>
      <c r="Y786" s="4"/>
      <c r="Z786" s="4"/>
    </row>
    <row r="787" spans="1:26" ht="15.75" customHeight="1">
      <c r="A787" s="7"/>
      <c r="B787" s="4"/>
      <c r="C787" s="4"/>
      <c r="D787" s="4"/>
      <c r="E787" s="7"/>
      <c r="F787" s="4"/>
      <c r="G787" s="4"/>
      <c r="H787" s="7"/>
      <c r="I787" s="7"/>
      <c r="J787" s="53"/>
      <c r="K787" s="53"/>
      <c r="L787" s="53"/>
      <c r="M787" s="53"/>
      <c r="N787" s="53"/>
      <c r="O787" s="53"/>
      <c r="P787" s="53"/>
      <c r="Q787" s="53"/>
      <c r="R787" s="53"/>
      <c r="S787" s="53"/>
      <c r="T787" s="53"/>
      <c r="U787" s="7"/>
      <c r="V787" s="4"/>
      <c r="W787" s="4"/>
      <c r="X787" s="4"/>
      <c r="Y787" s="4"/>
      <c r="Z787" s="4"/>
    </row>
    <row r="788" spans="1:26" ht="15.75" customHeight="1">
      <c r="A788" s="7"/>
      <c r="B788" s="4"/>
      <c r="C788" s="4"/>
      <c r="D788" s="4"/>
      <c r="E788" s="7"/>
      <c r="F788" s="4"/>
      <c r="G788" s="4"/>
      <c r="H788" s="7"/>
      <c r="I788" s="7"/>
      <c r="J788" s="53"/>
      <c r="K788" s="53"/>
      <c r="L788" s="53"/>
      <c r="M788" s="53"/>
      <c r="N788" s="53"/>
      <c r="O788" s="53"/>
      <c r="P788" s="53"/>
      <c r="Q788" s="53"/>
      <c r="R788" s="53"/>
      <c r="S788" s="53"/>
      <c r="T788" s="53"/>
      <c r="U788" s="7"/>
      <c r="V788" s="4"/>
      <c r="W788" s="4"/>
      <c r="X788" s="4"/>
      <c r="Y788" s="4"/>
      <c r="Z788" s="4"/>
    </row>
    <row r="789" spans="1:26" ht="15.75" customHeight="1">
      <c r="A789" s="7"/>
      <c r="B789" s="4"/>
      <c r="C789" s="4"/>
      <c r="D789" s="4"/>
      <c r="E789" s="7"/>
      <c r="F789" s="4"/>
      <c r="G789" s="4"/>
      <c r="H789" s="7"/>
      <c r="I789" s="7"/>
      <c r="J789" s="53"/>
      <c r="K789" s="53"/>
      <c r="L789" s="53"/>
      <c r="M789" s="53"/>
      <c r="N789" s="53"/>
      <c r="O789" s="53"/>
      <c r="P789" s="53"/>
      <c r="Q789" s="53"/>
      <c r="R789" s="53"/>
      <c r="S789" s="53"/>
      <c r="T789" s="53"/>
      <c r="U789" s="7"/>
      <c r="V789" s="4"/>
      <c r="W789" s="4"/>
      <c r="X789" s="4"/>
      <c r="Y789" s="4"/>
      <c r="Z789" s="4"/>
    </row>
    <row r="790" spans="1:26" ht="15.75" customHeight="1">
      <c r="A790" s="7"/>
      <c r="B790" s="4"/>
      <c r="C790" s="4"/>
      <c r="D790" s="4"/>
      <c r="E790" s="7"/>
      <c r="F790" s="4"/>
      <c r="G790" s="4"/>
      <c r="H790" s="7"/>
      <c r="I790" s="7"/>
      <c r="J790" s="53"/>
      <c r="K790" s="53"/>
      <c r="L790" s="53"/>
      <c r="M790" s="53"/>
      <c r="N790" s="53"/>
      <c r="O790" s="53"/>
      <c r="P790" s="53"/>
      <c r="Q790" s="53"/>
      <c r="R790" s="53"/>
      <c r="S790" s="53"/>
      <c r="T790" s="53"/>
      <c r="U790" s="7"/>
      <c r="V790" s="4"/>
      <c r="W790" s="4"/>
      <c r="X790" s="4"/>
      <c r="Y790" s="4"/>
      <c r="Z790" s="4"/>
    </row>
    <row r="791" spans="1:26" ht="15.75" customHeight="1">
      <c r="A791" s="7"/>
      <c r="B791" s="4"/>
      <c r="C791" s="4"/>
      <c r="D791" s="4"/>
      <c r="E791" s="7"/>
      <c r="F791" s="4"/>
      <c r="G791" s="4"/>
      <c r="H791" s="7"/>
      <c r="I791" s="7"/>
      <c r="J791" s="53"/>
      <c r="K791" s="53"/>
      <c r="L791" s="53"/>
      <c r="M791" s="53"/>
      <c r="N791" s="53"/>
      <c r="O791" s="53"/>
      <c r="P791" s="53"/>
      <c r="Q791" s="53"/>
      <c r="R791" s="53"/>
      <c r="S791" s="53"/>
      <c r="T791" s="53"/>
      <c r="U791" s="7"/>
      <c r="V791" s="4"/>
      <c r="W791" s="4"/>
      <c r="X791" s="4"/>
      <c r="Y791" s="4"/>
      <c r="Z791" s="4"/>
    </row>
    <row r="792" spans="1:26" ht="15.75" customHeight="1">
      <c r="A792" s="7"/>
      <c r="B792" s="4"/>
      <c r="C792" s="4"/>
      <c r="D792" s="4"/>
      <c r="E792" s="7"/>
      <c r="F792" s="4"/>
      <c r="G792" s="4"/>
      <c r="H792" s="7"/>
      <c r="I792" s="7"/>
      <c r="J792" s="53"/>
      <c r="K792" s="53"/>
      <c r="L792" s="53"/>
      <c r="M792" s="53"/>
      <c r="N792" s="53"/>
      <c r="O792" s="53"/>
      <c r="P792" s="53"/>
      <c r="Q792" s="53"/>
      <c r="R792" s="53"/>
      <c r="S792" s="53"/>
      <c r="T792" s="53"/>
      <c r="U792" s="7"/>
      <c r="V792" s="4"/>
      <c r="W792" s="4"/>
      <c r="X792" s="4"/>
      <c r="Y792" s="4"/>
      <c r="Z792" s="4"/>
    </row>
    <row r="793" spans="1:26" ht="15.75" customHeight="1">
      <c r="A793" s="7"/>
      <c r="B793" s="4"/>
      <c r="C793" s="4"/>
      <c r="D793" s="4"/>
      <c r="E793" s="7"/>
      <c r="F793" s="4"/>
      <c r="G793" s="4"/>
      <c r="H793" s="7"/>
      <c r="I793" s="7"/>
      <c r="J793" s="53"/>
      <c r="K793" s="53"/>
      <c r="L793" s="53"/>
      <c r="M793" s="53"/>
      <c r="N793" s="53"/>
      <c r="O793" s="53"/>
      <c r="P793" s="53"/>
      <c r="Q793" s="53"/>
      <c r="R793" s="53"/>
      <c r="S793" s="53"/>
      <c r="T793" s="53"/>
      <c r="U793" s="7"/>
      <c r="V793" s="4"/>
      <c r="W793" s="4"/>
      <c r="X793" s="4"/>
      <c r="Y793" s="4"/>
      <c r="Z793" s="4"/>
    </row>
    <row r="794" spans="1:26" ht="15.75" customHeight="1">
      <c r="A794" s="7"/>
      <c r="B794" s="4"/>
      <c r="C794" s="4"/>
      <c r="D794" s="4"/>
      <c r="E794" s="7"/>
      <c r="F794" s="4"/>
      <c r="G794" s="4"/>
      <c r="H794" s="7"/>
      <c r="I794" s="7"/>
      <c r="J794" s="53"/>
      <c r="K794" s="53"/>
      <c r="L794" s="53"/>
      <c r="M794" s="53"/>
      <c r="N794" s="53"/>
      <c r="O794" s="53"/>
      <c r="P794" s="53"/>
      <c r="Q794" s="53"/>
      <c r="R794" s="53"/>
      <c r="S794" s="53"/>
      <c r="T794" s="53"/>
      <c r="U794" s="7"/>
      <c r="V794" s="4"/>
      <c r="W794" s="4"/>
      <c r="X794" s="4"/>
      <c r="Y794" s="4"/>
      <c r="Z794" s="4"/>
    </row>
    <row r="795" spans="1:26" ht="15.75" customHeight="1">
      <c r="A795" s="7"/>
      <c r="B795" s="4"/>
      <c r="C795" s="4"/>
      <c r="D795" s="4"/>
      <c r="E795" s="7"/>
      <c r="F795" s="4"/>
      <c r="G795" s="4"/>
      <c r="H795" s="7"/>
      <c r="I795" s="7"/>
      <c r="J795" s="53"/>
      <c r="K795" s="53"/>
      <c r="L795" s="53"/>
      <c r="M795" s="53"/>
      <c r="N795" s="53"/>
      <c r="O795" s="53"/>
      <c r="P795" s="53"/>
      <c r="Q795" s="53"/>
      <c r="R795" s="53"/>
      <c r="S795" s="53"/>
      <c r="T795" s="53"/>
      <c r="U795" s="7"/>
      <c r="V795" s="4"/>
      <c r="W795" s="4"/>
      <c r="X795" s="4"/>
      <c r="Y795" s="4"/>
      <c r="Z795" s="4"/>
    </row>
    <row r="796" spans="1:26" ht="15.75" customHeight="1">
      <c r="A796" s="7"/>
      <c r="B796" s="4"/>
      <c r="C796" s="4"/>
      <c r="D796" s="4"/>
      <c r="E796" s="7"/>
      <c r="F796" s="4"/>
      <c r="G796" s="4"/>
      <c r="H796" s="7"/>
      <c r="I796" s="7"/>
      <c r="J796" s="53"/>
      <c r="K796" s="53"/>
      <c r="L796" s="53"/>
      <c r="M796" s="53"/>
      <c r="N796" s="53"/>
      <c r="O796" s="53"/>
      <c r="P796" s="53"/>
      <c r="Q796" s="53"/>
      <c r="R796" s="53"/>
      <c r="S796" s="53"/>
      <c r="T796" s="53"/>
      <c r="U796" s="7"/>
      <c r="V796" s="4"/>
      <c r="W796" s="4"/>
      <c r="X796" s="4"/>
      <c r="Y796" s="4"/>
      <c r="Z796" s="4"/>
    </row>
    <row r="797" spans="1:26" ht="15.75" customHeight="1">
      <c r="A797" s="7"/>
      <c r="B797" s="4"/>
      <c r="C797" s="4"/>
      <c r="D797" s="4"/>
      <c r="E797" s="7"/>
      <c r="F797" s="4"/>
      <c r="G797" s="4"/>
      <c r="H797" s="7"/>
      <c r="I797" s="7"/>
      <c r="J797" s="53"/>
      <c r="K797" s="53"/>
      <c r="L797" s="53"/>
      <c r="M797" s="53"/>
      <c r="N797" s="53"/>
      <c r="O797" s="53"/>
      <c r="P797" s="53"/>
      <c r="Q797" s="53"/>
      <c r="R797" s="53"/>
      <c r="S797" s="53"/>
      <c r="T797" s="53"/>
      <c r="U797" s="7"/>
      <c r="V797" s="4"/>
      <c r="W797" s="4"/>
      <c r="X797" s="4"/>
      <c r="Y797" s="4"/>
      <c r="Z797" s="4"/>
    </row>
    <row r="798" spans="1:26" ht="15.75" customHeight="1">
      <c r="A798" s="7"/>
      <c r="B798" s="4"/>
      <c r="C798" s="4"/>
      <c r="D798" s="4"/>
      <c r="E798" s="7"/>
      <c r="F798" s="4"/>
      <c r="G798" s="4"/>
      <c r="H798" s="7"/>
      <c r="I798" s="7"/>
      <c r="J798" s="53"/>
      <c r="K798" s="53"/>
      <c r="L798" s="53"/>
      <c r="M798" s="53"/>
      <c r="N798" s="53"/>
      <c r="O798" s="53"/>
      <c r="P798" s="53"/>
      <c r="Q798" s="53"/>
      <c r="R798" s="53"/>
      <c r="S798" s="53"/>
      <c r="T798" s="53"/>
      <c r="U798" s="7"/>
      <c r="V798" s="4"/>
      <c r="W798" s="4"/>
      <c r="X798" s="4"/>
      <c r="Y798" s="4"/>
      <c r="Z798" s="4"/>
    </row>
    <row r="799" spans="1:26" ht="15.75" customHeight="1">
      <c r="A799" s="7"/>
      <c r="B799" s="4"/>
      <c r="C799" s="4"/>
      <c r="D799" s="4"/>
      <c r="E799" s="7"/>
      <c r="F799" s="4"/>
      <c r="G799" s="4"/>
      <c r="H799" s="7"/>
      <c r="I799" s="7"/>
      <c r="J799" s="53"/>
      <c r="K799" s="53"/>
      <c r="L799" s="53"/>
      <c r="M799" s="53"/>
      <c r="N799" s="53"/>
      <c r="O799" s="53"/>
      <c r="P799" s="53"/>
      <c r="Q799" s="53"/>
      <c r="R799" s="53"/>
      <c r="S799" s="53"/>
      <c r="T799" s="53"/>
      <c r="U799" s="7"/>
      <c r="V799" s="4"/>
      <c r="W799" s="4"/>
      <c r="X799" s="4"/>
      <c r="Y799" s="4"/>
      <c r="Z799" s="4"/>
    </row>
    <row r="800" spans="1:26" ht="15.75" customHeight="1">
      <c r="A800" s="7"/>
      <c r="B800" s="4"/>
      <c r="C800" s="4"/>
      <c r="D800" s="4"/>
      <c r="E800" s="7"/>
      <c r="F800" s="4"/>
      <c r="G800" s="4"/>
      <c r="H800" s="7"/>
      <c r="I800" s="7"/>
      <c r="J800" s="53"/>
      <c r="K800" s="53"/>
      <c r="L800" s="53"/>
      <c r="M800" s="53"/>
      <c r="N800" s="53"/>
      <c r="O800" s="53"/>
      <c r="P800" s="53"/>
      <c r="Q800" s="53"/>
      <c r="R800" s="53"/>
      <c r="S800" s="53"/>
      <c r="T800" s="53"/>
      <c r="U800" s="7"/>
      <c r="V800" s="4"/>
      <c r="W800" s="4"/>
      <c r="X800" s="4"/>
      <c r="Y800" s="4"/>
      <c r="Z800" s="4"/>
    </row>
    <row r="801" spans="1:26" ht="15.75" customHeight="1">
      <c r="A801" s="7"/>
      <c r="B801" s="4"/>
      <c r="C801" s="4"/>
      <c r="D801" s="4"/>
      <c r="E801" s="7"/>
      <c r="F801" s="4"/>
      <c r="G801" s="4"/>
      <c r="H801" s="7"/>
      <c r="I801" s="7"/>
      <c r="J801" s="53"/>
      <c r="K801" s="53"/>
      <c r="L801" s="53"/>
      <c r="M801" s="53"/>
      <c r="N801" s="53"/>
      <c r="O801" s="53"/>
      <c r="P801" s="53"/>
      <c r="Q801" s="53"/>
      <c r="R801" s="53"/>
      <c r="S801" s="53"/>
      <c r="T801" s="53"/>
      <c r="U801" s="7"/>
      <c r="V801" s="4"/>
      <c r="W801" s="4"/>
      <c r="X801" s="4"/>
      <c r="Y801" s="4"/>
      <c r="Z801" s="4"/>
    </row>
    <row r="802" spans="1:26" ht="15.75" customHeight="1">
      <c r="A802" s="7"/>
      <c r="B802" s="4"/>
      <c r="C802" s="4"/>
      <c r="D802" s="4"/>
      <c r="E802" s="7"/>
      <c r="F802" s="4"/>
      <c r="G802" s="4"/>
      <c r="H802" s="7"/>
      <c r="I802" s="7"/>
      <c r="J802" s="53"/>
      <c r="K802" s="53"/>
      <c r="L802" s="53"/>
      <c r="M802" s="53"/>
      <c r="N802" s="53"/>
      <c r="O802" s="53"/>
      <c r="P802" s="53"/>
      <c r="Q802" s="53"/>
      <c r="R802" s="53"/>
      <c r="S802" s="53"/>
      <c r="T802" s="53"/>
      <c r="U802" s="7"/>
      <c r="V802" s="4"/>
      <c r="W802" s="4"/>
      <c r="X802" s="4"/>
      <c r="Y802" s="4"/>
      <c r="Z802" s="4"/>
    </row>
    <row r="803" spans="1:26" ht="15.75" customHeight="1">
      <c r="A803" s="7"/>
      <c r="B803" s="4"/>
      <c r="C803" s="4"/>
      <c r="D803" s="4"/>
      <c r="E803" s="7"/>
      <c r="F803" s="4"/>
      <c r="G803" s="4"/>
      <c r="H803" s="7"/>
      <c r="I803" s="7"/>
      <c r="J803" s="53"/>
      <c r="K803" s="53"/>
      <c r="L803" s="53"/>
      <c r="M803" s="53"/>
      <c r="N803" s="53"/>
      <c r="O803" s="53"/>
      <c r="P803" s="53"/>
      <c r="Q803" s="53"/>
      <c r="R803" s="53"/>
      <c r="S803" s="53"/>
      <c r="T803" s="53"/>
      <c r="U803" s="7"/>
      <c r="V803" s="4"/>
      <c r="W803" s="4"/>
      <c r="X803" s="4"/>
      <c r="Y803" s="4"/>
      <c r="Z803" s="4"/>
    </row>
    <row r="804" spans="1:26" ht="15.75" customHeight="1">
      <c r="A804" s="7"/>
      <c r="B804" s="4"/>
      <c r="C804" s="4"/>
      <c r="D804" s="4"/>
      <c r="E804" s="7"/>
      <c r="F804" s="4"/>
      <c r="G804" s="4"/>
      <c r="H804" s="7"/>
      <c r="I804" s="7"/>
      <c r="J804" s="53"/>
      <c r="K804" s="53"/>
      <c r="L804" s="53"/>
      <c r="M804" s="53"/>
      <c r="N804" s="53"/>
      <c r="O804" s="53"/>
      <c r="P804" s="53"/>
      <c r="Q804" s="53"/>
      <c r="R804" s="53"/>
      <c r="S804" s="53"/>
      <c r="T804" s="53"/>
      <c r="U804" s="7"/>
      <c r="V804" s="4"/>
      <c r="W804" s="4"/>
      <c r="X804" s="4"/>
      <c r="Y804" s="4"/>
      <c r="Z804" s="4"/>
    </row>
    <row r="805" spans="1:26" ht="15.75" customHeight="1">
      <c r="A805" s="7"/>
      <c r="B805" s="4"/>
      <c r="C805" s="4"/>
      <c r="D805" s="4"/>
      <c r="E805" s="7"/>
      <c r="F805" s="4"/>
      <c r="G805" s="4"/>
      <c r="H805" s="7"/>
      <c r="I805" s="7"/>
      <c r="J805" s="53"/>
      <c r="K805" s="53"/>
      <c r="L805" s="53"/>
      <c r="M805" s="53"/>
      <c r="N805" s="53"/>
      <c r="O805" s="53"/>
      <c r="P805" s="53"/>
      <c r="Q805" s="53"/>
      <c r="R805" s="53"/>
      <c r="S805" s="53"/>
      <c r="T805" s="53"/>
      <c r="U805" s="7"/>
      <c r="V805" s="4"/>
      <c r="W805" s="4"/>
      <c r="X805" s="4"/>
      <c r="Y805" s="4"/>
      <c r="Z805" s="4"/>
    </row>
    <row r="806" spans="1:26" ht="15.75" customHeight="1">
      <c r="A806" s="7"/>
      <c r="B806" s="4"/>
      <c r="C806" s="4"/>
      <c r="D806" s="4"/>
      <c r="E806" s="7"/>
      <c r="F806" s="4"/>
      <c r="G806" s="4"/>
      <c r="H806" s="7"/>
      <c r="I806" s="7"/>
      <c r="J806" s="53"/>
      <c r="K806" s="53"/>
      <c r="L806" s="53"/>
      <c r="M806" s="53"/>
      <c r="N806" s="53"/>
      <c r="O806" s="53"/>
      <c r="P806" s="53"/>
      <c r="Q806" s="53"/>
      <c r="R806" s="53"/>
      <c r="S806" s="53"/>
      <c r="T806" s="53"/>
      <c r="U806" s="7"/>
      <c r="V806" s="4"/>
      <c r="W806" s="4"/>
      <c r="X806" s="4"/>
      <c r="Y806" s="4"/>
      <c r="Z806" s="4"/>
    </row>
    <row r="807" spans="1:26" ht="15.75" customHeight="1">
      <c r="A807" s="7"/>
      <c r="B807" s="4"/>
      <c r="C807" s="4"/>
      <c r="D807" s="4"/>
      <c r="E807" s="7"/>
      <c r="F807" s="4"/>
      <c r="G807" s="4"/>
      <c r="H807" s="7"/>
      <c r="I807" s="7"/>
      <c r="J807" s="53"/>
      <c r="K807" s="53"/>
      <c r="L807" s="53"/>
      <c r="M807" s="53"/>
      <c r="N807" s="53"/>
      <c r="O807" s="53"/>
      <c r="P807" s="53"/>
      <c r="Q807" s="53"/>
      <c r="R807" s="53"/>
      <c r="S807" s="53"/>
      <c r="T807" s="53"/>
      <c r="U807" s="7"/>
      <c r="V807" s="4"/>
      <c r="W807" s="4"/>
      <c r="X807" s="4"/>
      <c r="Y807" s="4"/>
      <c r="Z807" s="4"/>
    </row>
    <row r="808" spans="1:26" ht="15.75" customHeight="1">
      <c r="A808" s="7"/>
      <c r="B808" s="4"/>
      <c r="C808" s="4"/>
      <c r="D808" s="4"/>
      <c r="E808" s="7"/>
      <c r="F808" s="4"/>
      <c r="G808" s="4"/>
      <c r="H808" s="7"/>
      <c r="I808" s="7"/>
      <c r="J808" s="53"/>
      <c r="K808" s="53"/>
      <c r="L808" s="53"/>
      <c r="M808" s="53"/>
      <c r="N808" s="53"/>
      <c r="O808" s="53"/>
      <c r="P808" s="53"/>
      <c r="Q808" s="53"/>
      <c r="R808" s="53"/>
      <c r="S808" s="53"/>
      <c r="T808" s="53"/>
      <c r="U808" s="7"/>
      <c r="V808" s="4"/>
      <c r="W808" s="4"/>
      <c r="X808" s="4"/>
      <c r="Y808" s="4"/>
      <c r="Z808" s="4"/>
    </row>
    <row r="809" spans="1:26" ht="15.75" customHeight="1">
      <c r="A809" s="7"/>
      <c r="B809" s="4"/>
      <c r="C809" s="4"/>
      <c r="D809" s="4"/>
      <c r="E809" s="7"/>
      <c r="F809" s="4"/>
      <c r="G809" s="4"/>
      <c r="H809" s="7"/>
      <c r="I809" s="7"/>
      <c r="J809" s="53"/>
      <c r="K809" s="53"/>
      <c r="L809" s="53"/>
      <c r="M809" s="53"/>
      <c r="N809" s="53"/>
      <c r="O809" s="53"/>
      <c r="P809" s="53"/>
      <c r="Q809" s="53"/>
      <c r="R809" s="53"/>
      <c r="S809" s="53"/>
      <c r="T809" s="53"/>
      <c r="U809" s="7"/>
      <c r="V809" s="4"/>
      <c r="W809" s="4"/>
      <c r="X809" s="4"/>
      <c r="Y809" s="4"/>
      <c r="Z809" s="4"/>
    </row>
    <row r="810" spans="1:26" ht="15.75" customHeight="1">
      <c r="A810" s="7"/>
      <c r="B810" s="4"/>
      <c r="C810" s="4"/>
      <c r="D810" s="4"/>
      <c r="E810" s="7"/>
      <c r="F810" s="4"/>
      <c r="G810" s="4"/>
      <c r="H810" s="7"/>
      <c r="I810" s="7"/>
      <c r="J810" s="53"/>
      <c r="K810" s="53"/>
      <c r="L810" s="53"/>
      <c r="M810" s="53"/>
      <c r="N810" s="53"/>
      <c r="O810" s="53"/>
      <c r="P810" s="53"/>
      <c r="Q810" s="53"/>
      <c r="R810" s="53"/>
      <c r="S810" s="53"/>
      <c r="T810" s="53"/>
      <c r="U810" s="7"/>
      <c r="V810" s="4"/>
      <c r="W810" s="4"/>
      <c r="X810" s="4"/>
      <c r="Y810" s="4"/>
      <c r="Z810" s="4"/>
    </row>
    <row r="811" spans="1:26" ht="15.75" customHeight="1">
      <c r="A811" s="7"/>
      <c r="B811" s="4"/>
      <c r="C811" s="4"/>
      <c r="D811" s="4"/>
      <c r="E811" s="7"/>
      <c r="F811" s="4"/>
      <c r="G811" s="4"/>
      <c r="H811" s="7"/>
      <c r="I811" s="7"/>
      <c r="J811" s="53"/>
      <c r="K811" s="53"/>
      <c r="L811" s="53"/>
      <c r="M811" s="53"/>
      <c r="N811" s="53"/>
      <c r="O811" s="53"/>
      <c r="P811" s="53"/>
      <c r="Q811" s="53"/>
      <c r="R811" s="53"/>
      <c r="S811" s="53"/>
      <c r="T811" s="53"/>
      <c r="U811" s="7"/>
      <c r="V811" s="4"/>
      <c r="W811" s="4"/>
      <c r="X811" s="4"/>
      <c r="Y811" s="4"/>
      <c r="Z811" s="4"/>
    </row>
    <row r="812" spans="1:26" ht="15.75" customHeight="1">
      <c r="A812" s="7"/>
      <c r="B812" s="4"/>
      <c r="C812" s="4"/>
      <c r="D812" s="4"/>
      <c r="E812" s="7"/>
      <c r="F812" s="4"/>
      <c r="G812" s="4"/>
      <c r="H812" s="7"/>
      <c r="I812" s="7"/>
      <c r="J812" s="53"/>
      <c r="K812" s="53"/>
      <c r="L812" s="53"/>
      <c r="M812" s="53"/>
      <c r="N812" s="53"/>
      <c r="O812" s="53"/>
      <c r="P812" s="53"/>
      <c r="Q812" s="53"/>
      <c r="R812" s="53"/>
      <c r="S812" s="53"/>
      <c r="T812" s="53"/>
      <c r="U812" s="7"/>
      <c r="V812" s="4"/>
      <c r="W812" s="4"/>
      <c r="X812" s="4"/>
      <c r="Y812" s="4"/>
      <c r="Z812" s="4"/>
    </row>
    <row r="813" spans="1:26" ht="15.75" customHeight="1">
      <c r="A813" s="7"/>
      <c r="B813" s="4"/>
      <c r="C813" s="4"/>
      <c r="D813" s="4"/>
      <c r="E813" s="7"/>
      <c r="F813" s="4"/>
      <c r="G813" s="4"/>
      <c r="H813" s="7"/>
      <c r="I813" s="7"/>
      <c r="J813" s="53"/>
      <c r="K813" s="53"/>
      <c r="L813" s="53"/>
      <c r="M813" s="53"/>
      <c r="N813" s="53"/>
      <c r="O813" s="53"/>
      <c r="P813" s="53"/>
      <c r="Q813" s="53"/>
      <c r="R813" s="53"/>
      <c r="S813" s="53"/>
      <c r="T813" s="53"/>
      <c r="U813" s="7"/>
      <c r="V813" s="4"/>
      <c r="W813" s="4"/>
      <c r="X813" s="4"/>
      <c r="Y813" s="4"/>
      <c r="Z813" s="4"/>
    </row>
    <row r="814" spans="1:26" ht="15.75" customHeight="1">
      <c r="A814" s="7"/>
      <c r="B814" s="4"/>
      <c r="C814" s="4"/>
      <c r="D814" s="4"/>
      <c r="E814" s="7"/>
      <c r="F814" s="4"/>
      <c r="G814" s="4"/>
      <c r="H814" s="7"/>
      <c r="I814" s="7"/>
      <c r="J814" s="53"/>
      <c r="K814" s="53"/>
      <c r="L814" s="53"/>
      <c r="M814" s="53"/>
      <c r="N814" s="53"/>
      <c r="O814" s="53"/>
      <c r="P814" s="53"/>
      <c r="Q814" s="53"/>
      <c r="R814" s="53"/>
      <c r="S814" s="53"/>
      <c r="T814" s="53"/>
      <c r="U814" s="7"/>
      <c r="V814" s="4"/>
      <c r="W814" s="4"/>
      <c r="X814" s="4"/>
      <c r="Y814" s="4"/>
      <c r="Z814" s="4"/>
    </row>
    <row r="815" spans="1:26" ht="15.75" customHeight="1">
      <c r="A815" s="7"/>
      <c r="B815" s="4"/>
      <c r="C815" s="4"/>
      <c r="D815" s="4"/>
      <c r="E815" s="7"/>
      <c r="F815" s="4"/>
      <c r="G815" s="4"/>
      <c r="H815" s="7"/>
      <c r="I815" s="7"/>
      <c r="J815" s="53"/>
      <c r="K815" s="53"/>
      <c r="L815" s="53"/>
      <c r="M815" s="53"/>
      <c r="N815" s="53"/>
      <c r="O815" s="53"/>
      <c r="P815" s="53"/>
      <c r="Q815" s="53"/>
      <c r="R815" s="53"/>
      <c r="S815" s="53"/>
      <c r="T815" s="53"/>
      <c r="U815" s="7"/>
      <c r="V815" s="4"/>
      <c r="W815" s="4"/>
      <c r="X815" s="4"/>
      <c r="Y815" s="4"/>
      <c r="Z815" s="4"/>
    </row>
    <row r="816" spans="1:26" ht="15.75" customHeight="1">
      <c r="A816" s="7"/>
      <c r="B816" s="4"/>
      <c r="C816" s="4"/>
      <c r="D816" s="4"/>
      <c r="E816" s="7"/>
      <c r="F816" s="4"/>
      <c r="G816" s="4"/>
      <c r="H816" s="7"/>
      <c r="I816" s="7"/>
      <c r="J816" s="53"/>
      <c r="K816" s="53"/>
      <c r="L816" s="53"/>
      <c r="M816" s="53"/>
      <c r="N816" s="53"/>
      <c r="O816" s="53"/>
      <c r="P816" s="53"/>
      <c r="Q816" s="53"/>
      <c r="R816" s="53"/>
      <c r="S816" s="53"/>
      <c r="T816" s="53"/>
      <c r="U816" s="7"/>
      <c r="V816" s="4"/>
      <c r="W816" s="4"/>
      <c r="X816" s="4"/>
      <c r="Y816" s="4"/>
      <c r="Z816" s="4"/>
    </row>
    <row r="817" spans="1:26" ht="15.75" customHeight="1">
      <c r="A817" s="7"/>
      <c r="B817" s="4"/>
      <c r="C817" s="4"/>
      <c r="D817" s="4"/>
      <c r="E817" s="7"/>
      <c r="F817" s="4"/>
      <c r="G817" s="4"/>
      <c r="H817" s="7"/>
      <c r="I817" s="7"/>
      <c r="J817" s="53"/>
      <c r="K817" s="53"/>
      <c r="L817" s="53"/>
      <c r="M817" s="53"/>
      <c r="N817" s="53"/>
      <c r="O817" s="53"/>
      <c r="P817" s="53"/>
      <c r="Q817" s="53"/>
      <c r="R817" s="53"/>
      <c r="S817" s="53"/>
      <c r="T817" s="53"/>
      <c r="U817" s="7"/>
      <c r="V817" s="4"/>
      <c r="W817" s="4"/>
      <c r="X817" s="4"/>
      <c r="Y817" s="4"/>
      <c r="Z817" s="4"/>
    </row>
    <row r="818" spans="1:26" ht="15.75" customHeight="1">
      <c r="A818" s="7"/>
      <c r="B818" s="4"/>
      <c r="C818" s="4"/>
      <c r="D818" s="4"/>
      <c r="E818" s="7"/>
      <c r="F818" s="4"/>
      <c r="G818" s="4"/>
      <c r="H818" s="7"/>
      <c r="I818" s="7"/>
      <c r="J818" s="53"/>
      <c r="K818" s="53"/>
      <c r="L818" s="53"/>
      <c r="M818" s="53"/>
      <c r="N818" s="53"/>
      <c r="O818" s="53"/>
      <c r="P818" s="53"/>
      <c r="Q818" s="53"/>
      <c r="R818" s="53"/>
      <c r="S818" s="53"/>
      <c r="T818" s="53"/>
      <c r="U818" s="7"/>
      <c r="V818" s="4"/>
      <c r="W818" s="4"/>
      <c r="X818" s="4"/>
      <c r="Y818" s="4"/>
      <c r="Z818" s="4"/>
    </row>
    <row r="819" spans="1:26" ht="15.75" customHeight="1">
      <c r="A819" s="7"/>
      <c r="B819" s="4"/>
      <c r="C819" s="4"/>
      <c r="D819" s="4"/>
      <c r="E819" s="7"/>
      <c r="F819" s="4"/>
      <c r="G819" s="4"/>
      <c r="H819" s="7"/>
      <c r="I819" s="7"/>
      <c r="J819" s="53"/>
      <c r="K819" s="53"/>
      <c r="L819" s="53"/>
      <c r="M819" s="53"/>
      <c r="N819" s="53"/>
      <c r="O819" s="53"/>
      <c r="P819" s="53"/>
      <c r="Q819" s="53"/>
      <c r="R819" s="53"/>
      <c r="S819" s="53"/>
      <c r="T819" s="53"/>
      <c r="U819" s="7"/>
      <c r="V819" s="4"/>
      <c r="W819" s="4"/>
      <c r="X819" s="4"/>
      <c r="Y819" s="4"/>
      <c r="Z819" s="4"/>
    </row>
    <row r="820" spans="1:26" ht="15.75" customHeight="1">
      <c r="A820" s="7"/>
      <c r="B820" s="4"/>
      <c r="C820" s="4"/>
      <c r="D820" s="4"/>
      <c r="E820" s="7"/>
      <c r="F820" s="4"/>
      <c r="G820" s="4"/>
      <c r="H820" s="7"/>
      <c r="I820" s="7"/>
      <c r="J820" s="53"/>
      <c r="K820" s="53"/>
      <c r="L820" s="53"/>
      <c r="M820" s="53"/>
      <c r="N820" s="53"/>
      <c r="O820" s="53"/>
      <c r="P820" s="53"/>
      <c r="Q820" s="53"/>
      <c r="R820" s="53"/>
      <c r="S820" s="53"/>
      <c r="T820" s="53"/>
      <c r="U820" s="7"/>
      <c r="V820" s="4"/>
      <c r="W820" s="4"/>
      <c r="X820" s="4"/>
      <c r="Y820" s="4"/>
      <c r="Z820" s="4"/>
    </row>
    <row r="821" spans="1:26" ht="15.75" customHeight="1">
      <c r="A821" s="7"/>
      <c r="B821" s="4"/>
      <c r="C821" s="4"/>
      <c r="D821" s="4"/>
      <c r="E821" s="7"/>
      <c r="F821" s="4"/>
      <c r="G821" s="4"/>
      <c r="H821" s="7"/>
      <c r="I821" s="7"/>
      <c r="J821" s="53"/>
      <c r="K821" s="53"/>
      <c r="L821" s="53"/>
      <c r="M821" s="53"/>
      <c r="N821" s="53"/>
      <c r="O821" s="53"/>
      <c r="P821" s="53"/>
      <c r="Q821" s="53"/>
      <c r="R821" s="53"/>
      <c r="S821" s="53"/>
      <c r="T821" s="53"/>
      <c r="U821" s="7"/>
      <c r="V821" s="4"/>
      <c r="W821" s="4"/>
      <c r="X821" s="4"/>
      <c r="Y821" s="4"/>
      <c r="Z821" s="4"/>
    </row>
    <row r="822" spans="1:26" ht="15.75" customHeight="1">
      <c r="A822" s="7"/>
      <c r="B822" s="4"/>
      <c r="C822" s="4"/>
      <c r="D822" s="4"/>
      <c r="E822" s="7"/>
      <c r="F822" s="4"/>
      <c r="G822" s="4"/>
      <c r="H822" s="7"/>
      <c r="I822" s="7"/>
      <c r="J822" s="53"/>
      <c r="K822" s="53"/>
      <c r="L822" s="53"/>
      <c r="M822" s="53"/>
      <c r="N822" s="53"/>
      <c r="O822" s="53"/>
      <c r="P822" s="53"/>
      <c r="Q822" s="53"/>
      <c r="R822" s="53"/>
      <c r="S822" s="53"/>
      <c r="T822" s="53"/>
      <c r="U822" s="7"/>
      <c r="V822" s="4"/>
      <c r="W822" s="4"/>
      <c r="X822" s="4"/>
      <c r="Y822" s="4"/>
      <c r="Z822" s="4"/>
    </row>
    <row r="823" spans="1:26" ht="15.75" customHeight="1">
      <c r="A823" s="7"/>
      <c r="B823" s="4"/>
      <c r="C823" s="4"/>
      <c r="D823" s="4"/>
      <c r="E823" s="7"/>
      <c r="F823" s="4"/>
      <c r="G823" s="4"/>
      <c r="H823" s="7"/>
      <c r="I823" s="7"/>
      <c r="J823" s="53"/>
      <c r="K823" s="53"/>
      <c r="L823" s="53"/>
      <c r="M823" s="53"/>
      <c r="N823" s="53"/>
      <c r="O823" s="53"/>
      <c r="P823" s="53"/>
      <c r="Q823" s="53"/>
      <c r="R823" s="53"/>
      <c r="S823" s="53"/>
      <c r="T823" s="53"/>
      <c r="U823" s="7"/>
      <c r="V823" s="4"/>
      <c r="W823" s="4"/>
      <c r="X823" s="4"/>
      <c r="Y823" s="4"/>
      <c r="Z823" s="4"/>
    </row>
    <row r="824" spans="1:26" ht="15.75" customHeight="1">
      <c r="A824" s="7"/>
      <c r="B824" s="4"/>
      <c r="C824" s="4"/>
      <c r="D824" s="4"/>
      <c r="E824" s="7"/>
      <c r="F824" s="4"/>
      <c r="G824" s="4"/>
      <c r="H824" s="7"/>
      <c r="I824" s="7"/>
      <c r="J824" s="53"/>
      <c r="K824" s="53"/>
      <c r="L824" s="53"/>
      <c r="M824" s="53"/>
      <c r="N824" s="53"/>
      <c r="O824" s="53"/>
      <c r="P824" s="53"/>
      <c r="Q824" s="53"/>
      <c r="R824" s="53"/>
      <c r="S824" s="53"/>
      <c r="T824" s="53"/>
      <c r="U824" s="7"/>
      <c r="V824" s="4"/>
      <c r="W824" s="4"/>
      <c r="X824" s="4"/>
      <c r="Y824" s="4"/>
      <c r="Z824" s="4"/>
    </row>
    <row r="825" spans="1:26" ht="15.75" customHeight="1">
      <c r="A825" s="7"/>
      <c r="B825" s="4"/>
      <c r="C825" s="4"/>
      <c r="D825" s="4"/>
      <c r="E825" s="7"/>
      <c r="F825" s="4"/>
      <c r="G825" s="4"/>
      <c r="H825" s="7"/>
      <c r="I825" s="7"/>
      <c r="J825" s="53"/>
      <c r="K825" s="53"/>
      <c r="L825" s="53"/>
      <c r="M825" s="53"/>
      <c r="N825" s="53"/>
      <c r="O825" s="53"/>
      <c r="P825" s="53"/>
      <c r="Q825" s="53"/>
      <c r="R825" s="53"/>
      <c r="S825" s="53"/>
      <c r="T825" s="53"/>
      <c r="U825" s="7"/>
      <c r="V825" s="4"/>
      <c r="W825" s="4"/>
      <c r="X825" s="4"/>
      <c r="Y825" s="4"/>
      <c r="Z825" s="4"/>
    </row>
    <row r="826" spans="1:26" ht="15.75" customHeight="1">
      <c r="A826" s="7"/>
      <c r="B826" s="4"/>
      <c r="C826" s="4"/>
      <c r="D826" s="4"/>
      <c r="E826" s="7"/>
      <c r="F826" s="4"/>
      <c r="G826" s="4"/>
      <c r="H826" s="7"/>
      <c r="I826" s="7"/>
      <c r="J826" s="53"/>
      <c r="K826" s="53"/>
      <c r="L826" s="53"/>
      <c r="M826" s="53"/>
      <c r="N826" s="53"/>
      <c r="O826" s="53"/>
      <c r="P826" s="53"/>
      <c r="Q826" s="53"/>
      <c r="R826" s="53"/>
      <c r="S826" s="53"/>
      <c r="T826" s="53"/>
      <c r="U826" s="7"/>
      <c r="V826" s="4"/>
      <c r="W826" s="4"/>
      <c r="X826" s="4"/>
      <c r="Y826" s="4"/>
      <c r="Z826" s="4"/>
    </row>
    <row r="827" spans="1:26" ht="15.75" customHeight="1">
      <c r="A827" s="7"/>
      <c r="B827" s="4"/>
      <c r="C827" s="4"/>
      <c r="D827" s="4"/>
      <c r="E827" s="7"/>
      <c r="F827" s="4"/>
      <c r="G827" s="4"/>
      <c r="H827" s="7"/>
      <c r="I827" s="7"/>
      <c r="J827" s="53"/>
      <c r="K827" s="53"/>
      <c r="L827" s="53"/>
      <c r="M827" s="53"/>
      <c r="N827" s="53"/>
      <c r="O827" s="53"/>
      <c r="P827" s="53"/>
      <c r="Q827" s="53"/>
      <c r="R827" s="53"/>
      <c r="S827" s="53"/>
      <c r="T827" s="53"/>
      <c r="U827" s="7"/>
      <c r="V827" s="4"/>
      <c r="W827" s="4"/>
      <c r="X827" s="4"/>
      <c r="Y827" s="4"/>
      <c r="Z827" s="4"/>
    </row>
    <row r="828" spans="1:26" ht="15.75" customHeight="1">
      <c r="A828" s="7"/>
      <c r="B828" s="4"/>
      <c r="C828" s="4"/>
      <c r="D828" s="4"/>
      <c r="E828" s="7"/>
      <c r="F828" s="4"/>
      <c r="G828" s="4"/>
      <c r="H828" s="7"/>
      <c r="I828" s="7"/>
      <c r="J828" s="53"/>
      <c r="K828" s="53"/>
      <c r="L828" s="53"/>
      <c r="M828" s="53"/>
      <c r="N828" s="53"/>
      <c r="O828" s="53"/>
      <c r="P828" s="53"/>
      <c r="Q828" s="53"/>
      <c r="R828" s="53"/>
      <c r="S828" s="53"/>
      <c r="T828" s="53"/>
      <c r="U828" s="7"/>
      <c r="V828" s="4"/>
      <c r="W828" s="4"/>
      <c r="X828" s="4"/>
      <c r="Y828" s="4"/>
      <c r="Z828" s="4"/>
    </row>
    <row r="829" spans="1:26" ht="15.75" customHeight="1">
      <c r="A829" s="7"/>
      <c r="B829" s="4"/>
      <c r="C829" s="4"/>
      <c r="D829" s="4"/>
      <c r="E829" s="7"/>
      <c r="F829" s="4"/>
      <c r="G829" s="4"/>
      <c r="H829" s="7"/>
      <c r="I829" s="7"/>
      <c r="J829" s="53"/>
      <c r="K829" s="53"/>
      <c r="L829" s="53"/>
      <c r="M829" s="53"/>
      <c r="N829" s="53"/>
      <c r="O829" s="53"/>
      <c r="P829" s="53"/>
      <c r="Q829" s="53"/>
      <c r="R829" s="53"/>
      <c r="S829" s="53"/>
      <c r="T829" s="53"/>
      <c r="U829" s="7"/>
      <c r="V829" s="4"/>
      <c r="W829" s="4"/>
      <c r="X829" s="4"/>
      <c r="Y829" s="4"/>
      <c r="Z829" s="4"/>
    </row>
    <row r="830" spans="1:26" ht="15.75" customHeight="1">
      <c r="A830" s="7"/>
      <c r="B830" s="4"/>
      <c r="C830" s="4"/>
      <c r="D830" s="4"/>
      <c r="E830" s="7"/>
      <c r="F830" s="4"/>
      <c r="G830" s="4"/>
      <c r="H830" s="7"/>
      <c r="I830" s="7"/>
      <c r="J830" s="53"/>
      <c r="K830" s="53"/>
      <c r="L830" s="53"/>
      <c r="M830" s="53"/>
      <c r="N830" s="53"/>
      <c r="O830" s="53"/>
      <c r="P830" s="53"/>
      <c r="Q830" s="53"/>
      <c r="R830" s="53"/>
      <c r="S830" s="53"/>
      <c r="T830" s="53"/>
      <c r="U830" s="7"/>
      <c r="V830" s="4"/>
      <c r="W830" s="4"/>
      <c r="X830" s="4"/>
      <c r="Y830" s="4"/>
      <c r="Z830" s="4"/>
    </row>
    <row r="831" spans="1:26" ht="15.75" customHeight="1">
      <c r="A831" s="7"/>
      <c r="B831" s="4"/>
      <c r="C831" s="4"/>
      <c r="D831" s="4"/>
      <c r="E831" s="7"/>
      <c r="F831" s="4"/>
      <c r="G831" s="4"/>
      <c r="H831" s="7"/>
      <c r="I831" s="7"/>
      <c r="J831" s="53"/>
      <c r="K831" s="53"/>
      <c r="L831" s="53"/>
      <c r="M831" s="53"/>
      <c r="N831" s="53"/>
      <c r="O831" s="53"/>
      <c r="P831" s="53"/>
      <c r="Q831" s="53"/>
      <c r="R831" s="53"/>
      <c r="S831" s="53"/>
      <c r="T831" s="53"/>
      <c r="U831" s="7"/>
      <c r="V831" s="4"/>
      <c r="W831" s="4"/>
      <c r="X831" s="4"/>
      <c r="Y831" s="4"/>
      <c r="Z831" s="4"/>
    </row>
    <row r="832" spans="1:26" ht="15.75" customHeight="1">
      <c r="A832" s="7"/>
      <c r="B832" s="4"/>
      <c r="C832" s="4"/>
      <c r="D832" s="4"/>
      <c r="E832" s="7"/>
      <c r="F832" s="4"/>
      <c r="G832" s="4"/>
      <c r="H832" s="7"/>
      <c r="I832" s="7"/>
      <c r="J832" s="53"/>
      <c r="K832" s="53"/>
      <c r="L832" s="53"/>
      <c r="M832" s="53"/>
      <c r="N832" s="53"/>
      <c r="O832" s="53"/>
      <c r="P832" s="53"/>
      <c r="Q832" s="53"/>
      <c r="R832" s="53"/>
      <c r="S832" s="53"/>
      <c r="T832" s="53"/>
      <c r="U832" s="7"/>
      <c r="V832" s="4"/>
      <c r="W832" s="4"/>
      <c r="X832" s="4"/>
      <c r="Y832" s="4"/>
      <c r="Z832" s="4"/>
    </row>
    <row r="833" spans="1:26" ht="15.75" customHeight="1">
      <c r="A833" s="7"/>
      <c r="B833" s="4"/>
      <c r="C833" s="4"/>
      <c r="D833" s="4"/>
      <c r="E833" s="7"/>
      <c r="F833" s="4"/>
      <c r="G833" s="4"/>
      <c r="H833" s="7"/>
      <c r="I833" s="7"/>
      <c r="J833" s="53"/>
      <c r="K833" s="53"/>
      <c r="L833" s="53"/>
      <c r="M833" s="53"/>
      <c r="N833" s="53"/>
      <c r="O833" s="53"/>
      <c r="P833" s="53"/>
      <c r="Q833" s="53"/>
      <c r="R833" s="53"/>
      <c r="S833" s="53"/>
      <c r="T833" s="53"/>
      <c r="U833" s="7"/>
      <c r="V833" s="4"/>
      <c r="W833" s="4"/>
      <c r="X833" s="4"/>
      <c r="Y833" s="4"/>
      <c r="Z833" s="4"/>
    </row>
    <row r="834" spans="1:26" ht="15.75" customHeight="1">
      <c r="A834" s="7"/>
      <c r="B834" s="4"/>
      <c r="C834" s="4"/>
      <c r="D834" s="4"/>
      <c r="E834" s="7"/>
      <c r="F834" s="4"/>
      <c r="G834" s="4"/>
      <c r="H834" s="7"/>
      <c r="I834" s="7"/>
      <c r="J834" s="53"/>
      <c r="K834" s="53"/>
      <c r="L834" s="53"/>
      <c r="M834" s="53"/>
      <c r="N834" s="53"/>
      <c r="O834" s="53"/>
      <c r="P834" s="53"/>
      <c r="Q834" s="53"/>
      <c r="R834" s="53"/>
      <c r="S834" s="53"/>
      <c r="T834" s="53"/>
      <c r="U834" s="7"/>
      <c r="V834" s="4"/>
      <c r="W834" s="4"/>
      <c r="X834" s="4"/>
      <c r="Y834" s="4"/>
      <c r="Z834" s="4"/>
    </row>
    <row r="835" spans="1:26" ht="15.75" customHeight="1">
      <c r="A835" s="7"/>
      <c r="B835" s="4"/>
      <c r="C835" s="4"/>
      <c r="D835" s="4"/>
      <c r="E835" s="7"/>
      <c r="F835" s="4"/>
      <c r="G835" s="4"/>
      <c r="H835" s="7"/>
      <c r="I835" s="7"/>
      <c r="J835" s="53"/>
      <c r="K835" s="53"/>
      <c r="L835" s="53"/>
      <c r="M835" s="53"/>
      <c r="N835" s="53"/>
      <c r="O835" s="53"/>
      <c r="P835" s="53"/>
      <c r="Q835" s="53"/>
      <c r="R835" s="53"/>
      <c r="S835" s="53"/>
      <c r="T835" s="53"/>
      <c r="U835" s="7"/>
      <c r="V835" s="4"/>
      <c r="W835" s="4"/>
      <c r="X835" s="4"/>
      <c r="Y835" s="4"/>
      <c r="Z835" s="4"/>
    </row>
    <row r="836" spans="1:26" ht="15.75" customHeight="1">
      <c r="A836" s="7"/>
      <c r="B836" s="4"/>
      <c r="C836" s="4"/>
      <c r="D836" s="4"/>
      <c r="E836" s="7"/>
      <c r="F836" s="4"/>
      <c r="G836" s="4"/>
      <c r="H836" s="7"/>
      <c r="I836" s="7"/>
      <c r="J836" s="53"/>
      <c r="K836" s="53"/>
      <c r="L836" s="53"/>
      <c r="M836" s="53"/>
      <c r="N836" s="53"/>
      <c r="O836" s="53"/>
      <c r="P836" s="53"/>
      <c r="Q836" s="53"/>
      <c r="R836" s="53"/>
      <c r="S836" s="53"/>
      <c r="T836" s="53"/>
      <c r="U836" s="7"/>
      <c r="V836" s="4"/>
      <c r="W836" s="4"/>
      <c r="X836" s="4"/>
      <c r="Y836" s="4"/>
      <c r="Z836" s="4"/>
    </row>
    <row r="837" spans="1:26" ht="15.75" customHeight="1">
      <c r="A837" s="7"/>
      <c r="B837" s="4"/>
      <c r="C837" s="4"/>
      <c r="D837" s="4"/>
      <c r="E837" s="7"/>
      <c r="F837" s="4"/>
      <c r="G837" s="4"/>
      <c r="H837" s="7"/>
      <c r="I837" s="7"/>
      <c r="J837" s="53"/>
      <c r="K837" s="53"/>
      <c r="L837" s="53"/>
      <c r="M837" s="53"/>
      <c r="N837" s="53"/>
      <c r="O837" s="53"/>
      <c r="P837" s="53"/>
      <c r="Q837" s="53"/>
      <c r="R837" s="53"/>
      <c r="S837" s="53"/>
      <c r="T837" s="53"/>
      <c r="U837" s="7"/>
      <c r="V837" s="4"/>
      <c r="W837" s="4"/>
      <c r="X837" s="4"/>
      <c r="Y837" s="4"/>
      <c r="Z837" s="4"/>
    </row>
    <row r="838" spans="1:26" ht="15.75" customHeight="1">
      <c r="A838" s="7"/>
      <c r="B838" s="4"/>
      <c r="C838" s="4"/>
      <c r="D838" s="4"/>
      <c r="E838" s="7"/>
      <c r="F838" s="4"/>
      <c r="G838" s="4"/>
      <c r="H838" s="7"/>
      <c r="I838" s="7"/>
      <c r="J838" s="53"/>
      <c r="K838" s="53"/>
      <c r="L838" s="53"/>
      <c r="M838" s="53"/>
      <c r="N838" s="53"/>
      <c r="O838" s="53"/>
      <c r="P838" s="53"/>
      <c r="Q838" s="53"/>
      <c r="R838" s="53"/>
      <c r="S838" s="53"/>
      <c r="T838" s="53"/>
      <c r="U838" s="7"/>
      <c r="V838" s="4"/>
      <c r="W838" s="4"/>
      <c r="X838" s="4"/>
      <c r="Y838" s="4"/>
      <c r="Z838" s="4"/>
    </row>
    <row r="839" spans="1:26" ht="15.75" customHeight="1">
      <c r="A839" s="7"/>
      <c r="B839" s="4"/>
      <c r="C839" s="4"/>
      <c r="D839" s="4"/>
      <c r="E839" s="7"/>
      <c r="F839" s="4"/>
      <c r="G839" s="4"/>
      <c r="H839" s="7"/>
      <c r="I839" s="7"/>
      <c r="J839" s="53"/>
      <c r="K839" s="53"/>
      <c r="L839" s="53"/>
      <c r="M839" s="53"/>
      <c r="N839" s="53"/>
      <c r="O839" s="53"/>
      <c r="P839" s="53"/>
      <c r="Q839" s="53"/>
      <c r="R839" s="53"/>
      <c r="S839" s="53"/>
      <c r="T839" s="53"/>
      <c r="U839" s="7"/>
      <c r="V839" s="4"/>
      <c r="W839" s="4"/>
      <c r="X839" s="4"/>
      <c r="Y839" s="4"/>
      <c r="Z839" s="4"/>
    </row>
    <row r="840" spans="1:26" ht="15.75" customHeight="1">
      <c r="A840" s="7"/>
      <c r="B840" s="4"/>
      <c r="C840" s="4"/>
      <c r="D840" s="4"/>
      <c r="E840" s="7"/>
      <c r="F840" s="4"/>
      <c r="G840" s="4"/>
      <c r="H840" s="7"/>
      <c r="I840" s="7"/>
      <c r="J840" s="53"/>
      <c r="K840" s="53"/>
      <c r="L840" s="53"/>
      <c r="M840" s="53"/>
      <c r="N840" s="53"/>
      <c r="O840" s="53"/>
      <c r="P840" s="53"/>
      <c r="Q840" s="53"/>
      <c r="R840" s="53"/>
      <c r="S840" s="53"/>
      <c r="T840" s="53"/>
      <c r="U840" s="7"/>
      <c r="V840" s="4"/>
      <c r="W840" s="4"/>
      <c r="X840" s="4"/>
      <c r="Y840" s="4"/>
      <c r="Z840" s="4"/>
    </row>
    <row r="841" spans="1:26" ht="15.75" customHeight="1">
      <c r="A841" s="7"/>
      <c r="B841" s="4"/>
      <c r="C841" s="4"/>
      <c r="D841" s="4"/>
      <c r="E841" s="7"/>
      <c r="F841" s="4"/>
      <c r="G841" s="4"/>
      <c r="H841" s="7"/>
      <c r="I841" s="7"/>
      <c r="J841" s="53"/>
      <c r="K841" s="53"/>
      <c r="L841" s="53"/>
      <c r="M841" s="53"/>
      <c r="N841" s="53"/>
      <c r="O841" s="53"/>
      <c r="P841" s="53"/>
      <c r="Q841" s="53"/>
      <c r="R841" s="53"/>
      <c r="S841" s="53"/>
      <c r="T841" s="53"/>
      <c r="U841" s="7"/>
      <c r="V841" s="4"/>
      <c r="W841" s="4"/>
      <c r="X841" s="4"/>
      <c r="Y841" s="4"/>
      <c r="Z841" s="4"/>
    </row>
    <row r="842" spans="1:26" ht="15.75" customHeight="1">
      <c r="A842" s="7"/>
      <c r="B842" s="4"/>
      <c r="C842" s="4"/>
      <c r="D842" s="4"/>
      <c r="E842" s="7"/>
      <c r="F842" s="4"/>
      <c r="G842" s="4"/>
      <c r="H842" s="7"/>
      <c r="I842" s="7"/>
      <c r="J842" s="53"/>
      <c r="K842" s="53"/>
      <c r="L842" s="53"/>
      <c r="M842" s="53"/>
      <c r="N842" s="53"/>
      <c r="O842" s="53"/>
      <c r="P842" s="53"/>
      <c r="Q842" s="53"/>
      <c r="R842" s="53"/>
      <c r="S842" s="53"/>
      <c r="T842" s="53"/>
      <c r="U842" s="7"/>
      <c r="V842" s="4"/>
      <c r="W842" s="4"/>
      <c r="X842" s="4"/>
      <c r="Y842" s="4"/>
      <c r="Z842" s="4"/>
    </row>
    <row r="843" spans="1:26" ht="15.75" customHeight="1">
      <c r="A843" s="7"/>
      <c r="B843" s="4"/>
      <c r="C843" s="4"/>
      <c r="D843" s="4"/>
      <c r="E843" s="7"/>
      <c r="F843" s="4"/>
      <c r="G843" s="4"/>
      <c r="H843" s="7"/>
      <c r="I843" s="7"/>
      <c r="J843" s="53"/>
      <c r="K843" s="53"/>
      <c r="L843" s="53"/>
      <c r="M843" s="53"/>
      <c r="N843" s="53"/>
      <c r="O843" s="53"/>
      <c r="P843" s="53"/>
      <c r="Q843" s="53"/>
      <c r="R843" s="53"/>
      <c r="S843" s="53"/>
      <c r="T843" s="53"/>
      <c r="U843" s="7"/>
      <c r="V843" s="4"/>
      <c r="W843" s="4"/>
      <c r="X843" s="4"/>
      <c r="Y843" s="4"/>
      <c r="Z843" s="4"/>
    </row>
    <row r="844" spans="1:26" ht="15.75" customHeight="1">
      <c r="A844" s="7"/>
      <c r="B844" s="4"/>
      <c r="C844" s="4"/>
      <c r="D844" s="4"/>
      <c r="E844" s="7"/>
      <c r="F844" s="4"/>
      <c r="G844" s="4"/>
      <c r="H844" s="7"/>
      <c r="I844" s="7"/>
      <c r="J844" s="53"/>
      <c r="K844" s="53"/>
      <c r="L844" s="53"/>
      <c r="M844" s="53"/>
      <c r="N844" s="53"/>
      <c r="O844" s="53"/>
      <c r="P844" s="53"/>
      <c r="Q844" s="53"/>
      <c r="R844" s="53"/>
      <c r="S844" s="53"/>
      <c r="T844" s="53"/>
      <c r="U844" s="7"/>
      <c r="V844" s="4"/>
      <c r="W844" s="4"/>
      <c r="X844" s="4"/>
      <c r="Y844" s="4"/>
      <c r="Z844" s="4"/>
    </row>
    <row r="845" spans="1:26" ht="15.75" customHeight="1">
      <c r="A845" s="7"/>
      <c r="B845" s="4"/>
      <c r="C845" s="4"/>
      <c r="D845" s="4"/>
      <c r="E845" s="7"/>
      <c r="F845" s="4"/>
      <c r="G845" s="4"/>
      <c r="H845" s="7"/>
      <c r="I845" s="7"/>
      <c r="J845" s="53"/>
      <c r="K845" s="53"/>
      <c r="L845" s="53"/>
      <c r="M845" s="53"/>
      <c r="N845" s="53"/>
      <c r="O845" s="53"/>
      <c r="P845" s="53"/>
      <c r="Q845" s="53"/>
      <c r="R845" s="53"/>
      <c r="S845" s="53"/>
      <c r="T845" s="53"/>
      <c r="U845" s="7"/>
      <c r="V845" s="4"/>
      <c r="W845" s="4"/>
      <c r="X845" s="4"/>
      <c r="Y845" s="4"/>
      <c r="Z845" s="4"/>
    </row>
    <row r="846" spans="1:26" ht="15.75" customHeight="1">
      <c r="A846" s="7"/>
      <c r="B846" s="4"/>
      <c r="C846" s="4"/>
      <c r="D846" s="4"/>
      <c r="E846" s="7"/>
      <c r="F846" s="4"/>
      <c r="G846" s="4"/>
      <c r="H846" s="7"/>
      <c r="I846" s="7"/>
      <c r="J846" s="53"/>
      <c r="K846" s="53"/>
      <c r="L846" s="53"/>
      <c r="M846" s="53"/>
      <c r="N846" s="53"/>
      <c r="O846" s="53"/>
      <c r="P846" s="53"/>
      <c r="Q846" s="53"/>
      <c r="R846" s="53"/>
      <c r="S846" s="53"/>
      <c r="T846" s="53"/>
      <c r="U846" s="7"/>
      <c r="V846" s="4"/>
      <c r="W846" s="4"/>
      <c r="X846" s="4"/>
      <c r="Y846" s="4"/>
      <c r="Z846" s="4"/>
    </row>
    <row r="847" spans="1:26" ht="15.75" customHeight="1">
      <c r="A847" s="7"/>
      <c r="B847" s="4"/>
      <c r="C847" s="4"/>
      <c r="D847" s="4"/>
      <c r="E847" s="7"/>
      <c r="F847" s="4"/>
      <c r="G847" s="4"/>
      <c r="H847" s="7"/>
      <c r="I847" s="7"/>
      <c r="J847" s="53"/>
      <c r="K847" s="53"/>
      <c r="L847" s="53"/>
      <c r="M847" s="53"/>
      <c r="N847" s="53"/>
      <c r="O847" s="53"/>
      <c r="P847" s="53"/>
      <c r="Q847" s="53"/>
      <c r="R847" s="53"/>
      <c r="S847" s="53"/>
      <c r="T847" s="53"/>
      <c r="U847" s="7"/>
      <c r="V847" s="4"/>
      <c r="W847" s="4"/>
      <c r="X847" s="4"/>
      <c r="Y847" s="4"/>
      <c r="Z847" s="4"/>
    </row>
    <row r="848" spans="1:26" ht="15.75" customHeight="1">
      <c r="A848" s="7"/>
      <c r="B848" s="4"/>
      <c r="C848" s="4"/>
      <c r="D848" s="4"/>
      <c r="E848" s="7"/>
      <c r="F848" s="4"/>
      <c r="G848" s="4"/>
      <c r="H848" s="7"/>
      <c r="I848" s="7"/>
      <c r="J848" s="53"/>
      <c r="K848" s="53"/>
      <c r="L848" s="53"/>
      <c r="M848" s="53"/>
      <c r="N848" s="53"/>
      <c r="O848" s="53"/>
      <c r="P848" s="53"/>
      <c r="Q848" s="53"/>
      <c r="R848" s="53"/>
      <c r="S848" s="53"/>
      <c r="T848" s="53"/>
      <c r="U848" s="7"/>
      <c r="V848" s="4"/>
      <c r="W848" s="4"/>
      <c r="X848" s="4"/>
      <c r="Y848" s="4"/>
      <c r="Z848" s="4"/>
    </row>
    <row r="849" spans="1:26" ht="15.75" customHeight="1">
      <c r="A849" s="7"/>
      <c r="B849" s="4"/>
      <c r="C849" s="4"/>
      <c r="D849" s="4"/>
      <c r="E849" s="7"/>
      <c r="F849" s="4"/>
      <c r="G849" s="4"/>
      <c r="H849" s="7"/>
      <c r="I849" s="7"/>
      <c r="J849" s="53"/>
      <c r="K849" s="53"/>
      <c r="L849" s="53"/>
      <c r="M849" s="53"/>
      <c r="N849" s="53"/>
      <c r="O849" s="53"/>
      <c r="P849" s="53"/>
      <c r="Q849" s="53"/>
      <c r="R849" s="53"/>
      <c r="S849" s="53"/>
      <c r="T849" s="53"/>
      <c r="U849" s="7"/>
      <c r="V849" s="4"/>
      <c r="W849" s="4"/>
      <c r="X849" s="4"/>
      <c r="Y849" s="4"/>
      <c r="Z849" s="4"/>
    </row>
    <row r="850" spans="1:26" ht="15.75" customHeight="1">
      <c r="A850" s="7"/>
      <c r="B850" s="4"/>
      <c r="C850" s="4"/>
      <c r="D850" s="4"/>
      <c r="E850" s="7"/>
      <c r="F850" s="4"/>
      <c r="G850" s="4"/>
      <c r="H850" s="7"/>
      <c r="I850" s="7"/>
      <c r="J850" s="53"/>
      <c r="K850" s="53"/>
      <c r="L850" s="53"/>
      <c r="M850" s="53"/>
      <c r="N850" s="53"/>
      <c r="O850" s="53"/>
      <c r="P850" s="53"/>
      <c r="Q850" s="53"/>
      <c r="R850" s="53"/>
      <c r="S850" s="53"/>
      <c r="T850" s="53"/>
      <c r="U850" s="7"/>
      <c r="V850" s="4"/>
      <c r="W850" s="4"/>
      <c r="X850" s="4"/>
      <c r="Y850" s="4"/>
      <c r="Z850" s="4"/>
    </row>
    <row r="851" spans="1:26" ht="15.75" customHeight="1">
      <c r="A851" s="7"/>
      <c r="B851" s="4"/>
      <c r="C851" s="4"/>
      <c r="D851" s="4"/>
      <c r="E851" s="7"/>
      <c r="F851" s="4"/>
      <c r="G851" s="4"/>
      <c r="H851" s="7"/>
      <c r="I851" s="7"/>
      <c r="J851" s="53"/>
      <c r="K851" s="53"/>
      <c r="L851" s="53"/>
      <c r="M851" s="53"/>
      <c r="N851" s="53"/>
      <c r="O851" s="53"/>
      <c r="P851" s="53"/>
      <c r="Q851" s="53"/>
      <c r="R851" s="53"/>
      <c r="S851" s="53"/>
      <c r="T851" s="53"/>
      <c r="U851" s="7"/>
      <c r="V851" s="4"/>
      <c r="W851" s="4"/>
      <c r="X851" s="4"/>
      <c r="Y851" s="4"/>
      <c r="Z851" s="4"/>
    </row>
    <row r="852" spans="1:26" ht="15.75" customHeight="1">
      <c r="A852" s="7"/>
      <c r="B852" s="4"/>
      <c r="C852" s="4"/>
      <c r="D852" s="4"/>
      <c r="E852" s="7"/>
      <c r="F852" s="4"/>
      <c r="G852" s="4"/>
      <c r="H852" s="7"/>
      <c r="I852" s="7"/>
      <c r="J852" s="53"/>
      <c r="K852" s="53"/>
      <c r="L852" s="53"/>
      <c r="M852" s="53"/>
      <c r="N852" s="53"/>
      <c r="O852" s="53"/>
      <c r="P852" s="53"/>
      <c r="Q852" s="53"/>
      <c r="R852" s="53"/>
      <c r="S852" s="53"/>
      <c r="T852" s="53"/>
      <c r="U852" s="7"/>
      <c r="V852" s="4"/>
      <c r="W852" s="4"/>
      <c r="X852" s="4"/>
      <c r="Y852" s="4"/>
      <c r="Z852" s="4"/>
    </row>
    <row r="853" spans="1:26" ht="15.75" customHeight="1">
      <c r="A853" s="7"/>
      <c r="B853" s="4"/>
      <c r="C853" s="4"/>
      <c r="D853" s="4"/>
      <c r="E853" s="7"/>
      <c r="F853" s="4"/>
      <c r="G853" s="4"/>
      <c r="H853" s="7"/>
      <c r="I853" s="7"/>
      <c r="J853" s="53"/>
      <c r="K853" s="53"/>
      <c r="L853" s="53"/>
      <c r="M853" s="53"/>
      <c r="N853" s="53"/>
      <c r="O853" s="53"/>
      <c r="P853" s="53"/>
      <c r="Q853" s="53"/>
      <c r="R853" s="53"/>
      <c r="S853" s="53"/>
      <c r="T853" s="53"/>
      <c r="U853" s="7"/>
      <c r="V853" s="4"/>
      <c r="W853" s="4"/>
      <c r="X853" s="4"/>
      <c r="Y853" s="4"/>
      <c r="Z853" s="4"/>
    </row>
    <row r="854" spans="1:26" ht="15.75" customHeight="1">
      <c r="A854" s="7"/>
      <c r="B854" s="4"/>
      <c r="C854" s="4"/>
      <c r="D854" s="4"/>
      <c r="E854" s="7"/>
      <c r="F854" s="4"/>
      <c r="G854" s="4"/>
      <c r="H854" s="7"/>
      <c r="I854" s="7"/>
      <c r="J854" s="53"/>
      <c r="K854" s="53"/>
      <c r="L854" s="53"/>
      <c r="M854" s="53"/>
      <c r="N854" s="53"/>
      <c r="O854" s="53"/>
      <c r="P854" s="53"/>
      <c r="Q854" s="53"/>
      <c r="R854" s="53"/>
      <c r="S854" s="53"/>
      <c r="T854" s="53"/>
      <c r="U854" s="7"/>
      <c r="V854" s="4"/>
      <c r="W854" s="4"/>
      <c r="X854" s="4"/>
      <c r="Y854" s="4"/>
      <c r="Z854" s="4"/>
    </row>
    <row r="855" spans="1:26" ht="15.75" customHeight="1">
      <c r="A855" s="7"/>
      <c r="B855" s="4"/>
      <c r="C855" s="4"/>
      <c r="D855" s="4"/>
      <c r="E855" s="7"/>
      <c r="F855" s="4"/>
      <c r="G855" s="4"/>
      <c r="H855" s="7"/>
      <c r="I855" s="7"/>
      <c r="J855" s="53"/>
      <c r="K855" s="53"/>
      <c r="L855" s="53"/>
      <c r="M855" s="53"/>
      <c r="N855" s="53"/>
      <c r="O855" s="53"/>
      <c r="P855" s="53"/>
      <c r="Q855" s="53"/>
      <c r="R855" s="53"/>
      <c r="S855" s="53"/>
      <c r="T855" s="53"/>
      <c r="U855" s="7"/>
      <c r="V855" s="4"/>
      <c r="W855" s="4"/>
      <c r="X855" s="4"/>
      <c r="Y855" s="4"/>
      <c r="Z855" s="4"/>
    </row>
    <row r="856" spans="1:26" ht="15.75" customHeight="1">
      <c r="A856" s="7"/>
      <c r="B856" s="4"/>
      <c r="C856" s="4"/>
      <c r="D856" s="4"/>
      <c r="E856" s="7"/>
      <c r="F856" s="4"/>
      <c r="G856" s="4"/>
      <c r="H856" s="7"/>
      <c r="I856" s="7"/>
      <c r="J856" s="53"/>
      <c r="K856" s="53"/>
      <c r="L856" s="53"/>
      <c r="M856" s="53"/>
      <c r="N856" s="53"/>
      <c r="O856" s="53"/>
      <c r="P856" s="53"/>
      <c r="Q856" s="53"/>
      <c r="R856" s="53"/>
      <c r="S856" s="53"/>
      <c r="T856" s="53"/>
      <c r="U856" s="7"/>
      <c r="V856" s="4"/>
      <c r="W856" s="4"/>
      <c r="X856" s="4"/>
      <c r="Y856" s="4"/>
      <c r="Z856" s="4"/>
    </row>
    <row r="857" spans="1:26" ht="15.75" customHeight="1">
      <c r="A857" s="7"/>
      <c r="B857" s="4"/>
      <c r="C857" s="4"/>
      <c r="D857" s="4"/>
      <c r="E857" s="7"/>
      <c r="F857" s="4"/>
      <c r="G857" s="4"/>
      <c r="H857" s="7"/>
      <c r="I857" s="7"/>
      <c r="J857" s="53"/>
      <c r="K857" s="53"/>
      <c r="L857" s="53"/>
      <c r="M857" s="53"/>
      <c r="N857" s="53"/>
      <c r="O857" s="53"/>
      <c r="P857" s="53"/>
      <c r="Q857" s="53"/>
      <c r="R857" s="53"/>
      <c r="S857" s="53"/>
      <c r="T857" s="53"/>
      <c r="U857" s="7"/>
      <c r="V857" s="4"/>
      <c r="W857" s="4"/>
      <c r="X857" s="4"/>
      <c r="Y857" s="4"/>
      <c r="Z857" s="4"/>
    </row>
    <row r="858" spans="1:26" ht="15.75" customHeight="1">
      <c r="A858" s="7"/>
      <c r="B858" s="4"/>
      <c r="C858" s="4"/>
      <c r="D858" s="4"/>
      <c r="E858" s="7"/>
      <c r="F858" s="4"/>
      <c r="G858" s="4"/>
      <c r="H858" s="7"/>
      <c r="I858" s="7"/>
      <c r="J858" s="53"/>
      <c r="K858" s="53"/>
      <c r="L858" s="53"/>
      <c r="M858" s="53"/>
      <c r="N858" s="53"/>
      <c r="O858" s="53"/>
      <c r="P858" s="53"/>
      <c r="Q858" s="53"/>
      <c r="R858" s="53"/>
      <c r="S858" s="53"/>
      <c r="T858" s="53"/>
      <c r="U858" s="7"/>
      <c r="V858" s="4"/>
      <c r="W858" s="4"/>
      <c r="X858" s="4"/>
      <c r="Y858" s="4"/>
      <c r="Z858" s="4"/>
    </row>
    <row r="859" spans="1:26" ht="15.75" customHeight="1">
      <c r="A859" s="7"/>
      <c r="B859" s="4"/>
      <c r="C859" s="4"/>
      <c r="D859" s="4"/>
      <c r="E859" s="7"/>
      <c r="F859" s="4"/>
      <c r="G859" s="4"/>
      <c r="H859" s="7"/>
      <c r="I859" s="7"/>
      <c r="J859" s="53"/>
      <c r="K859" s="53"/>
      <c r="L859" s="53"/>
      <c r="M859" s="53"/>
      <c r="N859" s="53"/>
      <c r="O859" s="53"/>
      <c r="P859" s="53"/>
      <c r="Q859" s="53"/>
      <c r="R859" s="53"/>
      <c r="S859" s="53"/>
      <c r="T859" s="53"/>
      <c r="U859" s="7"/>
      <c r="V859" s="4"/>
      <c r="W859" s="4"/>
      <c r="X859" s="4"/>
      <c r="Y859" s="4"/>
      <c r="Z859" s="4"/>
    </row>
    <row r="860" spans="1:26" ht="15.75" customHeight="1">
      <c r="A860" s="7"/>
      <c r="B860" s="4"/>
      <c r="C860" s="4"/>
      <c r="D860" s="4"/>
      <c r="E860" s="7"/>
      <c r="F860" s="4"/>
      <c r="G860" s="4"/>
      <c r="H860" s="7"/>
      <c r="I860" s="7"/>
      <c r="J860" s="53"/>
      <c r="K860" s="53"/>
      <c r="L860" s="53"/>
      <c r="M860" s="53"/>
      <c r="N860" s="53"/>
      <c r="O860" s="53"/>
      <c r="P860" s="53"/>
      <c r="Q860" s="53"/>
      <c r="R860" s="53"/>
      <c r="S860" s="53"/>
      <c r="T860" s="53"/>
      <c r="U860" s="7"/>
      <c r="V860" s="4"/>
      <c r="W860" s="4"/>
      <c r="X860" s="4"/>
      <c r="Y860" s="4"/>
      <c r="Z860" s="4"/>
    </row>
    <row r="861" spans="1:26" ht="15.75" customHeight="1">
      <c r="A861" s="7"/>
      <c r="B861" s="4"/>
      <c r="C861" s="4"/>
      <c r="D861" s="4"/>
      <c r="E861" s="7"/>
      <c r="F861" s="4"/>
      <c r="G861" s="4"/>
      <c r="H861" s="7"/>
      <c r="I861" s="7"/>
      <c r="J861" s="53"/>
      <c r="K861" s="53"/>
      <c r="L861" s="53"/>
      <c r="M861" s="53"/>
      <c r="N861" s="53"/>
      <c r="O861" s="53"/>
      <c r="P861" s="53"/>
      <c r="Q861" s="53"/>
      <c r="R861" s="53"/>
      <c r="S861" s="53"/>
      <c r="T861" s="53"/>
      <c r="U861" s="7"/>
      <c r="V861" s="4"/>
      <c r="W861" s="4"/>
      <c r="X861" s="4"/>
      <c r="Y861" s="4"/>
      <c r="Z861" s="4"/>
    </row>
    <row r="862" spans="1:26" ht="15.75" customHeight="1">
      <c r="A862" s="7"/>
      <c r="B862" s="4"/>
      <c r="C862" s="4"/>
      <c r="D862" s="4"/>
      <c r="E862" s="7"/>
      <c r="F862" s="4"/>
      <c r="G862" s="4"/>
      <c r="H862" s="7"/>
      <c r="I862" s="7"/>
      <c r="J862" s="53"/>
      <c r="K862" s="53"/>
      <c r="L862" s="53"/>
      <c r="M862" s="53"/>
      <c r="N862" s="53"/>
      <c r="O862" s="53"/>
      <c r="P862" s="53"/>
      <c r="Q862" s="53"/>
      <c r="R862" s="53"/>
      <c r="S862" s="53"/>
      <c r="T862" s="53"/>
      <c r="U862" s="7"/>
      <c r="V862" s="4"/>
      <c r="W862" s="4"/>
      <c r="X862" s="4"/>
      <c r="Y862" s="4"/>
      <c r="Z862" s="4"/>
    </row>
    <row r="863" spans="1:26" ht="15.75" customHeight="1">
      <c r="A863" s="7"/>
      <c r="B863" s="4"/>
      <c r="C863" s="4"/>
      <c r="D863" s="4"/>
      <c r="E863" s="7"/>
      <c r="F863" s="4"/>
      <c r="G863" s="4"/>
      <c r="H863" s="7"/>
      <c r="I863" s="7"/>
      <c r="J863" s="53"/>
      <c r="K863" s="53"/>
      <c r="L863" s="53"/>
      <c r="M863" s="53"/>
      <c r="N863" s="53"/>
      <c r="O863" s="53"/>
      <c r="P863" s="53"/>
      <c r="Q863" s="53"/>
      <c r="R863" s="53"/>
      <c r="S863" s="53"/>
      <c r="T863" s="53"/>
      <c r="U863" s="7"/>
      <c r="V863" s="4"/>
      <c r="W863" s="4"/>
      <c r="X863" s="4"/>
      <c r="Y863" s="4"/>
      <c r="Z863" s="4"/>
    </row>
    <row r="864" spans="1:26" ht="15.75" customHeight="1">
      <c r="A864" s="7"/>
      <c r="B864" s="4"/>
      <c r="C864" s="4"/>
      <c r="D864" s="4"/>
      <c r="E864" s="7"/>
      <c r="F864" s="4"/>
      <c r="G864" s="4"/>
      <c r="H864" s="7"/>
      <c r="I864" s="7"/>
      <c r="J864" s="53"/>
      <c r="K864" s="53"/>
      <c r="L864" s="53"/>
      <c r="M864" s="53"/>
      <c r="N864" s="53"/>
      <c r="O864" s="53"/>
      <c r="P864" s="53"/>
      <c r="Q864" s="53"/>
      <c r="R864" s="53"/>
      <c r="S864" s="53"/>
      <c r="T864" s="53"/>
      <c r="U864" s="7"/>
      <c r="V864" s="4"/>
      <c r="W864" s="4"/>
      <c r="X864" s="4"/>
      <c r="Y864" s="4"/>
      <c r="Z864" s="4"/>
    </row>
    <row r="865" spans="1:26" ht="15.75" customHeight="1">
      <c r="A865" s="7"/>
      <c r="B865" s="4"/>
      <c r="C865" s="4"/>
      <c r="D865" s="4"/>
      <c r="E865" s="7"/>
      <c r="F865" s="4"/>
      <c r="G865" s="4"/>
      <c r="H865" s="7"/>
      <c r="I865" s="7"/>
      <c r="J865" s="53"/>
      <c r="K865" s="53"/>
      <c r="L865" s="53"/>
      <c r="M865" s="53"/>
      <c r="N865" s="53"/>
      <c r="O865" s="53"/>
      <c r="P865" s="53"/>
      <c r="Q865" s="53"/>
      <c r="R865" s="53"/>
      <c r="S865" s="53"/>
      <c r="T865" s="53"/>
      <c r="U865" s="7"/>
      <c r="V865" s="4"/>
      <c r="W865" s="4"/>
      <c r="X865" s="4"/>
      <c r="Y865" s="4"/>
      <c r="Z865" s="4"/>
    </row>
    <row r="866" spans="1:26" ht="15.75" customHeight="1">
      <c r="A866" s="7"/>
      <c r="B866" s="4"/>
      <c r="C866" s="4"/>
      <c r="D866" s="4"/>
      <c r="E866" s="7"/>
      <c r="F866" s="4"/>
      <c r="G866" s="4"/>
      <c r="H866" s="7"/>
      <c r="I866" s="7"/>
      <c r="J866" s="53"/>
      <c r="K866" s="53"/>
      <c r="L866" s="53"/>
      <c r="M866" s="53"/>
      <c r="N866" s="53"/>
      <c r="O866" s="53"/>
      <c r="P866" s="53"/>
      <c r="Q866" s="53"/>
      <c r="R866" s="53"/>
      <c r="S866" s="53"/>
      <c r="T866" s="53"/>
      <c r="U866" s="7"/>
      <c r="V866" s="4"/>
      <c r="W866" s="4"/>
      <c r="X866" s="4"/>
      <c r="Y866" s="4"/>
      <c r="Z866" s="4"/>
    </row>
    <row r="867" spans="1:26" ht="15.75" customHeight="1">
      <c r="A867" s="7"/>
      <c r="B867" s="4"/>
      <c r="C867" s="4"/>
      <c r="D867" s="4"/>
      <c r="E867" s="7"/>
      <c r="F867" s="4"/>
      <c r="G867" s="4"/>
      <c r="H867" s="7"/>
      <c r="I867" s="7"/>
      <c r="J867" s="53"/>
      <c r="K867" s="53"/>
      <c r="L867" s="53"/>
      <c r="M867" s="53"/>
      <c r="N867" s="53"/>
      <c r="O867" s="53"/>
      <c r="P867" s="53"/>
      <c r="Q867" s="53"/>
      <c r="R867" s="53"/>
      <c r="S867" s="53"/>
      <c r="T867" s="53"/>
      <c r="U867" s="7"/>
      <c r="V867" s="4"/>
      <c r="W867" s="4"/>
      <c r="X867" s="4"/>
      <c r="Y867" s="4"/>
      <c r="Z867" s="4"/>
    </row>
    <row r="868" spans="1:26" ht="15.75" customHeight="1">
      <c r="A868" s="7"/>
      <c r="B868" s="4"/>
      <c r="C868" s="4"/>
      <c r="D868" s="4"/>
      <c r="E868" s="7"/>
      <c r="F868" s="4"/>
      <c r="G868" s="4"/>
      <c r="H868" s="7"/>
      <c r="I868" s="7"/>
      <c r="J868" s="53"/>
      <c r="K868" s="53"/>
      <c r="L868" s="53"/>
      <c r="M868" s="53"/>
      <c r="N868" s="53"/>
      <c r="O868" s="53"/>
      <c r="P868" s="53"/>
      <c r="Q868" s="53"/>
      <c r="R868" s="53"/>
      <c r="S868" s="53"/>
      <c r="T868" s="53"/>
      <c r="U868" s="7"/>
      <c r="V868" s="4"/>
      <c r="W868" s="4"/>
      <c r="X868" s="4"/>
      <c r="Y868" s="4"/>
      <c r="Z868" s="4"/>
    </row>
    <row r="869" spans="1:26" ht="15.75" customHeight="1">
      <c r="A869" s="7"/>
      <c r="B869" s="4"/>
      <c r="C869" s="4"/>
      <c r="D869" s="4"/>
      <c r="E869" s="7"/>
      <c r="F869" s="4"/>
      <c r="G869" s="4"/>
      <c r="H869" s="7"/>
      <c r="I869" s="7"/>
      <c r="J869" s="53"/>
      <c r="K869" s="53"/>
      <c r="L869" s="53"/>
      <c r="M869" s="53"/>
      <c r="N869" s="53"/>
      <c r="O869" s="53"/>
      <c r="P869" s="53"/>
      <c r="Q869" s="53"/>
      <c r="R869" s="53"/>
      <c r="S869" s="53"/>
      <c r="T869" s="53"/>
      <c r="U869" s="7"/>
      <c r="V869" s="4"/>
      <c r="W869" s="4"/>
      <c r="X869" s="4"/>
      <c r="Y869" s="4"/>
      <c r="Z869" s="4"/>
    </row>
    <row r="870" spans="1:26" ht="15.75" customHeight="1">
      <c r="A870" s="7"/>
      <c r="B870" s="4"/>
      <c r="C870" s="4"/>
      <c r="D870" s="4"/>
      <c r="E870" s="7"/>
      <c r="F870" s="4"/>
      <c r="G870" s="4"/>
      <c r="H870" s="7"/>
      <c r="I870" s="7"/>
      <c r="J870" s="53"/>
      <c r="K870" s="53"/>
      <c r="L870" s="53"/>
      <c r="M870" s="53"/>
      <c r="N870" s="53"/>
      <c r="O870" s="53"/>
      <c r="P870" s="53"/>
      <c r="Q870" s="53"/>
      <c r="R870" s="53"/>
      <c r="S870" s="53"/>
      <c r="T870" s="53"/>
      <c r="U870" s="7"/>
      <c r="V870" s="4"/>
      <c r="W870" s="4"/>
      <c r="X870" s="4"/>
      <c r="Y870" s="4"/>
      <c r="Z870" s="4"/>
    </row>
    <row r="871" spans="1:26" ht="15.75" customHeight="1">
      <c r="A871" s="7"/>
      <c r="B871" s="4"/>
      <c r="C871" s="4"/>
      <c r="D871" s="4"/>
      <c r="E871" s="7"/>
      <c r="F871" s="4"/>
      <c r="G871" s="4"/>
      <c r="H871" s="7"/>
      <c r="I871" s="7"/>
      <c r="J871" s="53"/>
      <c r="K871" s="53"/>
      <c r="L871" s="53"/>
      <c r="M871" s="53"/>
      <c r="N871" s="53"/>
      <c r="O871" s="53"/>
      <c r="P871" s="53"/>
      <c r="Q871" s="53"/>
      <c r="R871" s="53"/>
      <c r="S871" s="53"/>
      <c r="T871" s="53"/>
      <c r="U871" s="7"/>
      <c r="V871" s="4"/>
      <c r="W871" s="4"/>
      <c r="X871" s="4"/>
      <c r="Y871" s="4"/>
      <c r="Z871" s="4"/>
    </row>
    <row r="872" spans="1:26" ht="15.75" customHeight="1">
      <c r="A872" s="7"/>
      <c r="B872" s="4"/>
      <c r="C872" s="4"/>
      <c r="D872" s="4"/>
      <c r="E872" s="7"/>
      <c r="F872" s="4"/>
      <c r="G872" s="4"/>
      <c r="H872" s="7"/>
      <c r="I872" s="7"/>
      <c r="J872" s="53"/>
      <c r="K872" s="53"/>
      <c r="L872" s="53"/>
      <c r="M872" s="53"/>
      <c r="N872" s="53"/>
      <c r="O872" s="53"/>
      <c r="P872" s="53"/>
      <c r="Q872" s="53"/>
      <c r="R872" s="53"/>
      <c r="S872" s="53"/>
      <c r="T872" s="53"/>
      <c r="U872" s="7"/>
      <c r="V872" s="4"/>
      <c r="W872" s="4"/>
      <c r="X872" s="4"/>
      <c r="Y872" s="4"/>
      <c r="Z872" s="4"/>
    </row>
    <row r="873" spans="1:26" ht="15.75" customHeight="1">
      <c r="A873" s="7"/>
      <c r="B873" s="4"/>
      <c r="C873" s="4"/>
      <c r="D873" s="4"/>
      <c r="E873" s="7"/>
      <c r="F873" s="4"/>
      <c r="G873" s="4"/>
      <c r="H873" s="7"/>
      <c r="I873" s="7"/>
      <c r="J873" s="53"/>
      <c r="K873" s="53"/>
      <c r="L873" s="53"/>
      <c r="M873" s="53"/>
      <c r="N873" s="53"/>
      <c r="O873" s="53"/>
      <c r="P873" s="53"/>
      <c r="Q873" s="53"/>
      <c r="R873" s="53"/>
      <c r="S873" s="53"/>
      <c r="T873" s="53"/>
      <c r="U873" s="7"/>
      <c r="V873" s="4"/>
      <c r="W873" s="4"/>
      <c r="X873" s="4"/>
      <c r="Y873" s="4"/>
      <c r="Z873" s="4"/>
    </row>
    <row r="874" spans="1:26" ht="15.75" customHeight="1">
      <c r="A874" s="7"/>
      <c r="B874" s="4"/>
      <c r="C874" s="4"/>
      <c r="D874" s="4"/>
      <c r="E874" s="7"/>
      <c r="F874" s="4"/>
      <c r="G874" s="4"/>
      <c r="H874" s="7"/>
      <c r="I874" s="7"/>
      <c r="J874" s="53"/>
      <c r="K874" s="53"/>
      <c r="L874" s="53"/>
      <c r="M874" s="53"/>
      <c r="N874" s="53"/>
      <c r="O874" s="53"/>
      <c r="P874" s="53"/>
      <c r="Q874" s="53"/>
      <c r="R874" s="53"/>
      <c r="S874" s="53"/>
      <c r="T874" s="53"/>
      <c r="U874" s="7"/>
      <c r="V874" s="4"/>
      <c r="W874" s="4"/>
      <c r="X874" s="4"/>
      <c r="Y874" s="4"/>
      <c r="Z874" s="4"/>
    </row>
    <row r="875" spans="1:26" ht="15.75" customHeight="1">
      <c r="A875" s="7"/>
      <c r="B875" s="4"/>
      <c r="C875" s="4"/>
      <c r="D875" s="4"/>
      <c r="E875" s="7"/>
      <c r="F875" s="4"/>
      <c r="G875" s="4"/>
      <c r="H875" s="7"/>
      <c r="I875" s="7"/>
      <c r="J875" s="53"/>
      <c r="K875" s="53"/>
      <c r="L875" s="53"/>
      <c r="M875" s="53"/>
      <c r="N875" s="53"/>
      <c r="O875" s="53"/>
      <c r="P875" s="53"/>
      <c r="Q875" s="53"/>
      <c r="R875" s="53"/>
      <c r="S875" s="53"/>
      <c r="T875" s="53"/>
      <c r="U875" s="7"/>
      <c r="V875" s="4"/>
      <c r="W875" s="4"/>
      <c r="X875" s="4"/>
      <c r="Y875" s="4"/>
      <c r="Z875" s="4"/>
    </row>
    <row r="876" spans="1:26" ht="15.75" customHeight="1">
      <c r="A876" s="7"/>
      <c r="B876" s="4"/>
      <c r="C876" s="4"/>
      <c r="D876" s="4"/>
      <c r="E876" s="7"/>
      <c r="F876" s="4"/>
      <c r="G876" s="4"/>
      <c r="H876" s="7"/>
      <c r="I876" s="7"/>
      <c r="J876" s="53"/>
      <c r="K876" s="53"/>
      <c r="L876" s="53"/>
      <c r="M876" s="53"/>
      <c r="N876" s="53"/>
      <c r="O876" s="53"/>
      <c r="P876" s="53"/>
      <c r="Q876" s="53"/>
      <c r="R876" s="53"/>
      <c r="S876" s="53"/>
      <c r="T876" s="53"/>
      <c r="U876" s="7"/>
      <c r="V876" s="4"/>
      <c r="W876" s="4"/>
      <c r="X876" s="4"/>
      <c r="Y876" s="4"/>
      <c r="Z876" s="4"/>
    </row>
    <row r="877" spans="1:26" ht="15.75" customHeight="1">
      <c r="A877" s="7"/>
      <c r="B877" s="4"/>
      <c r="C877" s="4"/>
      <c r="D877" s="4"/>
      <c r="E877" s="7"/>
      <c r="F877" s="4"/>
      <c r="G877" s="4"/>
      <c r="H877" s="7"/>
      <c r="I877" s="7"/>
      <c r="J877" s="53"/>
      <c r="K877" s="53"/>
      <c r="L877" s="53"/>
      <c r="M877" s="53"/>
      <c r="N877" s="53"/>
      <c r="O877" s="53"/>
      <c r="P877" s="53"/>
      <c r="Q877" s="53"/>
      <c r="R877" s="53"/>
      <c r="S877" s="53"/>
      <c r="T877" s="53"/>
      <c r="U877" s="7"/>
      <c r="V877" s="4"/>
      <c r="W877" s="4"/>
      <c r="X877" s="4"/>
      <c r="Y877" s="4"/>
      <c r="Z877" s="4"/>
    </row>
    <row r="878" spans="1:26" ht="15.75" customHeight="1">
      <c r="A878" s="7"/>
      <c r="B878" s="4"/>
      <c r="C878" s="4"/>
      <c r="D878" s="4"/>
      <c r="E878" s="7"/>
      <c r="F878" s="4"/>
      <c r="G878" s="4"/>
      <c r="H878" s="7"/>
      <c r="I878" s="7"/>
      <c r="J878" s="53"/>
      <c r="K878" s="53"/>
      <c r="L878" s="53"/>
      <c r="M878" s="53"/>
      <c r="N878" s="53"/>
      <c r="O878" s="53"/>
      <c r="P878" s="53"/>
      <c r="Q878" s="53"/>
      <c r="R878" s="53"/>
      <c r="S878" s="53"/>
      <c r="T878" s="53"/>
      <c r="U878" s="7"/>
      <c r="V878" s="4"/>
      <c r="W878" s="4"/>
      <c r="X878" s="4"/>
      <c r="Y878" s="4"/>
      <c r="Z878" s="4"/>
    </row>
    <row r="879" spans="1:26" ht="15.75" customHeight="1">
      <c r="A879" s="7"/>
      <c r="B879" s="4"/>
      <c r="C879" s="4"/>
      <c r="D879" s="4"/>
      <c r="E879" s="7"/>
      <c r="F879" s="4"/>
      <c r="G879" s="4"/>
      <c r="H879" s="7"/>
      <c r="I879" s="7"/>
      <c r="J879" s="53"/>
      <c r="K879" s="53"/>
      <c r="L879" s="53"/>
      <c r="M879" s="53"/>
      <c r="N879" s="53"/>
      <c r="O879" s="53"/>
      <c r="P879" s="53"/>
      <c r="Q879" s="53"/>
      <c r="R879" s="53"/>
      <c r="S879" s="53"/>
      <c r="T879" s="53"/>
      <c r="U879" s="7"/>
      <c r="V879" s="4"/>
      <c r="W879" s="4"/>
      <c r="X879" s="4"/>
      <c r="Y879" s="4"/>
      <c r="Z879" s="4"/>
    </row>
    <row r="880" spans="1:26" ht="15.75" customHeight="1">
      <c r="A880" s="7"/>
      <c r="B880" s="4"/>
      <c r="C880" s="4"/>
      <c r="D880" s="4"/>
      <c r="E880" s="7"/>
      <c r="F880" s="4"/>
      <c r="G880" s="4"/>
      <c r="H880" s="7"/>
      <c r="I880" s="7"/>
      <c r="J880" s="53"/>
      <c r="K880" s="53"/>
      <c r="L880" s="53"/>
      <c r="M880" s="53"/>
      <c r="N880" s="53"/>
      <c r="O880" s="53"/>
      <c r="P880" s="53"/>
      <c r="Q880" s="53"/>
      <c r="R880" s="53"/>
      <c r="S880" s="53"/>
      <c r="T880" s="53"/>
      <c r="U880" s="7"/>
      <c r="V880" s="4"/>
      <c r="W880" s="4"/>
      <c r="X880" s="4"/>
      <c r="Y880" s="4"/>
      <c r="Z880" s="4"/>
    </row>
    <row r="881" spans="1:26" ht="15.75" customHeight="1">
      <c r="A881" s="7"/>
      <c r="B881" s="4"/>
      <c r="C881" s="4"/>
      <c r="D881" s="4"/>
      <c r="E881" s="7"/>
      <c r="F881" s="4"/>
      <c r="G881" s="4"/>
      <c r="H881" s="7"/>
      <c r="I881" s="7"/>
      <c r="J881" s="53"/>
      <c r="K881" s="53"/>
      <c r="L881" s="53"/>
      <c r="M881" s="53"/>
      <c r="N881" s="53"/>
      <c r="O881" s="53"/>
      <c r="P881" s="53"/>
      <c r="Q881" s="53"/>
      <c r="R881" s="53"/>
      <c r="S881" s="53"/>
      <c r="T881" s="53"/>
      <c r="U881" s="7"/>
      <c r="V881" s="4"/>
      <c r="W881" s="4"/>
      <c r="X881" s="4"/>
      <c r="Y881" s="4"/>
      <c r="Z881" s="4"/>
    </row>
    <row r="882" spans="1:26" ht="15.75" customHeight="1">
      <c r="A882" s="7"/>
      <c r="B882" s="4"/>
      <c r="C882" s="4"/>
      <c r="D882" s="4"/>
      <c r="E882" s="7"/>
      <c r="F882" s="4"/>
      <c r="G882" s="4"/>
      <c r="H882" s="7"/>
      <c r="I882" s="7"/>
      <c r="J882" s="53"/>
      <c r="K882" s="53"/>
      <c r="L882" s="53"/>
      <c r="M882" s="53"/>
      <c r="N882" s="53"/>
      <c r="O882" s="53"/>
      <c r="P882" s="53"/>
      <c r="Q882" s="53"/>
      <c r="R882" s="53"/>
      <c r="S882" s="53"/>
      <c r="T882" s="53"/>
      <c r="U882" s="7"/>
      <c r="V882" s="4"/>
      <c r="W882" s="4"/>
      <c r="X882" s="4"/>
      <c r="Y882" s="4"/>
      <c r="Z882" s="4"/>
    </row>
    <row r="883" spans="1:26" ht="15.75" customHeight="1">
      <c r="A883" s="7"/>
      <c r="B883" s="4"/>
      <c r="C883" s="4"/>
      <c r="D883" s="4"/>
      <c r="E883" s="7"/>
      <c r="F883" s="4"/>
      <c r="G883" s="4"/>
      <c r="H883" s="7"/>
      <c r="I883" s="7"/>
      <c r="J883" s="53"/>
      <c r="K883" s="53"/>
      <c r="L883" s="53"/>
      <c r="M883" s="53"/>
      <c r="N883" s="53"/>
      <c r="O883" s="53"/>
      <c r="P883" s="53"/>
      <c r="Q883" s="53"/>
      <c r="R883" s="53"/>
      <c r="S883" s="53"/>
      <c r="T883" s="53"/>
      <c r="U883" s="7"/>
      <c r="V883" s="4"/>
      <c r="W883" s="4"/>
      <c r="X883" s="4"/>
      <c r="Y883" s="4"/>
      <c r="Z883" s="4"/>
    </row>
    <row r="884" spans="1:26" ht="15.75" customHeight="1">
      <c r="A884" s="7"/>
      <c r="B884" s="4"/>
      <c r="C884" s="4"/>
      <c r="D884" s="4"/>
      <c r="E884" s="7"/>
      <c r="F884" s="4"/>
      <c r="G884" s="4"/>
      <c r="H884" s="7"/>
      <c r="I884" s="7"/>
      <c r="J884" s="53"/>
      <c r="K884" s="53"/>
      <c r="L884" s="53"/>
      <c r="M884" s="53"/>
      <c r="N884" s="53"/>
      <c r="O884" s="53"/>
      <c r="P884" s="53"/>
      <c r="Q884" s="53"/>
      <c r="R884" s="53"/>
      <c r="S884" s="53"/>
      <c r="T884" s="53"/>
      <c r="U884" s="7"/>
      <c r="V884" s="4"/>
      <c r="W884" s="4"/>
      <c r="X884" s="4"/>
      <c r="Y884" s="4"/>
      <c r="Z884" s="4"/>
    </row>
    <row r="885" spans="1:26" ht="15.75" customHeight="1">
      <c r="A885" s="7"/>
      <c r="B885" s="4"/>
      <c r="C885" s="4"/>
      <c r="D885" s="4"/>
      <c r="E885" s="7"/>
      <c r="F885" s="4"/>
      <c r="G885" s="4"/>
      <c r="H885" s="7"/>
      <c r="I885" s="7"/>
      <c r="J885" s="53"/>
      <c r="K885" s="53"/>
      <c r="L885" s="53"/>
      <c r="M885" s="53"/>
      <c r="N885" s="53"/>
      <c r="O885" s="53"/>
      <c r="P885" s="53"/>
      <c r="Q885" s="53"/>
      <c r="R885" s="53"/>
      <c r="S885" s="53"/>
      <c r="T885" s="53"/>
      <c r="U885" s="7"/>
      <c r="V885" s="4"/>
      <c r="W885" s="4"/>
      <c r="X885" s="4"/>
      <c r="Y885" s="4"/>
      <c r="Z885" s="4"/>
    </row>
    <row r="886" spans="1:26" ht="15.75" customHeight="1">
      <c r="A886" s="7"/>
      <c r="B886" s="4"/>
      <c r="C886" s="4"/>
      <c r="D886" s="4"/>
      <c r="E886" s="7"/>
      <c r="F886" s="4"/>
      <c r="G886" s="4"/>
      <c r="H886" s="7"/>
      <c r="I886" s="7"/>
      <c r="J886" s="53"/>
      <c r="K886" s="53"/>
      <c r="L886" s="53"/>
      <c r="M886" s="53"/>
      <c r="N886" s="53"/>
      <c r="O886" s="53"/>
      <c r="P886" s="53"/>
      <c r="Q886" s="53"/>
      <c r="R886" s="53"/>
      <c r="S886" s="53"/>
      <c r="T886" s="53"/>
      <c r="U886" s="7"/>
      <c r="V886" s="4"/>
      <c r="W886" s="4"/>
      <c r="X886" s="4"/>
      <c r="Y886" s="4"/>
      <c r="Z886" s="4"/>
    </row>
    <row r="887" spans="1:26" ht="15.75" customHeight="1">
      <c r="A887" s="7"/>
      <c r="B887" s="4"/>
      <c r="C887" s="4"/>
      <c r="D887" s="4"/>
      <c r="E887" s="7"/>
      <c r="F887" s="4"/>
      <c r="G887" s="4"/>
      <c r="H887" s="7"/>
      <c r="I887" s="7"/>
      <c r="J887" s="53"/>
      <c r="K887" s="53"/>
      <c r="L887" s="53"/>
      <c r="M887" s="53"/>
      <c r="N887" s="53"/>
      <c r="O887" s="53"/>
      <c r="P887" s="53"/>
      <c r="Q887" s="53"/>
      <c r="R887" s="53"/>
      <c r="S887" s="53"/>
      <c r="T887" s="53"/>
      <c r="U887" s="7"/>
      <c r="V887" s="4"/>
      <c r="W887" s="4"/>
      <c r="X887" s="4"/>
      <c r="Y887" s="4"/>
      <c r="Z887" s="4"/>
    </row>
    <row r="888" spans="1:26" ht="15.75" customHeight="1">
      <c r="A888" s="7"/>
      <c r="B888" s="4"/>
      <c r="C888" s="4"/>
      <c r="D888" s="4"/>
      <c r="E888" s="7"/>
      <c r="F888" s="4"/>
      <c r="G888" s="4"/>
      <c r="H888" s="7"/>
      <c r="I888" s="7"/>
      <c r="J888" s="53"/>
      <c r="K888" s="53"/>
      <c r="L888" s="53"/>
      <c r="M888" s="53"/>
      <c r="N888" s="53"/>
      <c r="O888" s="53"/>
      <c r="P888" s="53"/>
      <c r="Q888" s="53"/>
      <c r="R888" s="53"/>
      <c r="S888" s="53"/>
      <c r="T888" s="53"/>
      <c r="U888" s="7"/>
      <c r="V888" s="4"/>
      <c r="W888" s="4"/>
      <c r="X888" s="4"/>
      <c r="Y888" s="4"/>
      <c r="Z888" s="4"/>
    </row>
    <row r="889" spans="1:26" ht="15.75" customHeight="1">
      <c r="A889" s="7"/>
      <c r="B889" s="4"/>
      <c r="C889" s="4"/>
      <c r="D889" s="4"/>
      <c r="E889" s="7"/>
      <c r="F889" s="4"/>
      <c r="G889" s="4"/>
      <c r="H889" s="7"/>
      <c r="I889" s="7"/>
      <c r="J889" s="53"/>
      <c r="K889" s="53"/>
      <c r="L889" s="53"/>
      <c r="M889" s="53"/>
      <c r="N889" s="53"/>
      <c r="O889" s="53"/>
      <c r="P889" s="53"/>
      <c r="Q889" s="53"/>
      <c r="R889" s="53"/>
      <c r="S889" s="53"/>
      <c r="T889" s="53"/>
      <c r="U889" s="7"/>
      <c r="V889" s="4"/>
      <c r="W889" s="4"/>
      <c r="X889" s="4"/>
      <c r="Y889" s="4"/>
      <c r="Z889" s="4"/>
    </row>
    <row r="890" spans="1:26" ht="15.75" customHeight="1">
      <c r="A890" s="7"/>
      <c r="B890" s="4"/>
      <c r="C890" s="4"/>
      <c r="D890" s="4"/>
      <c r="E890" s="7"/>
      <c r="F890" s="4"/>
      <c r="G890" s="4"/>
      <c r="H890" s="7"/>
      <c r="I890" s="7"/>
      <c r="J890" s="53"/>
      <c r="K890" s="53"/>
      <c r="L890" s="53"/>
      <c r="M890" s="53"/>
      <c r="N890" s="53"/>
      <c r="O890" s="53"/>
      <c r="P890" s="53"/>
      <c r="Q890" s="53"/>
      <c r="R890" s="53"/>
      <c r="S890" s="53"/>
      <c r="T890" s="53"/>
      <c r="U890" s="7"/>
      <c r="V890" s="4"/>
      <c r="W890" s="4"/>
      <c r="X890" s="4"/>
      <c r="Y890" s="4"/>
      <c r="Z890" s="4"/>
    </row>
    <row r="891" spans="1:26" ht="15.75" customHeight="1">
      <c r="A891" s="7"/>
      <c r="B891" s="4"/>
      <c r="C891" s="4"/>
      <c r="D891" s="4"/>
      <c r="E891" s="7"/>
      <c r="F891" s="4"/>
      <c r="G891" s="4"/>
      <c r="H891" s="7"/>
      <c r="I891" s="7"/>
      <c r="J891" s="53"/>
      <c r="K891" s="53"/>
      <c r="L891" s="53"/>
      <c r="M891" s="53"/>
      <c r="N891" s="53"/>
      <c r="O891" s="53"/>
      <c r="P891" s="53"/>
      <c r="Q891" s="53"/>
      <c r="R891" s="53"/>
      <c r="S891" s="53"/>
      <c r="T891" s="53"/>
      <c r="U891" s="7"/>
      <c r="V891" s="4"/>
      <c r="W891" s="4"/>
      <c r="X891" s="4"/>
      <c r="Y891" s="4"/>
      <c r="Z891" s="4"/>
    </row>
    <row r="892" spans="1:26" ht="15.75" customHeight="1">
      <c r="A892" s="7"/>
      <c r="B892" s="4"/>
      <c r="C892" s="4"/>
      <c r="D892" s="4"/>
      <c r="E892" s="7"/>
      <c r="F892" s="4"/>
      <c r="G892" s="4"/>
      <c r="H892" s="7"/>
      <c r="I892" s="7"/>
      <c r="J892" s="53"/>
      <c r="K892" s="53"/>
      <c r="L892" s="53"/>
      <c r="M892" s="53"/>
      <c r="N892" s="53"/>
      <c r="O892" s="53"/>
      <c r="P892" s="53"/>
      <c r="Q892" s="53"/>
      <c r="R892" s="53"/>
      <c r="S892" s="53"/>
      <c r="T892" s="53"/>
      <c r="U892" s="7"/>
      <c r="V892" s="4"/>
      <c r="W892" s="4"/>
      <c r="X892" s="4"/>
      <c r="Y892" s="4"/>
      <c r="Z892" s="4"/>
    </row>
    <row r="893" spans="1:26" ht="15.75" customHeight="1">
      <c r="A893" s="7"/>
      <c r="B893" s="4"/>
      <c r="C893" s="4"/>
      <c r="D893" s="4"/>
      <c r="E893" s="7"/>
      <c r="F893" s="4"/>
      <c r="G893" s="4"/>
      <c r="H893" s="7"/>
      <c r="I893" s="7"/>
      <c r="J893" s="53"/>
      <c r="K893" s="53"/>
      <c r="L893" s="53"/>
      <c r="M893" s="53"/>
      <c r="N893" s="53"/>
      <c r="O893" s="53"/>
      <c r="P893" s="53"/>
      <c r="Q893" s="53"/>
      <c r="R893" s="53"/>
      <c r="S893" s="53"/>
      <c r="T893" s="53"/>
      <c r="U893" s="7"/>
      <c r="V893" s="4"/>
      <c r="W893" s="4"/>
      <c r="X893" s="4"/>
      <c r="Y893" s="4"/>
      <c r="Z893" s="4"/>
    </row>
    <row r="894" spans="1:26" ht="15.75" customHeight="1">
      <c r="A894" s="7"/>
      <c r="B894" s="4"/>
      <c r="C894" s="4"/>
      <c r="D894" s="4"/>
      <c r="E894" s="7"/>
      <c r="F894" s="4"/>
      <c r="G894" s="4"/>
      <c r="H894" s="7"/>
      <c r="I894" s="7"/>
      <c r="J894" s="53"/>
      <c r="K894" s="53"/>
      <c r="L894" s="53"/>
      <c r="M894" s="53"/>
      <c r="N894" s="53"/>
      <c r="O894" s="53"/>
      <c r="P894" s="53"/>
      <c r="Q894" s="53"/>
      <c r="R894" s="53"/>
      <c r="S894" s="53"/>
      <c r="T894" s="53"/>
      <c r="U894" s="7"/>
      <c r="V894" s="4"/>
      <c r="W894" s="4"/>
      <c r="X894" s="4"/>
      <c r="Y894" s="4"/>
      <c r="Z894" s="4"/>
    </row>
    <row r="895" spans="1:26" ht="15.75" customHeight="1">
      <c r="A895" s="7"/>
      <c r="B895" s="4"/>
      <c r="C895" s="4"/>
      <c r="D895" s="4"/>
      <c r="E895" s="7"/>
      <c r="F895" s="4"/>
      <c r="G895" s="4"/>
      <c r="H895" s="7"/>
      <c r="I895" s="7"/>
      <c r="J895" s="53"/>
      <c r="K895" s="53"/>
      <c r="L895" s="53"/>
      <c r="M895" s="53"/>
      <c r="N895" s="53"/>
      <c r="O895" s="53"/>
      <c r="P895" s="53"/>
      <c r="Q895" s="53"/>
      <c r="R895" s="53"/>
      <c r="S895" s="53"/>
      <c r="T895" s="53"/>
      <c r="U895" s="7"/>
      <c r="V895" s="4"/>
      <c r="W895" s="4"/>
      <c r="X895" s="4"/>
      <c r="Y895" s="4"/>
      <c r="Z895" s="4"/>
    </row>
    <row r="896" spans="1:26" ht="15.75" customHeight="1">
      <c r="A896" s="7"/>
      <c r="B896" s="4"/>
      <c r="C896" s="4"/>
      <c r="D896" s="4"/>
      <c r="E896" s="7"/>
      <c r="F896" s="4"/>
      <c r="G896" s="4"/>
      <c r="H896" s="7"/>
      <c r="I896" s="7"/>
      <c r="J896" s="53"/>
      <c r="K896" s="53"/>
      <c r="L896" s="53"/>
      <c r="M896" s="53"/>
      <c r="N896" s="53"/>
      <c r="O896" s="53"/>
      <c r="P896" s="53"/>
      <c r="Q896" s="53"/>
      <c r="R896" s="53"/>
      <c r="S896" s="53"/>
      <c r="T896" s="53"/>
      <c r="U896" s="7"/>
      <c r="V896" s="4"/>
      <c r="W896" s="4"/>
      <c r="X896" s="4"/>
      <c r="Y896" s="4"/>
      <c r="Z896" s="4"/>
    </row>
    <row r="897" spans="1:26" ht="15.75" customHeight="1">
      <c r="A897" s="7"/>
      <c r="B897" s="4"/>
      <c r="C897" s="4"/>
      <c r="D897" s="4"/>
      <c r="E897" s="7"/>
      <c r="F897" s="4"/>
      <c r="G897" s="4"/>
      <c r="H897" s="7"/>
      <c r="I897" s="7"/>
      <c r="J897" s="53"/>
      <c r="K897" s="53"/>
      <c r="L897" s="53"/>
      <c r="M897" s="53"/>
      <c r="N897" s="53"/>
      <c r="O897" s="53"/>
      <c r="P897" s="53"/>
      <c r="Q897" s="53"/>
      <c r="R897" s="53"/>
      <c r="S897" s="53"/>
      <c r="T897" s="53"/>
      <c r="U897" s="7"/>
      <c r="V897" s="4"/>
      <c r="W897" s="4"/>
      <c r="X897" s="4"/>
      <c r="Y897" s="4"/>
      <c r="Z897" s="4"/>
    </row>
    <row r="898" spans="1:26" ht="15.75" customHeight="1">
      <c r="A898" s="7"/>
      <c r="B898" s="4"/>
      <c r="C898" s="4"/>
      <c r="D898" s="4"/>
      <c r="E898" s="7"/>
      <c r="F898" s="4"/>
      <c r="G898" s="4"/>
      <c r="H898" s="7"/>
      <c r="I898" s="7"/>
      <c r="J898" s="53"/>
      <c r="K898" s="53"/>
      <c r="L898" s="53"/>
      <c r="M898" s="53"/>
      <c r="N898" s="53"/>
      <c r="O898" s="53"/>
      <c r="P898" s="53"/>
      <c r="Q898" s="53"/>
      <c r="R898" s="53"/>
      <c r="S898" s="53"/>
      <c r="T898" s="53"/>
      <c r="U898" s="7"/>
      <c r="V898" s="4"/>
      <c r="W898" s="4"/>
      <c r="X898" s="4"/>
      <c r="Y898" s="4"/>
      <c r="Z898" s="4"/>
    </row>
    <row r="899" spans="1:26" ht="15.75" customHeight="1">
      <c r="A899" s="7"/>
      <c r="B899" s="4"/>
      <c r="C899" s="4"/>
      <c r="D899" s="4"/>
      <c r="E899" s="7"/>
      <c r="F899" s="4"/>
      <c r="G899" s="4"/>
      <c r="H899" s="7"/>
      <c r="I899" s="7"/>
      <c r="J899" s="53"/>
      <c r="K899" s="53"/>
      <c r="L899" s="53"/>
      <c r="M899" s="53"/>
      <c r="N899" s="53"/>
      <c r="O899" s="53"/>
      <c r="P899" s="53"/>
      <c r="Q899" s="53"/>
      <c r="R899" s="53"/>
      <c r="S899" s="53"/>
      <c r="T899" s="53"/>
      <c r="U899" s="7"/>
      <c r="V899" s="4"/>
      <c r="W899" s="4"/>
      <c r="X899" s="4"/>
      <c r="Y899" s="4"/>
      <c r="Z899" s="4"/>
    </row>
    <row r="900" spans="1:26" ht="15.75" customHeight="1">
      <c r="A900" s="7"/>
      <c r="B900" s="4"/>
      <c r="C900" s="4"/>
      <c r="D900" s="4"/>
      <c r="E900" s="7"/>
      <c r="F900" s="4"/>
      <c r="G900" s="4"/>
      <c r="H900" s="7"/>
      <c r="I900" s="7"/>
      <c r="J900" s="53"/>
      <c r="K900" s="53"/>
      <c r="L900" s="53"/>
      <c r="M900" s="53"/>
      <c r="N900" s="53"/>
      <c r="O900" s="53"/>
      <c r="P900" s="53"/>
      <c r="Q900" s="53"/>
      <c r="R900" s="53"/>
      <c r="S900" s="53"/>
      <c r="T900" s="53"/>
      <c r="U900" s="7"/>
      <c r="V900" s="4"/>
      <c r="W900" s="4"/>
      <c r="X900" s="4"/>
      <c r="Y900" s="4"/>
      <c r="Z900" s="4"/>
    </row>
    <row r="901" spans="1:26" ht="15.75" customHeight="1">
      <c r="A901" s="7"/>
      <c r="B901" s="4"/>
      <c r="C901" s="4"/>
      <c r="D901" s="4"/>
      <c r="E901" s="7"/>
      <c r="F901" s="4"/>
      <c r="G901" s="4"/>
      <c r="H901" s="7"/>
      <c r="I901" s="7"/>
      <c r="J901" s="53"/>
      <c r="K901" s="53"/>
      <c r="L901" s="53"/>
      <c r="M901" s="53"/>
      <c r="N901" s="53"/>
      <c r="O901" s="53"/>
      <c r="P901" s="53"/>
      <c r="Q901" s="53"/>
      <c r="R901" s="53"/>
      <c r="S901" s="53"/>
      <c r="T901" s="53"/>
      <c r="U901" s="7"/>
      <c r="V901" s="4"/>
      <c r="W901" s="4"/>
      <c r="X901" s="4"/>
      <c r="Y901" s="4"/>
      <c r="Z901" s="4"/>
    </row>
    <row r="902" spans="1:26" ht="15.75" customHeight="1">
      <c r="A902" s="7"/>
      <c r="B902" s="4"/>
      <c r="C902" s="4"/>
      <c r="D902" s="4"/>
      <c r="E902" s="7"/>
      <c r="F902" s="4"/>
      <c r="G902" s="4"/>
      <c r="H902" s="7"/>
      <c r="I902" s="7"/>
      <c r="J902" s="53"/>
      <c r="K902" s="53"/>
      <c r="L902" s="53"/>
      <c r="M902" s="53"/>
      <c r="N902" s="53"/>
      <c r="O902" s="53"/>
      <c r="P902" s="53"/>
      <c r="Q902" s="53"/>
      <c r="R902" s="53"/>
      <c r="S902" s="53"/>
      <c r="T902" s="53"/>
      <c r="U902" s="7"/>
      <c r="V902" s="4"/>
      <c r="W902" s="4"/>
      <c r="X902" s="4"/>
      <c r="Y902" s="4"/>
      <c r="Z902" s="4"/>
    </row>
    <row r="903" spans="1:26" ht="15.75" customHeight="1">
      <c r="A903" s="7"/>
      <c r="B903" s="4"/>
      <c r="C903" s="4"/>
      <c r="D903" s="4"/>
      <c r="E903" s="7"/>
      <c r="F903" s="4"/>
      <c r="G903" s="4"/>
      <c r="H903" s="7"/>
      <c r="I903" s="7"/>
      <c r="J903" s="53"/>
      <c r="K903" s="53"/>
      <c r="L903" s="53"/>
      <c r="M903" s="53"/>
      <c r="N903" s="53"/>
      <c r="O903" s="53"/>
      <c r="P903" s="53"/>
      <c r="Q903" s="53"/>
      <c r="R903" s="53"/>
      <c r="S903" s="53"/>
      <c r="T903" s="53"/>
      <c r="U903" s="7"/>
      <c r="V903" s="4"/>
      <c r="W903" s="4"/>
      <c r="X903" s="4"/>
      <c r="Y903" s="4"/>
      <c r="Z903" s="4"/>
    </row>
    <row r="904" spans="1:26" ht="15.75" customHeight="1">
      <c r="A904" s="7"/>
      <c r="B904" s="4"/>
      <c r="C904" s="4"/>
      <c r="D904" s="4"/>
      <c r="E904" s="7"/>
      <c r="F904" s="4"/>
      <c r="G904" s="4"/>
      <c r="H904" s="7"/>
      <c r="I904" s="7"/>
      <c r="J904" s="53"/>
      <c r="K904" s="53"/>
      <c r="L904" s="53"/>
      <c r="M904" s="53"/>
      <c r="N904" s="53"/>
      <c r="O904" s="53"/>
      <c r="P904" s="53"/>
      <c r="Q904" s="53"/>
      <c r="R904" s="53"/>
      <c r="S904" s="53"/>
      <c r="T904" s="53"/>
      <c r="U904" s="7"/>
      <c r="V904" s="4"/>
      <c r="W904" s="4"/>
      <c r="X904" s="4"/>
      <c r="Y904" s="4"/>
      <c r="Z904" s="4"/>
    </row>
    <row r="905" spans="1:26" ht="15.75" customHeight="1">
      <c r="A905" s="7"/>
      <c r="B905" s="4"/>
      <c r="C905" s="4"/>
      <c r="D905" s="4"/>
      <c r="E905" s="7"/>
      <c r="F905" s="4"/>
      <c r="G905" s="4"/>
      <c r="H905" s="7"/>
      <c r="I905" s="7"/>
      <c r="J905" s="53"/>
      <c r="K905" s="53"/>
      <c r="L905" s="53"/>
      <c r="M905" s="53"/>
      <c r="N905" s="53"/>
      <c r="O905" s="53"/>
      <c r="P905" s="53"/>
      <c r="Q905" s="53"/>
      <c r="R905" s="53"/>
      <c r="S905" s="53"/>
      <c r="T905" s="53"/>
      <c r="U905" s="7"/>
      <c r="V905" s="4"/>
      <c r="W905" s="4"/>
      <c r="X905" s="4"/>
      <c r="Y905" s="4"/>
      <c r="Z905" s="4"/>
    </row>
    <row r="906" spans="1:26" ht="15.75" customHeight="1">
      <c r="A906" s="7"/>
      <c r="B906" s="4"/>
      <c r="C906" s="4"/>
      <c r="D906" s="4"/>
      <c r="E906" s="7"/>
      <c r="F906" s="4"/>
      <c r="G906" s="4"/>
      <c r="H906" s="7"/>
      <c r="I906" s="7"/>
      <c r="J906" s="53"/>
      <c r="K906" s="53"/>
      <c r="L906" s="53"/>
      <c r="M906" s="53"/>
      <c r="N906" s="53"/>
      <c r="O906" s="53"/>
      <c r="P906" s="53"/>
      <c r="Q906" s="53"/>
      <c r="R906" s="53"/>
      <c r="S906" s="53"/>
      <c r="T906" s="53"/>
      <c r="U906" s="7"/>
      <c r="V906" s="4"/>
      <c r="W906" s="4"/>
      <c r="X906" s="4"/>
      <c r="Y906" s="4"/>
      <c r="Z906" s="4"/>
    </row>
    <row r="907" spans="1:26" ht="15.75" customHeight="1">
      <c r="A907" s="7"/>
      <c r="B907" s="4"/>
      <c r="C907" s="4"/>
      <c r="D907" s="4"/>
      <c r="E907" s="7"/>
      <c r="F907" s="4"/>
      <c r="G907" s="4"/>
      <c r="H907" s="7"/>
      <c r="I907" s="7"/>
      <c r="J907" s="53"/>
      <c r="K907" s="53"/>
      <c r="L907" s="53"/>
      <c r="M907" s="53"/>
      <c r="N907" s="53"/>
      <c r="O907" s="53"/>
      <c r="P907" s="53"/>
      <c r="Q907" s="53"/>
      <c r="R907" s="53"/>
      <c r="S907" s="53"/>
      <c r="T907" s="53"/>
      <c r="U907" s="7"/>
      <c r="V907" s="4"/>
      <c r="W907" s="4"/>
      <c r="X907" s="4"/>
      <c r="Y907" s="4"/>
      <c r="Z907" s="4"/>
    </row>
    <row r="908" spans="1:26" ht="15.75" customHeight="1">
      <c r="A908" s="7"/>
      <c r="B908" s="4"/>
      <c r="C908" s="4"/>
      <c r="D908" s="4"/>
      <c r="E908" s="7"/>
      <c r="F908" s="4"/>
      <c r="G908" s="4"/>
      <c r="H908" s="7"/>
      <c r="I908" s="7"/>
      <c r="J908" s="53"/>
      <c r="K908" s="53"/>
      <c r="L908" s="53"/>
      <c r="M908" s="53"/>
      <c r="N908" s="53"/>
      <c r="O908" s="53"/>
      <c r="P908" s="53"/>
      <c r="Q908" s="53"/>
      <c r="R908" s="53"/>
      <c r="S908" s="53"/>
      <c r="T908" s="53"/>
      <c r="U908" s="7"/>
      <c r="V908" s="4"/>
      <c r="W908" s="4"/>
      <c r="X908" s="4"/>
      <c r="Y908" s="4"/>
      <c r="Z908" s="4"/>
    </row>
    <row r="909" spans="1:26" ht="15.75" customHeight="1">
      <c r="A909" s="7"/>
      <c r="B909" s="4"/>
      <c r="C909" s="4"/>
      <c r="D909" s="4"/>
      <c r="E909" s="7"/>
      <c r="F909" s="4"/>
      <c r="G909" s="4"/>
      <c r="H909" s="7"/>
      <c r="I909" s="7"/>
      <c r="J909" s="53"/>
      <c r="K909" s="53"/>
      <c r="L909" s="53"/>
      <c r="M909" s="53"/>
      <c r="N909" s="53"/>
      <c r="O909" s="53"/>
      <c r="P909" s="53"/>
      <c r="Q909" s="53"/>
      <c r="R909" s="53"/>
      <c r="S909" s="53"/>
      <c r="T909" s="53"/>
      <c r="U909" s="7"/>
      <c r="V909" s="4"/>
      <c r="W909" s="4"/>
      <c r="X909" s="4"/>
      <c r="Y909" s="4"/>
      <c r="Z909" s="4"/>
    </row>
    <row r="910" spans="1:26" ht="15.75" customHeight="1">
      <c r="A910" s="7"/>
      <c r="B910" s="4"/>
      <c r="C910" s="4"/>
      <c r="D910" s="4"/>
      <c r="E910" s="7"/>
      <c r="F910" s="4"/>
      <c r="G910" s="4"/>
      <c r="H910" s="7"/>
      <c r="I910" s="7"/>
      <c r="J910" s="53"/>
      <c r="K910" s="53"/>
      <c r="L910" s="53"/>
      <c r="M910" s="53"/>
      <c r="N910" s="53"/>
      <c r="O910" s="53"/>
      <c r="P910" s="53"/>
      <c r="Q910" s="53"/>
      <c r="R910" s="53"/>
      <c r="S910" s="53"/>
      <c r="T910" s="53"/>
      <c r="U910" s="7"/>
      <c r="V910" s="4"/>
      <c r="W910" s="4"/>
      <c r="X910" s="4"/>
      <c r="Y910" s="4"/>
      <c r="Z910" s="4"/>
    </row>
    <row r="911" spans="1:26" ht="15.75" customHeight="1">
      <c r="A911" s="7"/>
      <c r="B911" s="4"/>
      <c r="C911" s="4"/>
      <c r="D911" s="4"/>
      <c r="E911" s="7"/>
      <c r="F911" s="4"/>
      <c r="G911" s="4"/>
      <c r="H911" s="7"/>
      <c r="I911" s="7"/>
      <c r="J911" s="53"/>
      <c r="K911" s="53"/>
      <c r="L911" s="53"/>
      <c r="M911" s="53"/>
      <c r="N911" s="53"/>
      <c r="O911" s="53"/>
      <c r="P911" s="53"/>
      <c r="Q911" s="53"/>
      <c r="R911" s="53"/>
      <c r="S911" s="53"/>
      <c r="T911" s="53"/>
      <c r="U911" s="7"/>
      <c r="V911" s="4"/>
      <c r="W911" s="4"/>
      <c r="X911" s="4"/>
      <c r="Y911" s="4"/>
      <c r="Z911" s="4"/>
    </row>
    <row r="912" spans="1:26" ht="15.75" customHeight="1">
      <c r="A912" s="7"/>
      <c r="B912" s="4"/>
      <c r="C912" s="4"/>
      <c r="D912" s="4"/>
      <c r="E912" s="7"/>
      <c r="F912" s="4"/>
      <c r="G912" s="4"/>
      <c r="H912" s="7"/>
      <c r="I912" s="7"/>
      <c r="J912" s="53"/>
      <c r="K912" s="53"/>
      <c r="L912" s="53"/>
      <c r="M912" s="53"/>
      <c r="N912" s="53"/>
      <c r="O912" s="53"/>
      <c r="P912" s="53"/>
      <c r="Q912" s="53"/>
      <c r="R912" s="53"/>
      <c r="S912" s="53"/>
      <c r="T912" s="53"/>
      <c r="U912" s="7"/>
      <c r="V912" s="4"/>
      <c r="W912" s="4"/>
      <c r="X912" s="4"/>
      <c r="Y912" s="4"/>
      <c r="Z912" s="4"/>
    </row>
    <row r="913" spans="1:26" ht="15.75" customHeight="1">
      <c r="A913" s="7"/>
      <c r="B913" s="4"/>
      <c r="C913" s="4"/>
      <c r="D913" s="4"/>
      <c r="E913" s="7"/>
      <c r="F913" s="4"/>
      <c r="G913" s="4"/>
      <c r="H913" s="7"/>
      <c r="I913" s="7"/>
      <c r="J913" s="53"/>
      <c r="K913" s="53"/>
      <c r="L913" s="53"/>
      <c r="M913" s="53"/>
      <c r="N913" s="53"/>
      <c r="O913" s="53"/>
      <c r="P913" s="53"/>
      <c r="Q913" s="53"/>
      <c r="R913" s="53"/>
      <c r="S913" s="53"/>
      <c r="T913" s="53"/>
      <c r="U913" s="7"/>
      <c r="V913" s="4"/>
      <c r="W913" s="4"/>
      <c r="X913" s="4"/>
      <c r="Y913" s="4"/>
      <c r="Z913" s="4"/>
    </row>
    <row r="914" spans="1:26" ht="15.75" customHeight="1">
      <c r="A914" s="7"/>
      <c r="B914" s="4"/>
      <c r="C914" s="4"/>
      <c r="D914" s="4"/>
      <c r="E914" s="7"/>
      <c r="F914" s="4"/>
      <c r="G914" s="4"/>
      <c r="H914" s="7"/>
      <c r="I914" s="7"/>
      <c r="J914" s="53"/>
      <c r="K914" s="53"/>
      <c r="L914" s="53"/>
      <c r="M914" s="53"/>
      <c r="N914" s="53"/>
      <c r="O914" s="53"/>
      <c r="P914" s="53"/>
      <c r="Q914" s="53"/>
      <c r="R914" s="53"/>
      <c r="S914" s="53"/>
      <c r="T914" s="53"/>
      <c r="U914" s="7"/>
      <c r="V914" s="4"/>
      <c r="W914" s="4"/>
      <c r="X914" s="4"/>
      <c r="Y914" s="4"/>
      <c r="Z914" s="4"/>
    </row>
    <row r="915" spans="1:26" ht="15.75" customHeight="1">
      <c r="A915" s="7"/>
      <c r="B915" s="4"/>
      <c r="C915" s="4"/>
      <c r="D915" s="4"/>
      <c r="E915" s="7"/>
      <c r="F915" s="4"/>
      <c r="G915" s="4"/>
      <c r="H915" s="7"/>
      <c r="I915" s="7"/>
      <c r="J915" s="53"/>
      <c r="K915" s="53"/>
      <c r="L915" s="53"/>
      <c r="M915" s="53"/>
      <c r="N915" s="53"/>
      <c r="O915" s="53"/>
      <c r="P915" s="53"/>
      <c r="Q915" s="53"/>
      <c r="R915" s="53"/>
      <c r="S915" s="53"/>
      <c r="T915" s="53"/>
      <c r="U915" s="7"/>
      <c r="V915" s="4"/>
      <c r="W915" s="4"/>
      <c r="X915" s="4"/>
      <c r="Y915" s="4"/>
      <c r="Z915" s="4"/>
    </row>
    <row r="916" spans="1:26" ht="15.75" customHeight="1">
      <c r="A916" s="7"/>
      <c r="B916" s="4"/>
      <c r="C916" s="4"/>
      <c r="D916" s="4"/>
      <c r="E916" s="7"/>
      <c r="F916" s="4"/>
      <c r="G916" s="4"/>
      <c r="H916" s="7"/>
      <c r="I916" s="7"/>
      <c r="J916" s="53"/>
      <c r="K916" s="53"/>
      <c r="L916" s="53"/>
      <c r="M916" s="53"/>
      <c r="N916" s="53"/>
      <c r="O916" s="53"/>
      <c r="P916" s="53"/>
      <c r="Q916" s="53"/>
      <c r="R916" s="53"/>
      <c r="S916" s="53"/>
      <c r="T916" s="53"/>
      <c r="U916" s="7"/>
      <c r="V916" s="4"/>
      <c r="W916" s="4"/>
      <c r="X916" s="4"/>
      <c r="Y916" s="4"/>
      <c r="Z916" s="4"/>
    </row>
    <row r="917" spans="1:26" ht="15.75" customHeight="1">
      <c r="A917" s="7"/>
      <c r="B917" s="4"/>
      <c r="C917" s="4"/>
      <c r="D917" s="4"/>
      <c r="E917" s="7"/>
      <c r="F917" s="4"/>
      <c r="G917" s="4"/>
      <c r="H917" s="7"/>
      <c r="I917" s="7"/>
      <c r="J917" s="53"/>
      <c r="K917" s="53"/>
      <c r="L917" s="53"/>
      <c r="M917" s="53"/>
      <c r="N917" s="53"/>
      <c r="O917" s="53"/>
      <c r="P917" s="53"/>
      <c r="Q917" s="53"/>
      <c r="R917" s="53"/>
      <c r="S917" s="53"/>
      <c r="T917" s="53"/>
      <c r="U917" s="7"/>
      <c r="V917" s="4"/>
      <c r="W917" s="4"/>
      <c r="X917" s="4"/>
      <c r="Y917" s="4"/>
      <c r="Z917" s="4"/>
    </row>
    <row r="918" spans="1:26" ht="15.75" customHeight="1">
      <c r="A918" s="7"/>
      <c r="B918" s="4"/>
      <c r="C918" s="4"/>
      <c r="D918" s="4"/>
      <c r="E918" s="7"/>
      <c r="F918" s="4"/>
      <c r="G918" s="4"/>
      <c r="H918" s="7"/>
      <c r="I918" s="7"/>
      <c r="J918" s="53"/>
      <c r="K918" s="53"/>
      <c r="L918" s="53"/>
      <c r="M918" s="53"/>
      <c r="N918" s="53"/>
      <c r="O918" s="53"/>
      <c r="P918" s="53"/>
      <c r="Q918" s="53"/>
      <c r="R918" s="53"/>
      <c r="S918" s="53"/>
      <c r="T918" s="53"/>
      <c r="U918" s="7"/>
      <c r="V918" s="4"/>
      <c r="W918" s="4"/>
      <c r="X918" s="4"/>
      <c r="Y918" s="4"/>
      <c r="Z918" s="4"/>
    </row>
    <row r="919" spans="1:26" ht="15.75" customHeight="1">
      <c r="A919" s="7"/>
      <c r="B919" s="4"/>
      <c r="C919" s="4"/>
      <c r="D919" s="4"/>
      <c r="E919" s="7"/>
      <c r="F919" s="4"/>
      <c r="G919" s="4"/>
      <c r="H919" s="7"/>
      <c r="I919" s="7"/>
      <c r="J919" s="53"/>
      <c r="K919" s="53"/>
      <c r="L919" s="53"/>
      <c r="M919" s="53"/>
      <c r="N919" s="53"/>
      <c r="O919" s="53"/>
      <c r="P919" s="53"/>
      <c r="Q919" s="53"/>
      <c r="R919" s="53"/>
      <c r="S919" s="53"/>
      <c r="T919" s="53"/>
      <c r="U919" s="7"/>
      <c r="V919" s="4"/>
      <c r="W919" s="4"/>
      <c r="X919" s="4"/>
      <c r="Y919" s="4"/>
      <c r="Z919" s="4"/>
    </row>
    <row r="920" spans="1:26" ht="15.75" customHeight="1">
      <c r="A920" s="7"/>
      <c r="B920" s="4"/>
      <c r="C920" s="4"/>
      <c r="D920" s="4"/>
      <c r="E920" s="7"/>
      <c r="F920" s="4"/>
      <c r="G920" s="4"/>
      <c r="H920" s="7"/>
      <c r="I920" s="7"/>
      <c r="J920" s="53"/>
      <c r="K920" s="53"/>
      <c r="L920" s="53"/>
      <c r="M920" s="53"/>
      <c r="N920" s="53"/>
      <c r="O920" s="53"/>
      <c r="P920" s="53"/>
      <c r="Q920" s="53"/>
      <c r="R920" s="53"/>
      <c r="S920" s="53"/>
      <c r="T920" s="53"/>
      <c r="U920" s="7"/>
      <c r="V920" s="4"/>
      <c r="W920" s="4"/>
      <c r="X920" s="4"/>
      <c r="Y920" s="4"/>
      <c r="Z920" s="4"/>
    </row>
    <row r="921" spans="1:26" ht="15.75" customHeight="1">
      <c r="A921" s="7"/>
      <c r="B921" s="4"/>
      <c r="C921" s="4"/>
      <c r="D921" s="4"/>
      <c r="E921" s="7"/>
      <c r="F921" s="4"/>
      <c r="G921" s="4"/>
      <c r="H921" s="7"/>
      <c r="I921" s="7"/>
      <c r="J921" s="53"/>
      <c r="K921" s="53"/>
      <c r="L921" s="53"/>
      <c r="M921" s="53"/>
      <c r="N921" s="53"/>
      <c r="O921" s="53"/>
      <c r="P921" s="53"/>
      <c r="Q921" s="53"/>
      <c r="R921" s="53"/>
      <c r="S921" s="53"/>
      <c r="T921" s="53"/>
      <c r="U921" s="7"/>
      <c r="V921" s="4"/>
      <c r="W921" s="4"/>
      <c r="X921" s="4"/>
      <c r="Y921" s="4"/>
      <c r="Z921" s="4"/>
    </row>
    <row r="922" spans="1:26" ht="15.75" customHeight="1">
      <c r="A922" s="7"/>
      <c r="B922" s="4"/>
      <c r="C922" s="4"/>
      <c r="D922" s="4"/>
      <c r="E922" s="7"/>
      <c r="F922" s="4"/>
      <c r="G922" s="4"/>
      <c r="H922" s="7"/>
      <c r="I922" s="7"/>
      <c r="J922" s="53"/>
      <c r="K922" s="53"/>
      <c r="L922" s="53"/>
      <c r="M922" s="53"/>
      <c r="N922" s="53"/>
      <c r="O922" s="53"/>
      <c r="P922" s="53"/>
      <c r="Q922" s="53"/>
      <c r="R922" s="53"/>
      <c r="S922" s="53"/>
      <c r="T922" s="53"/>
      <c r="U922" s="7"/>
      <c r="V922" s="4"/>
      <c r="W922" s="4"/>
      <c r="X922" s="4"/>
      <c r="Y922" s="4"/>
      <c r="Z922" s="4"/>
    </row>
    <row r="923" spans="1:26" ht="15.75" customHeight="1">
      <c r="A923" s="7"/>
      <c r="B923" s="4"/>
      <c r="C923" s="4"/>
      <c r="D923" s="4"/>
      <c r="E923" s="7"/>
      <c r="F923" s="4"/>
      <c r="G923" s="4"/>
      <c r="H923" s="7"/>
      <c r="I923" s="7"/>
      <c r="J923" s="53"/>
      <c r="K923" s="53"/>
      <c r="L923" s="53"/>
      <c r="M923" s="53"/>
      <c r="N923" s="53"/>
      <c r="O923" s="53"/>
      <c r="P923" s="53"/>
      <c r="Q923" s="53"/>
      <c r="R923" s="53"/>
      <c r="S923" s="53"/>
      <c r="T923" s="53"/>
      <c r="U923" s="7"/>
      <c r="V923" s="4"/>
      <c r="W923" s="4"/>
      <c r="X923" s="4"/>
      <c r="Y923" s="4"/>
      <c r="Z923" s="4"/>
    </row>
    <row r="924" spans="1:26" ht="15.75" customHeight="1">
      <c r="A924" s="7"/>
      <c r="B924" s="4"/>
      <c r="C924" s="4"/>
      <c r="D924" s="4"/>
      <c r="E924" s="7"/>
      <c r="F924" s="4"/>
      <c r="G924" s="4"/>
      <c r="H924" s="7"/>
      <c r="I924" s="7"/>
      <c r="J924" s="53"/>
      <c r="K924" s="53"/>
      <c r="L924" s="53"/>
      <c r="M924" s="53"/>
      <c r="N924" s="53"/>
      <c r="O924" s="53"/>
      <c r="P924" s="53"/>
      <c r="Q924" s="53"/>
      <c r="R924" s="53"/>
      <c r="S924" s="53"/>
      <c r="T924" s="53"/>
      <c r="U924" s="7"/>
      <c r="V924" s="4"/>
      <c r="W924" s="4"/>
      <c r="X924" s="4"/>
      <c r="Y924" s="4"/>
      <c r="Z924" s="4"/>
    </row>
    <row r="925" spans="1:26" ht="15.75" customHeight="1">
      <c r="A925" s="7"/>
      <c r="B925" s="4"/>
      <c r="C925" s="4"/>
      <c r="D925" s="4"/>
      <c r="E925" s="7"/>
      <c r="F925" s="4"/>
      <c r="G925" s="4"/>
      <c r="H925" s="7"/>
      <c r="I925" s="7"/>
      <c r="J925" s="53"/>
      <c r="K925" s="53"/>
      <c r="L925" s="53"/>
      <c r="M925" s="53"/>
      <c r="N925" s="53"/>
      <c r="O925" s="53"/>
      <c r="P925" s="53"/>
      <c r="Q925" s="53"/>
      <c r="R925" s="53"/>
      <c r="S925" s="53"/>
      <c r="T925" s="53"/>
      <c r="U925" s="7"/>
      <c r="V925" s="4"/>
      <c r="W925" s="4"/>
      <c r="X925" s="4"/>
      <c r="Y925" s="4"/>
      <c r="Z925" s="4"/>
    </row>
    <row r="926" spans="1:26" ht="15.75" customHeight="1">
      <c r="A926" s="7"/>
      <c r="B926" s="4"/>
      <c r="C926" s="4"/>
      <c r="D926" s="4"/>
      <c r="E926" s="7"/>
      <c r="F926" s="4"/>
      <c r="G926" s="4"/>
      <c r="H926" s="7"/>
      <c r="I926" s="7"/>
      <c r="J926" s="53"/>
      <c r="K926" s="53"/>
      <c r="L926" s="53"/>
      <c r="M926" s="53"/>
      <c r="N926" s="53"/>
      <c r="O926" s="53"/>
      <c r="P926" s="53"/>
      <c r="Q926" s="53"/>
      <c r="R926" s="53"/>
      <c r="S926" s="53"/>
      <c r="T926" s="53"/>
      <c r="U926" s="7"/>
      <c r="V926" s="4"/>
      <c r="W926" s="4"/>
      <c r="X926" s="4"/>
      <c r="Y926" s="4"/>
      <c r="Z926" s="4"/>
    </row>
    <row r="927" spans="1:26" ht="15.75" customHeight="1">
      <c r="A927" s="7"/>
      <c r="B927" s="4"/>
      <c r="C927" s="4"/>
      <c r="D927" s="4"/>
      <c r="E927" s="7"/>
      <c r="F927" s="4"/>
      <c r="G927" s="4"/>
      <c r="H927" s="7"/>
      <c r="I927" s="7"/>
      <c r="J927" s="53"/>
      <c r="K927" s="53"/>
      <c r="L927" s="53"/>
      <c r="M927" s="53"/>
      <c r="N927" s="53"/>
      <c r="O927" s="53"/>
      <c r="P927" s="53"/>
      <c r="Q927" s="53"/>
      <c r="R927" s="53"/>
      <c r="S927" s="53"/>
      <c r="T927" s="53"/>
      <c r="U927" s="7"/>
      <c r="V927" s="4"/>
      <c r="W927" s="4"/>
      <c r="X927" s="4"/>
      <c r="Y927" s="4"/>
      <c r="Z927" s="4"/>
    </row>
    <row r="928" spans="1:26" ht="15.75" customHeight="1">
      <c r="A928" s="7"/>
      <c r="B928" s="4"/>
      <c r="C928" s="4"/>
      <c r="D928" s="4"/>
      <c r="E928" s="7"/>
      <c r="F928" s="4"/>
      <c r="G928" s="4"/>
      <c r="H928" s="7"/>
      <c r="I928" s="7"/>
      <c r="J928" s="53"/>
      <c r="K928" s="53"/>
      <c r="L928" s="53"/>
      <c r="M928" s="53"/>
      <c r="N928" s="53"/>
      <c r="O928" s="53"/>
      <c r="P928" s="53"/>
      <c r="Q928" s="53"/>
      <c r="R928" s="53"/>
      <c r="S928" s="53"/>
      <c r="T928" s="53"/>
      <c r="U928" s="7"/>
      <c r="V928" s="4"/>
      <c r="W928" s="4"/>
      <c r="X928" s="4"/>
      <c r="Y928" s="4"/>
      <c r="Z928" s="4"/>
    </row>
    <row r="929" spans="1:26" ht="15.75" customHeight="1">
      <c r="A929" s="7"/>
      <c r="B929" s="4"/>
      <c r="C929" s="4"/>
      <c r="D929" s="4"/>
      <c r="E929" s="7"/>
      <c r="F929" s="4"/>
      <c r="G929" s="4"/>
      <c r="H929" s="7"/>
      <c r="I929" s="7"/>
      <c r="J929" s="53"/>
      <c r="K929" s="53"/>
      <c r="L929" s="53"/>
      <c r="M929" s="53"/>
      <c r="N929" s="53"/>
      <c r="O929" s="53"/>
      <c r="P929" s="53"/>
      <c r="Q929" s="53"/>
      <c r="R929" s="53"/>
      <c r="S929" s="53"/>
      <c r="T929" s="53"/>
      <c r="U929" s="7"/>
      <c r="V929" s="4"/>
      <c r="W929" s="4"/>
      <c r="X929" s="4"/>
      <c r="Y929" s="4"/>
      <c r="Z929" s="4"/>
    </row>
    <row r="930" spans="1:26" ht="15.75" customHeight="1">
      <c r="A930" s="7"/>
      <c r="B930" s="4"/>
      <c r="C930" s="4"/>
      <c r="D930" s="4"/>
      <c r="E930" s="7"/>
      <c r="F930" s="4"/>
      <c r="G930" s="4"/>
      <c r="H930" s="7"/>
      <c r="I930" s="7"/>
      <c r="J930" s="53"/>
      <c r="K930" s="53"/>
      <c r="L930" s="53"/>
      <c r="M930" s="53"/>
      <c r="N930" s="53"/>
      <c r="O930" s="53"/>
      <c r="P930" s="53"/>
      <c r="Q930" s="53"/>
      <c r="R930" s="53"/>
      <c r="S930" s="53"/>
      <c r="T930" s="53"/>
      <c r="U930" s="7"/>
      <c r="V930" s="4"/>
      <c r="W930" s="4"/>
      <c r="X930" s="4"/>
      <c r="Y930" s="4"/>
      <c r="Z930" s="4"/>
    </row>
    <row r="931" spans="1:26" ht="15.75" customHeight="1">
      <c r="A931" s="7"/>
      <c r="B931" s="4"/>
      <c r="C931" s="4"/>
      <c r="D931" s="4"/>
      <c r="E931" s="7"/>
      <c r="F931" s="4"/>
      <c r="G931" s="4"/>
      <c r="H931" s="7"/>
      <c r="I931" s="7"/>
      <c r="J931" s="53"/>
      <c r="K931" s="53"/>
      <c r="L931" s="53"/>
      <c r="M931" s="53"/>
      <c r="N931" s="53"/>
      <c r="O931" s="53"/>
      <c r="P931" s="53"/>
      <c r="Q931" s="53"/>
      <c r="R931" s="53"/>
      <c r="S931" s="53"/>
      <c r="T931" s="53"/>
      <c r="U931" s="7"/>
      <c r="V931" s="4"/>
      <c r="W931" s="4"/>
      <c r="X931" s="4"/>
      <c r="Y931" s="4"/>
      <c r="Z931" s="4"/>
    </row>
    <row r="932" spans="1:26" ht="15.75" customHeight="1">
      <c r="A932" s="7"/>
      <c r="B932" s="4"/>
      <c r="C932" s="4"/>
      <c r="D932" s="4"/>
      <c r="E932" s="7"/>
      <c r="F932" s="4"/>
      <c r="G932" s="4"/>
      <c r="H932" s="7"/>
      <c r="I932" s="7"/>
      <c r="J932" s="53"/>
      <c r="K932" s="53"/>
      <c r="L932" s="53"/>
      <c r="M932" s="53"/>
      <c r="N932" s="53"/>
      <c r="O932" s="53"/>
      <c r="P932" s="53"/>
      <c r="Q932" s="53"/>
      <c r="R932" s="53"/>
      <c r="S932" s="53"/>
      <c r="T932" s="53"/>
      <c r="U932" s="7"/>
      <c r="V932" s="4"/>
      <c r="W932" s="4"/>
      <c r="X932" s="4"/>
      <c r="Y932" s="4"/>
      <c r="Z932" s="4"/>
    </row>
    <row r="933" spans="1:26" ht="15.75" customHeight="1">
      <c r="A933" s="7"/>
      <c r="B933" s="4"/>
      <c r="C933" s="4"/>
      <c r="D933" s="4"/>
      <c r="E933" s="7"/>
      <c r="F933" s="4"/>
      <c r="G933" s="4"/>
      <c r="H933" s="7"/>
      <c r="I933" s="7"/>
      <c r="J933" s="53"/>
      <c r="K933" s="53"/>
      <c r="L933" s="53"/>
      <c r="M933" s="53"/>
      <c r="N933" s="53"/>
      <c r="O933" s="53"/>
      <c r="P933" s="53"/>
      <c r="Q933" s="53"/>
      <c r="R933" s="53"/>
      <c r="S933" s="53"/>
      <c r="T933" s="53"/>
      <c r="U933" s="7"/>
      <c r="V933" s="4"/>
      <c r="W933" s="4"/>
      <c r="X933" s="4"/>
      <c r="Y933" s="4"/>
      <c r="Z933" s="4"/>
    </row>
    <row r="934" spans="1:26" ht="15.75" customHeight="1">
      <c r="A934" s="7"/>
      <c r="B934" s="4"/>
      <c r="C934" s="4"/>
      <c r="D934" s="4"/>
      <c r="E934" s="7"/>
      <c r="F934" s="4"/>
      <c r="G934" s="4"/>
      <c r="H934" s="7"/>
      <c r="I934" s="7"/>
      <c r="J934" s="53"/>
      <c r="K934" s="53"/>
      <c r="L934" s="53"/>
      <c r="M934" s="53"/>
      <c r="N934" s="53"/>
      <c r="O934" s="53"/>
      <c r="P934" s="53"/>
      <c r="Q934" s="53"/>
      <c r="R934" s="53"/>
      <c r="S934" s="53"/>
      <c r="T934" s="53"/>
      <c r="U934" s="7"/>
      <c r="V934" s="4"/>
      <c r="W934" s="4"/>
      <c r="X934" s="4"/>
      <c r="Y934" s="4"/>
      <c r="Z934" s="4"/>
    </row>
    <row r="935" spans="1:26" ht="15.75" customHeight="1">
      <c r="A935" s="7"/>
      <c r="B935" s="4"/>
      <c r="C935" s="4"/>
      <c r="D935" s="4"/>
      <c r="E935" s="7"/>
      <c r="F935" s="4"/>
      <c r="G935" s="4"/>
      <c r="H935" s="7"/>
      <c r="I935" s="7"/>
      <c r="J935" s="53"/>
      <c r="K935" s="53"/>
      <c r="L935" s="53"/>
      <c r="M935" s="53"/>
      <c r="N935" s="53"/>
      <c r="O935" s="53"/>
      <c r="P935" s="53"/>
      <c r="Q935" s="53"/>
      <c r="R935" s="53"/>
      <c r="S935" s="53"/>
      <c r="T935" s="53"/>
      <c r="U935" s="7"/>
      <c r="V935" s="4"/>
      <c r="W935" s="4"/>
      <c r="X935" s="4"/>
      <c r="Y935" s="4"/>
      <c r="Z935" s="4"/>
    </row>
    <row r="936" spans="1:26" ht="15.75" customHeight="1">
      <c r="A936" s="7"/>
      <c r="B936" s="4"/>
      <c r="C936" s="4"/>
      <c r="D936" s="4"/>
      <c r="E936" s="7"/>
      <c r="F936" s="4"/>
      <c r="G936" s="4"/>
      <c r="H936" s="7"/>
      <c r="I936" s="7"/>
      <c r="J936" s="53"/>
      <c r="K936" s="53"/>
      <c r="L936" s="53"/>
      <c r="M936" s="53"/>
      <c r="N936" s="53"/>
      <c r="O936" s="53"/>
      <c r="P936" s="53"/>
      <c r="Q936" s="53"/>
      <c r="R936" s="53"/>
      <c r="S936" s="53"/>
      <c r="T936" s="53"/>
      <c r="U936" s="7"/>
      <c r="V936" s="4"/>
      <c r="W936" s="4"/>
      <c r="X936" s="4"/>
      <c r="Y936" s="4"/>
      <c r="Z936" s="4"/>
    </row>
    <row r="937" spans="1:26" ht="15.75" customHeight="1">
      <c r="A937" s="7"/>
      <c r="B937" s="4"/>
      <c r="C937" s="4"/>
      <c r="D937" s="4"/>
      <c r="E937" s="7"/>
      <c r="F937" s="4"/>
      <c r="G937" s="4"/>
      <c r="H937" s="7"/>
      <c r="I937" s="7"/>
      <c r="J937" s="53"/>
      <c r="K937" s="53"/>
      <c r="L937" s="53"/>
      <c r="M937" s="53"/>
      <c r="N937" s="53"/>
      <c r="O937" s="53"/>
      <c r="P937" s="53"/>
      <c r="Q937" s="53"/>
      <c r="R937" s="53"/>
      <c r="S937" s="53"/>
      <c r="T937" s="53"/>
      <c r="U937" s="7"/>
      <c r="V937" s="4"/>
      <c r="W937" s="4"/>
      <c r="X937" s="4"/>
      <c r="Y937" s="4"/>
      <c r="Z937" s="4"/>
    </row>
    <row r="938" spans="1:26" ht="15.75" customHeight="1">
      <c r="A938" s="7"/>
      <c r="B938" s="4"/>
      <c r="C938" s="4"/>
      <c r="D938" s="4"/>
      <c r="E938" s="7"/>
      <c r="F938" s="4"/>
      <c r="G938" s="4"/>
      <c r="H938" s="7"/>
      <c r="I938" s="7"/>
      <c r="J938" s="53"/>
      <c r="K938" s="53"/>
      <c r="L938" s="53"/>
      <c r="M938" s="53"/>
      <c r="N938" s="53"/>
      <c r="O938" s="53"/>
      <c r="P938" s="53"/>
      <c r="Q938" s="53"/>
      <c r="R938" s="53"/>
      <c r="S938" s="53"/>
      <c r="T938" s="53"/>
      <c r="U938" s="7"/>
      <c r="V938" s="4"/>
      <c r="W938" s="4"/>
      <c r="X938" s="4"/>
      <c r="Y938" s="4"/>
      <c r="Z938" s="4"/>
    </row>
    <row r="939" spans="1:26" ht="15.75" customHeight="1">
      <c r="A939" s="7"/>
      <c r="B939" s="4"/>
      <c r="C939" s="4"/>
      <c r="D939" s="4"/>
      <c r="E939" s="7"/>
      <c r="F939" s="4"/>
      <c r="G939" s="4"/>
      <c r="H939" s="7"/>
      <c r="I939" s="7"/>
      <c r="J939" s="53"/>
      <c r="K939" s="53"/>
      <c r="L939" s="53"/>
      <c r="M939" s="53"/>
      <c r="N939" s="53"/>
      <c r="O939" s="53"/>
      <c r="P939" s="53"/>
      <c r="Q939" s="53"/>
      <c r="R939" s="53"/>
      <c r="S939" s="53"/>
      <c r="T939" s="53"/>
      <c r="U939" s="7"/>
      <c r="V939" s="4"/>
      <c r="W939" s="4"/>
      <c r="X939" s="4"/>
      <c r="Y939" s="4"/>
      <c r="Z939" s="4"/>
    </row>
    <row r="940" spans="1:26" ht="15.75" customHeight="1">
      <c r="A940" s="7"/>
      <c r="B940" s="4"/>
      <c r="C940" s="4"/>
      <c r="D940" s="4"/>
      <c r="E940" s="7"/>
      <c r="F940" s="4"/>
      <c r="G940" s="4"/>
      <c r="H940" s="7"/>
      <c r="I940" s="7"/>
      <c r="J940" s="53"/>
      <c r="K940" s="53"/>
      <c r="L940" s="53"/>
      <c r="M940" s="53"/>
      <c r="N940" s="53"/>
      <c r="O940" s="53"/>
      <c r="P940" s="53"/>
      <c r="Q940" s="53"/>
      <c r="R940" s="53"/>
      <c r="S940" s="53"/>
      <c r="T940" s="53"/>
      <c r="U940" s="7"/>
      <c r="V940" s="4"/>
      <c r="W940" s="4"/>
      <c r="X940" s="4"/>
      <c r="Y940" s="4"/>
      <c r="Z940" s="4"/>
    </row>
    <row r="941" spans="1:26" ht="15.75" customHeight="1">
      <c r="A941" s="7"/>
      <c r="B941" s="4"/>
      <c r="C941" s="4"/>
      <c r="D941" s="4"/>
      <c r="E941" s="7"/>
      <c r="F941" s="4"/>
      <c r="G941" s="4"/>
      <c r="H941" s="7"/>
      <c r="I941" s="7"/>
      <c r="J941" s="53"/>
      <c r="K941" s="53"/>
      <c r="L941" s="53"/>
      <c r="M941" s="53"/>
      <c r="N941" s="53"/>
      <c r="O941" s="53"/>
      <c r="P941" s="53"/>
      <c r="Q941" s="53"/>
      <c r="R941" s="53"/>
      <c r="S941" s="53"/>
      <c r="T941" s="53"/>
      <c r="U941" s="7"/>
      <c r="V941" s="4"/>
      <c r="W941" s="4"/>
      <c r="X941" s="4"/>
      <c r="Y941" s="4"/>
      <c r="Z941" s="4"/>
    </row>
    <row r="942" spans="1:26" ht="15.75" customHeight="1">
      <c r="A942" s="7"/>
      <c r="B942" s="4"/>
      <c r="C942" s="4"/>
      <c r="D942" s="4"/>
      <c r="E942" s="7"/>
      <c r="F942" s="4"/>
      <c r="G942" s="4"/>
      <c r="H942" s="7"/>
      <c r="I942" s="7"/>
      <c r="J942" s="53"/>
      <c r="K942" s="53"/>
      <c r="L942" s="53"/>
      <c r="M942" s="53"/>
      <c r="N942" s="53"/>
      <c r="O942" s="53"/>
      <c r="P942" s="53"/>
      <c r="Q942" s="53"/>
      <c r="R942" s="53"/>
      <c r="S942" s="53"/>
      <c r="T942" s="53"/>
      <c r="U942" s="7"/>
      <c r="V942" s="4"/>
      <c r="W942" s="4"/>
      <c r="X942" s="4"/>
      <c r="Y942" s="4"/>
      <c r="Z942" s="4"/>
    </row>
    <row r="943" spans="1:26" ht="15.75" customHeight="1">
      <c r="A943" s="7"/>
      <c r="B943" s="4"/>
      <c r="C943" s="4"/>
      <c r="D943" s="4"/>
      <c r="E943" s="7"/>
      <c r="F943" s="4"/>
      <c r="G943" s="4"/>
      <c r="H943" s="7"/>
      <c r="I943" s="7"/>
      <c r="J943" s="53"/>
      <c r="K943" s="53"/>
      <c r="L943" s="53"/>
      <c r="M943" s="53"/>
      <c r="N943" s="53"/>
      <c r="O943" s="53"/>
      <c r="P943" s="53"/>
      <c r="Q943" s="53"/>
      <c r="R943" s="53"/>
      <c r="S943" s="53"/>
      <c r="T943" s="53"/>
      <c r="U943" s="7"/>
      <c r="V943" s="4"/>
      <c r="W943" s="4"/>
      <c r="X943" s="4"/>
      <c r="Y943" s="4"/>
      <c r="Z943" s="4"/>
    </row>
    <row r="944" spans="1:26" ht="15.75" customHeight="1">
      <c r="A944" s="7"/>
      <c r="B944" s="4"/>
      <c r="C944" s="4"/>
      <c r="D944" s="4"/>
      <c r="E944" s="7"/>
      <c r="F944" s="4"/>
      <c r="G944" s="4"/>
      <c r="H944" s="7"/>
      <c r="I944" s="7"/>
      <c r="J944" s="53"/>
      <c r="K944" s="53"/>
      <c r="L944" s="53"/>
      <c r="M944" s="53"/>
      <c r="N944" s="53"/>
      <c r="O944" s="53"/>
      <c r="P944" s="53"/>
      <c r="Q944" s="53"/>
      <c r="R944" s="53"/>
      <c r="S944" s="53"/>
      <c r="T944" s="53"/>
      <c r="U944" s="7"/>
      <c r="V944" s="4"/>
      <c r="W944" s="4"/>
      <c r="X944" s="4"/>
      <c r="Y944" s="4"/>
      <c r="Z944" s="4"/>
    </row>
    <row r="945" spans="1:26" ht="15.75" customHeight="1">
      <c r="A945" s="7"/>
      <c r="B945" s="4"/>
      <c r="C945" s="4"/>
      <c r="D945" s="4"/>
      <c r="E945" s="7"/>
      <c r="F945" s="4"/>
      <c r="G945" s="4"/>
      <c r="H945" s="7"/>
      <c r="I945" s="7"/>
      <c r="J945" s="53"/>
      <c r="K945" s="53"/>
      <c r="L945" s="53"/>
      <c r="M945" s="53"/>
      <c r="N945" s="53"/>
      <c r="O945" s="53"/>
      <c r="P945" s="53"/>
      <c r="Q945" s="53"/>
      <c r="R945" s="53"/>
      <c r="S945" s="53"/>
      <c r="T945" s="53"/>
      <c r="U945" s="7"/>
      <c r="V945" s="4"/>
      <c r="W945" s="4"/>
      <c r="X945" s="4"/>
      <c r="Y945" s="4"/>
      <c r="Z945" s="4"/>
    </row>
    <row r="946" spans="1:26" ht="15.75" customHeight="1">
      <c r="A946" s="7"/>
      <c r="B946" s="4"/>
      <c r="C946" s="4"/>
      <c r="D946" s="4"/>
      <c r="E946" s="7"/>
      <c r="F946" s="4"/>
      <c r="G946" s="4"/>
      <c r="H946" s="7"/>
      <c r="I946" s="7"/>
      <c r="J946" s="53"/>
      <c r="K946" s="53"/>
      <c r="L946" s="53"/>
      <c r="M946" s="53"/>
      <c r="N946" s="53"/>
      <c r="O946" s="53"/>
      <c r="P946" s="53"/>
      <c r="Q946" s="53"/>
      <c r="R946" s="53"/>
      <c r="S946" s="53"/>
      <c r="T946" s="53"/>
      <c r="U946" s="7"/>
      <c r="V946" s="4"/>
      <c r="W946" s="4"/>
      <c r="X946" s="4"/>
      <c r="Y946" s="4"/>
      <c r="Z946" s="4"/>
    </row>
    <row r="947" spans="1:26" ht="15.75" customHeight="1">
      <c r="A947" s="7"/>
      <c r="B947" s="4"/>
      <c r="C947" s="4"/>
      <c r="D947" s="4"/>
      <c r="E947" s="7"/>
      <c r="F947" s="4"/>
      <c r="G947" s="4"/>
      <c r="H947" s="7"/>
      <c r="I947" s="7"/>
      <c r="J947" s="53"/>
      <c r="K947" s="53"/>
      <c r="L947" s="53"/>
      <c r="M947" s="53"/>
      <c r="N947" s="53"/>
      <c r="O947" s="53"/>
      <c r="P947" s="53"/>
      <c r="Q947" s="53"/>
      <c r="R947" s="53"/>
      <c r="S947" s="53"/>
      <c r="T947" s="53"/>
      <c r="U947" s="7"/>
      <c r="V947" s="4"/>
      <c r="W947" s="4"/>
      <c r="X947" s="4"/>
      <c r="Y947" s="4"/>
      <c r="Z947" s="4"/>
    </row>
    <row r="948" spans="1:26" ht="15.75" customHeight="1">
      <c r="A948" s="7"/>
      <c r="B948" s="4"/>
      <c r="C948" s="4"/>
      <c r="D948" s="4"/>
      <c r="E948" s="7"/>
      <c r="F948" s="4"/>
      <c r="G948" s="4"/>
      <c r="H948" s="7"/>
      <c r="I948" s="7"/>
      <c r="J948" s="53"/>
      <c r="K948" s="53"/>
      <c r="L948" s="53"/>
      <c r="M948" s="53"/>
      <c r="N948" s="53"/>
      <c r="O948" s="53"/>
      <c r="P948" s="53"/>
      <c r="Q948" s="53"/>
      <c r="R948" s="53"/>
      <c r="S948" s="53"/>
      <c r="T948" s="53"/>
      <c r="U948" s="7"/>
      <c r="V948" s="4"/>
      <c r="W948" s="4"/>
      <c r="X948" s="4"/>
      <c r="Y948" s="4"/>
      <c r="Z948" s="4"/>
    </row>
    <row r="949" spans="1:26" ht="15.75" customHeight="1">
      <c r="A949" s="7"/>
      <c r="B949" s="4"/>
      <c r="C949" s="4"/>
      <c r="D949" s="4"/>
      <c r="E949" s="7"/>
      <c r="F949" s="4"/>
      <c r="G949" s="4"/>
      <c r="H949" s="7"/>
      <c r="I949" s="7"/>
      <c r="J949" s="53"/>
      <c r="K949" s="53"/>
      <c r="L949" s="53"/>
      <c r="M949" s="53"/>
      <c r="N949" s="53"/>
      <c r="O949" s="53"/>
      <c r="P949" s="53"/>
      <c r="Q949" s="53"/>
      <c r="R949" s="53"/>
      <c r="S949" s="53"/>
      <c r="T949" s="53"/>
      <c r="U949" s="7"/>
      <c r="V949" s="4"/>
      <c r="W949" s="4"/>
      <c r="X949" s="4"/>
      <c r="Y949" s="4"/>
      <c r="Z949" s="4"/>
    </row>
    <row r="950" spans="1:26" ht="15.75" customHeight="1">
      <c r="A950" s="7"/>
      <c r="B950" s="4"/>
      <c r="C950" s="4"/>
      <c r="D950" s="4"/>
      <c r="E950" s="7"/>
      <c r="F950" s="4"/>
      <c r="G950" s="4"/>
      <c r="H950" s="7"/>
      <c r="I950" s="7"/>
      <c r="J950" s="53"/>
      <c r="K950" s="53"/>
      <c r="L950" s="53"/>
      <c r="M950" s="53"/>
      <c r="N950" s="53"/>
      <c r="O950" s="53"/>
      <c r="P950" s="53"/>
      <c r="Q950" s="53"/>
      <c r="R950" s="53"/>
      <c r="S950" s="53"/>
      <c r="T950" s="53"/>
      <c r="U950" s="7"/>
      <c r="V950" s="4"/>
      <c r="W950" s="4"/>
      <c r="X950" s="4"/>
      <c r="Y950" s="4"/>
      <c r="Z950" s="4"/>
    </row>
    <row r="951" spans="1:26" ht="15.75" customHeight="1">
      <c r="A951" s="7"/>
      <c r="B951" s="4"/>
      <c r="C951" s="4"/>
      <c r="D951" s="4"/>
      <c r="E951" s="7"/>
      <c r="F951" s="4"/>
      <c r="G951" s="4"/>
      <c r="H951" s="7"/>
      <c r="I951" s="7"/>
      <c r="J951" s="53"/>
      <c r="K951" s="53"/>
      <c r="L951" s="53"/>
      <c r="M951" s="53"/>
      <c r="N951" s="53"/>
      <c r="O951" s="53"/>
      <c r="P951" s="53"/>
      <c r="Q951" s="53"/>
      <c r="R951" s="53"/>
      <c r="S951" s="53"/>
      <c r="T951" s="53"/>
      <c r="U951" s="7"/>
      <c r="V951" s="4"/>
      <c r="W951" s="4"/>
      <c r="X951" s="4"/>
      <c r="Y951" s="4"/>
      <c r="Z951" s="4"/>
    </row>
    <row r="952" spans="1:26" ht="15.75" customHeight="1">
      <c r="A952" s="7"/>
      <c r="B952" s="4"/>
      <c r="C952" s="4"/>
      <c r="D952" s="4"/>
      <c r="E952" s="7"/>
      <c r="F952" s="4"/>
      <c r="G952" s="4"/>
      <c r="H952" s="7"/>
      <c r="I952" s="7"/>
      <c r="J952" s="53"/>
      <c r="K952" s="53"/>
      <c r="L952" s="53"/>
      <c r="M952" s="53"/>
      <c r="N952" s="53"/>
      <c r="O952" s="53"/>
      <c r="P952" s="53"/>
      <c r="Q952" s="53"/>
      <c r="R952" s="53"/>
      <c r="S952" s="53"/>
      <c r="T952" s="53"/>
      <c r="U952" s="7"/>
      <c r="V952" s="4"/>
      <c r="W952" s="4"/>
      <c r="X952" s="4"/>
      <c r="Y952" s="4"/>
      <c r="Z952" s="4"/>
    </row>
    <row r="953" spans="1:26" ht="15.75" customHeight="1">
      <c r="A953" s="7"/>
      <c r="B953" s="4"/>
      <c r="C953" s="4"/>
      <c r="D953" s="4"/>
      <c r="E953" s="7"/>
      <c r="F953" s="4"/>
      <c r="G953" s="4"/>
      <c r="H953" s="7"/>
      <c r="I953" s="7"/>
      <c r="J953" s="53"/>
      <c r="K953" s="53"/>
      <c r="L953" s="53"/>
      <c r="M953" s="53"/>
      <c r="N953" s="53"/>
      <c r="O953" s="53"/>
      <c r="P953" s="53"/>
      <c r="Q953" s="53"/>
      <c r="R953" s="53"/>
      <c r="S953" s="53"/>
      <c r="T953" s="53"/>
      <c r="U953" s="7"/>
      <c r="V953" s="4"/>
      <c r="W953" s="4"/>
      <c r="X953" s="4"/>
      <c r="Y953" s="4"/>
      <c r="Z953" s="4"/>
    </row>
    <row r="954" spans="1:26" ht="15.75" customHeight="1">
      <c r="A954" s="7"/>
      <c r="B954" s="4"/>
      <c r="C954" s="4"/>
      <c r="D954" s="4"/>
      <c r="E954" s="7"/>
      <c r="F954" s="4"/>
      <c r="G954" s="4"/>
      <c r="H954" s="7"/>
      <c r="I954" s="7"/>
      <c r="J954" s="53"/>
      <c r="K954" s="53"/>
      <c r="L954" s="53"/>
      <c r="M954" s="53"/>
      <c r="N954" s="53"/>
      <c r="O954" s="53"/>
      <c r="P954" s="53"/>
      <c r="Q954" s="53"/>
      <c r="R954" s="53"/>
      <c r="S954" s="53"/>
      <c r="T954" s="53"/>
      <c r="U954" s="7"/>
      <c r="V954" s="4"/>
      <c r="W954" s="4"/>
      <c r="X954" s="4"/>
      <c r="Y954" s="4"/>
      <c r="Z954" s="4"/>
    </row>
    <row r="955" spans="1:26" ht="15.75" customHeight="1">
      <c r="A955" s="7"/>
      <c r="B955" s="4"/>
      <c r="C955" s="4"/>
      <c r="D955" s="4"/>
      <c r="E955" s="7"/>
      <c r="F955" s="4"/>
      <c r="G955" s="4"/>
      <c r="H955" s="7"/>
      <c r="I955" s="7"/>
      <c r="J955" s="53"/>
      <c r="K955" s="53"/>
      <c r="L955" s="53"/>
      <c r="M955" s="53"/>
      <c r="N955" s="53"/>
      <c r="O955" s="53"/>
      <c r="P955" s="53"/>
      <c r="Q955" s="53"/>
      <c r="R955" s="53"/>
      <c r="S955" s="53"/>
      <c r="T955" s="53"/>
      <c r="U955" s="7"/>
      <c r="V955" s="4"/>
      <c r="W955" s="4"/>
      <c r="X955" s="4"/>
      <c r="Y955" s="4"/>
      <c r="Z955" s="4"/>
    </row>
    <row r="956" spans="1:26" ht="15.75" customHeight="1">
      <c r="A956" s="7"/>
      <c r="B956" s="4"/>
      <c r="C956" s="4"/>
      <c r="D956" s="4"/>
      <c r="E956" s="7"/>
      <c r="F956" s="4"/>
      <c r="G956" s="4"/>
      <c r="H956" s="7"/>
      <c r="I956" s="7"/>
      <c r="J956" s="53"/>
      <c r="K956" s="53"/>
      <c r="L956" s="53"/>
      <c r="M956" s="53"/>
      <c r="N956" s="53"/>
      <c r="O956" s="53"/>
      <c r="P956" s="53"/>
      <c r="Q956" s="53"/>
      <c r="R956" s="53"/>
      <c r="S956" s="53"/>
      <c r="T956" s="53"/>
      <c r="U956" s="7"/>
      <c r="V956" s="4"/>
      <c r="W956" s="4"/>
      <c r="X956" s="4"/>
      <c r="Y956" s="4"/>
      <c r="Z956" s="4"/>
    </row>
    <row r="957" spans="1:26" ht="15.75" customHeight="1">
      <c r="A957" s="7"/>
      <c r="B957" s="4"/>
      <c r="C957" s="4"/>
      <c r="D957" s="4"/>
      <c r="E957" s="7"/>
      <c r="F957" s="4"/>
      <c r="G957" s="4"/>
      <c r="H957" s="7"/>
      <c r="I957" s="7"/>
      <c r="J957" s="53"/>
      <c r="K957" s="53"/>
      <c r="L957" s="53"/>
      <c r="M957" s="53"/>
      <c r="N957" s="53"/>
      <c r="O957" s="53"/>
      <c r="P957" s="53"/>
      <c r="Q957" s="53"/>
      <c r="R957" s="53"/>
      <c r="S957" s="53"/>
      <c r="T957" s="53"/>
      <c r="U957" s="7"/>
      <c r="V957" s="4"/>
      <c r="W957" s="4"/>
      <c r="X957" s="4"/>
      <c r="Y957" s="4"/>
      <c r="Z957" s="4"/>
    </row>
    <row r="958" spans="1:26" ht="15.75" customHeight="1">
      <c r="A958" s="7"/>
      <c r="B958" s="4"/>
      <c r="C958" s="4"/>
      <c r="D958" s="4"/>
      <c r="E958" s="7"/>
      <c r="F958" s="4"/>
      <c r="G958" s="4"/>
      <c r="H958" s="7"/>
      <c r="I958" s="7"/>
      <c r="J958" s="53"/>
      <c r="K958" s="53"/>
      <c r="L958" s="53"/>
      <c r="M958" s="53"/>
      <c r="N958" s="53"/>
      <c r="O958" s="53"/>
      <c r="P958" s="53"/>
      <c r="Q958" s="53"/>
      <c r="R958" s="53"/>
      <c r="S958" s="53"/>
      <c r="T958" s="53"/>
      <c r="U958" s="7"/>
      <c r="V958" s="4"/>
      <c r="W958" s="4"/>
      <c r="X958" s="4"/>
      <c r="Y958" s="4"/>
      <c r="Z958" s="4"/>
    </row>
    <row r="959" spans="1:26" ht="15.75" customHeight="1">
      <c r="A959" s="7"/>
      <c r="B959" s="4"/>
      <c r="C959" s="4"/>
      <c r="D959" s="4"/>
      <c r="E959" s="7"/>
      <c r="F959" s="4"/>
      <c r="G959" s="4"/>
      <c r="H959" s="7"/>
      <c r="I959" s="7"/>
      <c r="J959" s="53"/>
      <c r="K959" s="53"/>
      <c r="L959" s="53"/>
      <c r="M959" s="53"/>
      <c r="N959" s="53"/>
      <c r="O959" s="53"/>
      <c r="P959" s="53"/>
      <c r="Q959" s="53"/>
      <c r="R959" s="53"/>
      <c r="S959" s="53"/>
      <c r="T959" s="53"/>
      <c r="U959" s="7"/>
      <c r="V959" s="4"/>
      <c r="W959" s="4"/>
      <c r="X959" s="4"/>
      <c r="Y959" s="4"/>
      <c r="Z959" s="4"/>
    </row>
    <row r="960" spans="1:26" ht="15.75" customHeight="1">
      <c r="A960" s="7"/>
      <c r="B960" s="4"/>
      <c r="C960" s="4"/>
      <c r="D960" s="4"/>
      <c r="E960" s="7"/>
      <c r="F960" s="4"/>
      <c r="G960" s="4"/>
      <c r="H960" s="7"/>
      <c r="I960" s="7"/>
      <c r="J960" s="53"/>
      <c r="K960" s="53"/>
      <c r="L960" s="53"/>
      <c r="M960" s="53"/>
      <c r="N960" s="53"/>
      <c r="O960" s="53"/>
      <c r="P960" s="53"/>
      <c r="Q960" s="53"/>
      <c r="R960" s="53"/>
      <c r="S960" s="53"/>
      <c r="T960" s="53"/>
      <c r="U960" s="7"/>
      <c r="V960" s="4"/>
      <c r="W960" s="4"/>
      <c r="X960" s="4"/>
      <c r="Y960" s="4"/>
      <c r="Z960" s="4"/>
    </row>
    <row r="961" spans="1:26" ht="15.75" customHeight="1">
      <c r="A961" s="7"/>
      <c r="B961" s="4"/>
      <c r="C961" s="4"/>
      <c r="D961" s="4"/>
      <c r="E961" s="7"/>
      <c r="F961" s="4"/>
      <c r="G961" s="4"/>
      <c r="H961" s="7"/>
      <c r="I961" s="7"/>
      <c r="J961" s="53"/>
      <c r="K961" s="53"/>
      <c r="L961" s="53"/>
      <c r="M961" s="53"/>
      <c r="N961" s="53"/>
      <c r="O961" s="53"/>
      <c r="P961" s="53"/>
      <c r="Q961" s="53"/>
      <c r="R961" s="53"/>
      <c r="S961" s="53"/>
      <c r="T961" s="53"/>
      <c r="U961" s="7"/>
      <c r="V961" s="4"/>
      <c r="W961" s="4"/>
      <c r="X961" s="4"/>
      <c r="Y961" s="4"/>
      <c r="Z961" s="4"/>
    </row>
    <row r="962" spans="1:26" ht="15.75" customHeight="1">
      <c r="A962" s="7"/>
      <c r="B962" s="4"/>
      <c r="C962" s="4"/>
      <c r="D962" s="4"/>
      <c r="E962" s="7"/>
      <c r="F962" s="4"/>
      <c r="G962" s="4"/>
      <c r="H962" s="7"/>
      <c r="I962" s="7"/>
      <c r="J962" s="53"/>
      <c r="K962" s="53"/>
      <c r="L962" s="53"/>
      <c r="M962" s="53"/>
      <c r="N962" s="53"/>
      <c r="O962" s="53"/>
      <c r="P962" s="53"/>
      <c r="Q962" s="53"/>
      <c r="R962" s="53"/>
      <c r="S962" s="53"/>
      <c r="T962" s="53"/>
      <c r="U962" s="7"/>
      <c r="V962" s="4"/>
      <c r="W962" s="4"/>
      <c r="X962" s="4"/>
      <c r="Y962" s="4"/>
      <c r="Z962" s="4"/>
    </row>
    <row r="963" spans="1:26" ht="15.75" customHeight="1">
      <c r="A963" s="7"/>
      <c r="B963" s="4"/>
      <c r="C963" s="4"/>
      <c r="D963" s="4"/>
      <c r="E963" s="7"/>
      <c r="F963" s="4"/>
      <c r="G963" s="4"/>
      <c r="H963" s="7"/>
      <c r="I963" s="7"/>
      <c r="J963" s="53"/>
      <c r="K963" s="53"/>
      <c r="L963" s="53"/>
      <c r="M963" s="53"/>
      <c r="N963" s="53"/>
      <c r="O963" s="53"/>
      <c r="P963" s="53"/>
      <c r="Q963" s="53"/>
      <c r="R963" s="53"/>
      <c r="S963" s="53"/>
      <c r="T963" s="53"/>
      <c r="U963" s="7"/>
      <c r="V963" s="4"/>
      <c r="W963" s="4"/>
      <c r="X963" s="4"/>
      <c r="Y963" s="4"/>
      <c r="Z963" s="4"/>
    </row>
    <row r="964" spans="1:26" ht="15.75" customHeight="1">
      <c r="A964" s="7"/>
      <c r="B964" s="4"/>
      <c r="C964" s="4"/>
      <c r="D964" s="4"/>
      <c r="E964" s="7"/>
      <c r="F964" s="4"/>
      <c r="G964" s="4"/>
      <c r="H964" s="7"/>
      <c r="I964" s="7"/>
      <c r="J964" s="53"/>
      <c r="K964" s="53"/>
      <c r="L964" s="53"/>
      <c r="M964" s="53"/>
      <c r="N964" s="53"/>
      <c r="O964" s="53"/>
      <c r="P964" s="53"/>
      <c r="Q964" s="53"/>
      <c r="R964" s="53"/>
      <c r="S964" s="53"/>
      <c r="T964" s="53"/>
      <c r="U964" s="7"/>
      <c r="V964" s="4"/>
      <c r="W964" s="4"/>
      <c r="X964" s="4"/>
      <c r="Y964" s="4"/>
      <c r="Z964" s="4"/>
    </row>
    <row r="965" spans="1:26" ht="15.75" customHeight="1">
      <c r="A965" s="7"/>
      <c r="B965" s="4"/>
      <c r="C965" s="4"/>
      <c r="D965" s="4"/>
      <c r="E965" s="7"/>
      <c r="F965" s="4"/>
      <c r="G965" s="4"/>
      <c r="H965" s="7"/>
      <c r="I965" s="7"/>
      <c r="J965" s="53"/>
      <c r="K965" s="53"/>
      <c r="L965" s="53"/>
      <c r="M965" s="53"/>
      <c r="N965" s="53"/>
      <c r="O965" s="53"/>
      <c r="P965" s="53"/>
      <c r="Q965" s="53"/>
      <c r="R965" s="53"/>
      <c r="S965" s="53"/>
      <c r="T965" s="53"/>
      <c r="U965" s="7"/>
      <c r="V965" s="4"/>
      <c r="W965" s="4"/>
      <c r="X965" s="4"/>
      <c r="Y965" s="4"/>
      <c r="Z965" s="4"/>
    </row>
    <row r="966" spans="1:26" ht="15.75" customHeight="1">
      <c r="A966" s="7"/>
      <c r="B966" s="4"/>
      <c r="C966" s="4"/>
      <c r="D966" s="4"/>
      <c r="E966" s="7"/>
      <c r="F966" s="4"/>
      <c r="G966" s="4"/>
      <c r="H966" s="7"/>
      <c r="I966" s="7"/>
      <c r="J966" s="53"/>
      <c r="K966" s="53"/>
      <c r="L966" s="53"/>
      <c r="M966" s="53"/>
      <c r="N966" s="53"/>
      <c r="O966" s="53"/>
      <c r="P966" s="53"/>
      <c r="Q966" s="53"/>
      <c r="R966" s="53"/>
      <c r="S966" s="53"/>
      <c r="T966" s="53"/>
      <c r="U966" s="7"/>
      <c r="V966" s="4"/>
      <c r="W966" s="4"/>
      <c r="X966" s="4"/>
      <c r="Y966" s="4"/>
      <c r="Z966" s="4"/>
    </row>
    <row r="967" spans="1:26" ht="15.75" customHeight="1">
      <c r="A967" s="7"/>
      <c r="B967" s="4"/>
      <c r="C967" s="4"/>
      <c r="D967" s="4"/>
      <c r="E967" s="7"/>
      <c r="F967" s="4"/>
      <c r="G967" s="4"/>
      <c r="H967" s="7"/>
      <c r="I967" s="7"/>
      <c r="J967" s="53"/>
      <c r="K967" s="53"/>
      <c r="L967" s="53"/>
      <c r="M967" s="53"/>
      <c r="N967" s="53"/>
      <c r="O967" s="53"/>
      <c r="P967" s="53"/>
      <c r="Q967" s="53"/>
      <c r="R967" s="53"/>
      <c r="S967" s="53"/>
      <c r="T967" s="53"/>
      <c r="U967" s="7"/>
      <c r="V967" s="4"/>
      <c r="W967" s="4"/>
      <c r="X967" s="4"/>
      <c r="Y967" s="4"/>
      <c r="Z967" s="4"/>
    </row>
    <row r="968" spans="1:26" ht="15.75" customHeight="1">
      <c r="A968" s="7"/>
      <c r="B968" s="4"/>
      <c r="C968" s="4"/>
      <c r="D968" s="4"/>
      <c r="E968" s="7"/>
      <c r="F968" s="4"/>
      <c r="G968" s="4"/>
      <c r="H968" s="7"/>
      <c r="I968" s="7"/>
      <c r="J968" s="53"/>
      <c r="K968" s="53"/>
      <c r="L968" s="53"/>
      <c r="M968" s="53"/>
      <c r="N968" s="53"/>
      <c r="O968" s="53"/>
      <c r="P968" s="53"/>
      <c r="Q968" s="53"/>
      <c r="R968" s="53"/>
      <c r="S968" s="53"/>
      <c r="T968" s="53"/>
      <c r="U968" s="7"/>
      <c r="V968" s="4"/>
      <c r="W968" s="4"/>
      <c r="X968" s="4"/>
      <c r="Y968" s="4"/>
      <c r="Z968" s="4"/>
    </row>
    <row r="969" spans="1:26" ht="15.75" customHeight="1">
      <c r="A969" s="7"/>
      <c r="B969" s="4"/>
      <c r="C969" s="4"/>
      <c r="D969" s="4"/>
      <c r="E969" s="7"/>
      <c r="F969" s="4"/>
      <c r="G969" s="4"/>
      <c r="H969" s="7"/>
      <c r="I969" s="7"/>
      <c r="J969" s="53"/>
      <c r="K969" s="53"/>
      <c r="L969" s="53"/>
      <c r="M969" s="53"/>
      <c r="N969" s="53"/>
      <c r="O969" s="53"/>
      <c r="P969" s="53"/>
      <c r="Q969" s="53"/>
      <c r="R969" s="53"/>
      <c r="S969" s="53"/>
      <c r="T969" s="53"/>
      <c r="U969" s="7"/>
      <c r="V969" s="4"/>
      <c r="W969" s="4"/>
      <c r="X969" s="4"/>
      <c r="Y969" s="4"/>
      <c r="Z969" s="4"/>
    </row>
    <row r="970" spans="1:26" ht="15.75" customHeight="1">
      <c r="A970" s="7"/>
      <c r="B970" s="4"/>
      <c r="C970" s="4"/>
      <c r="D970" s="4"/>
      <c r="E970" s="7"/>
      <c r="F970" s="4"/>
      <c r="G970" s="4"/>
      <c r="H970" s="7"/>
      <c r="I970" s="7"/>
      <c r="J970" s="53"/>
      <c r="K970" s="53"/>
      <c r="L970" s="53"/>
      <c r="M970" s="53"/>
      <c r="N970" s="53"/>
      <c r="O970" s="53"/>
      <c r="P970" s="53"/>
      <c r="Q970" s="53"/>
      <c r="R970" s="53"/>
      <c r="S970" s="53"/>
      <c r="T970" s="53"/>
      <c r="U970" s="7"/>
      <c r="V970" s="4"/>
      <c r="W970" s="4"/>
      <c r="X970" s="4"/>
      <c r="Y970" s="4"/>
      <c r="Z970" s="4"/>
    </row>
    <row r="971" spans="1:26" ht="15.75" customHeight="1">
      <c r="A971" s="7"/>
      <c r="B971" s="4"/>
      <c r="C971" s="4"/>
      <c r="D971" s="4"/>
      <c r="E971" s="7"/>
      <c r="F971" s="4"/>
      <c r="G971" s="4"/>
      <c r="H971" s="7"/>
      <c r="I971" s="7"/>
      <c r="J971" s="53"/>
      <c r="K971" s="53"/>
      <c r="L971" s="53"/>
      <c r="M971" s="53"/>
      <c r="N971" s="53"/>
      <c r="O971" s="53"/>
      <c r="P971" s="53"/>
      <c r="Q971" s="53"/>
      <c r="R971" s="53"/>
      <c r="S971" s="53"/>
      <c r="T971" s="53"/>
      <c r="U971" s="7"/>
      <c r="V971" s="4"/>
      <c r="W971" s="4"/>
      <c r="X971" s="4"/>
      <c r="Y971" s="4"/>
      <c r="Z971" s="4"/>
    </row>
    <row r="972" spans="1:26" ht="15.75" customHeight="1">
      <c r="A972" s="7"/>
      <c r="B972" s="4"/>
      <c r="C972" s="4"/>
      <c r="D972" s="4"/>
      <c r="E972" s="7"/>
      <c r="F972" s="4"/>
      <c r="G972" s="4"/>
      <c r="H972" s="7"/>
      <c r="I972" s="7"/>
      <c r="J972" s="53"/>
      <c r="K972" s="53"/>
      <c r="L972" s="53"/>
      <c r="M972" s="53"/>
      <c r="N972" s="53"/>
      <c r="O972" s="53"/>
      <c r="P972" s="53"/>
      <c r="Q972" s="53"/>
      <c r="R972" s="53"/>
      <c r="S972" s="53"/>
      <c r="T972" s="53"/>
      <c r="U972" s="7"/>
      <c r="V972" s="4"/>
      <c r="W972" s="4"/>
      <c r="X972" s="4"/>
      <c r="Y972" s="4"/>
      <c r="Z972" s="4"/>
    </row>
    <row r="973" spans="1:26" ht="15.75" customHeight="1">
      <c r="A973" s="7"/>
      <c r="B973" s="4"/>
      <c r="C973" s="4"/>
      <c r="D973" s="4"/>
      <c r="E973" s="7"/>
      <c r="F973" s="4"/>
      <c r="G973" s="4"/>
      <c r="H973" s="7"/>
      <c r="I973" s="7"/>
      <c r="J973" s="53"/>
      <c r="K973" s="53"/>
      <c r="L973" s="53"/>
      <c r="M973" s="53"/>
      <c r="N973" s="53"/>
      <c r="O973" s="53"/>
      <c r="P973" s="53"/>
      <c r="Q973" s="53"/>
      <c r="R973" s="53"/>
      <c r="S973" s="53"/>
      <c r="T973" s="53"/>
      <c r="U973" s="7"/>
      <c r="V973" s="4"/>
      <c r="W973" s="4"/>
      <c r="X973" s="4"/>
      <c r="Y973" s="4"/>
      <c r="Z973" s="4"/>
    </row>
    <row r="974" spans="1:26" ht="15.75" customHeight="1">
      <c r="A974" s="7"/>
      <c r="B974" s="4"/>
      <c r="C974" s="4"/>
      <c r="D974" s="4"/>
      <c r="E974" s="7"/>
      <c r="F974" s="4"/>
      <c r="G974" s="4"/>
      <c r="H974" s="7"/>
      <c r="I974" s="7"/>
      <c r="J974" s="53"/>
      <c r="K974" s="53"/>
      <c r="L974" s="53"/>
      <c r="M974" s="53"/>
      <c r="N974" s="53"/>
      <c r="O974" s="53"/>
      <c r="P974" s="53"/>
      <c r="Q974" s="53"/>
      <c r="R974" s="53"/>
      <c r="S974" s="53"/>
      <c r="T974" s="53"/>
      <c r="U974" s="7"/>
      <c r="V974" s="4"/>
      <c r="W974" s="4"/>
      <c r="X974" s="4"/>
      <c r="Y974" s="4"/>
      <c r="Z974" s="4"/>
    </row>
    <row r="975" spans="1:26" ht="15.75" customHeight="1">
      <c r="A975" s="7"/>
      <c r="B975" s="4"/>
      <c r="C975" s="4"/>
      <c r="D975" s="4"/>
      <c r="E975" s="7"/>
      <c r="F975" s="4"/>
      <c r="G975" s="4"/>
      <c r="H975" s="7"/>
      <c r="I975" s="7"/>
      <c r="J975" s="53"/>
      <c r="K975" s="53"/>
      <c r="L975" s="53"/>
      <c r="M975" s="53"/>
      <c r="N975" s="53"/>
      <c r="O975" s="53"/>
      <c r="P975" s="53"/>
      <c r="Q975" s="53"/>
      <c r="R975" s="53"/>
      <c r="S975" s="53"/>
      <c r="T975" s="53"/>
      <c r="U975" s="7"/>
      <c r="V975" s="4"/>
      <c r="W975" s="4"/>
      <c r="X975" s="4"/>
      <c r="Y975" s="4"/>
      <c r="Z975" s="4"/>
    </row>
    <row r="976" spans="1:26" ht="15.75" customHeight="1">
      <c r="A976" s="7"/>
      <c r="B976" s="4"/>
      <c r="C976" s="4"/>
      <c r="D976" s="4"/>
      <c r="E976" s="7"/>
      <c r="F976" s="4"/>
      <c r="G976" s="4"/>
      <c r="H976" s="7"/>
      <c r="I976" s="7"/>
      <c r="J976" s="53"/>
      <c r="K976" s="53"/>
      <c r="L976" s="53"/>
      <c r="M976" s="53"/>
      <c r="N976" s="53"/>
      <c r="O976" s="53"/>
      <c r="P976" s="53"/>
      <c r="Q976" s="53"/>
      <c r="R976" s="53"/>
      <c r="S976" s="53"/>
      <c r="T976" s="53"/>
      <c r="U976" s="7"/>
      <c r="V976" s="4"/>
      <c r="W976" s="4"/>
      <c r="X976" s="4"/>
      <c r="Y976" s="4"/>
      <c r="Z976" s="4"/>
    </row>
    <row r="977" spans="1:26" ht="15.75" customHeight="1">
      <c r="A977" s="7"/>
      <c r="B977" s="4"/>
      <c r="C977" s="4"/>
      <c r="D977" s="4"/>
      <c r="E977" s="7"/>
      <c r="F977" s="4"/>
      <c r="G977" s="4"/>
      <c r="H977" s="7"/>
      <c r="I977" s="7"/>
      <c r="J977" s="53"/>
      <c r="K977" s="53"/>
      <c r="L977" s="53"/>
      <c r="M977" s="53"/>
      <c r="N977" s="53"/>
      <c r="O977" s="53"/>
      <c r="P977" s="53"/>
      <c r="Q977" s="53"/>
      <c r="R977" s="53"/>
      <c r="S977" s="53"/>
      <c r="T977" s="53"/>
      <c r="U977" s="7"/>
      <c r="V977" s="4"/>
      <c r="W977" s="4"/>
      <c r="X977" s="4"/>
      <c r="Y977" s="4"/>
      <c r="Z977" s="4"/>
    </row>
    <row r="978" spans="1:26" ht="15.75" customHeight="1">
      <c r="A978" s="7"/>
      <c r="B978" s="4"/>
      <c r="C978" s="4"/>
      <c r="D978" s="4"/>
      <c r="E978" s="7"/>
      <c r="F978" s="4"/>
      <c r="G978" s="4"/>
      <c r="H978" s="7"/>
      <c r="I978" s="7"/>
      <c r="J978" s="53"/>
      <c r="K978" s="53"/>
      <c r="L978" s="53"/>
      <c r="M978" s="53"/>
      <c r="N978" s="53"/>
      <c r="O978" s="53"/>
      <c r="P978" s="53"/>
      <c r="Q978" s="53"/>
      <c r="R978" s="53"/>
      <c r="S978" s="53"/>
      <c r="T978" s="53"/>
      <c r="U978" s="7"/>
      <c r="V978" s="4"/>
      <c r="W978" s="4"/>
      <c r="X978" s="4"/>
      <c r="Y978" s="4"/>
      <c r="Z978" s="4"/>
    </row>
    <row r="979" spans="1:26" ht="15.75" customHeight="1">
      <c r="A979" s="7"/>
      <c r="B979" s="4"/>
      <c r="C979" s="4"/>
      <c r="D979" s="4"/>
      <c r="E979" s="7"/>
      <c r="F979" s="4"/>
      <c r="G979" s="4"/>
      <c r="H979" s="7"/>
      <c r="I979" s="7"/>
      <c r="J979" s="53"/>
      <c r="K979" s="53"/>
      <c r="L979" s="53"/>
      <c r="M979" s="53"/>
      <c r="N979" s="53"/>
      <c r="O979" s="53"/>
      <c r="P979" s="53"/>
      <c r="Q979" s="53"/>
      <c r="R979" s="53"/>
      <c r="S979" s="53"/>
      <c r="T979" s="53"/>
      <c r="U979" s="7"/>
      <c r="V979" s="4"/>
      <c r="W979" s="4"/>
      <c r="X979" s="4"/>
      <c r="Y979" s="4"/>
      <c r="Z979" s="4"/>
    </row>
    <row r="980" spans="1:26" ht="15.75" customHeight="1">
      <c r="A980" s="7"/>
      <c r="B980" s="4"/>
      <c r="C980" s="4"/>
      <c r="D980" s="4"/>
      <c r="E980" s="7"/>
      <c r="F980" s="4"/>
      <c r="G980" s="4"/>
      <c r="H980" s="7"/>
      <c r="I980" s="7"/>
      <c r="J980" s="53"/>
      <c r="K980" s="53"/>
      <c r="L980" s="53"/>
      <c r="M980" s="53"/>
      <c r="N980" s="53"/>
      <c r="O980" s="53"/>
      <c r="P980" s="53"/>
      <c r="Q980" s="53"/>
      <c r="R980" s="53"/>
      <c r="S980" s="53"/>
      <c r="T980" s="53"/>
      <c r="U980" s="7"/>
      <c r="V980" s="4"/>
      <c r="W980" s="4"/>
      <c r="X980" s="4"/>
      <c r="Y980" s="4"/>
      <c r="Z980" s="4"/>
    </row>
    <row r="981" spans="1:26" ht="15.75" customHeight="1">
      <c r="A981" s="7"/>
      <c r="B981" s="4"/>
      <c r="C981" s="4"/>
      <c r="D981" s="4"/>
      <c r="E981" s="7"/>
      <c r="F981" s="4"/>
      <c r="G981" s="4"/>
      <c r="H981" s="7"/>
      <c r="I981" s="7"/>
      <c r="J981" s="53"/>
      <c r="K981" s="53"/>
      <c r="L981" s="53"/>
      <c r="M981" s="53"/>
      <c r="N981" s="53"/>
      <c r="O981" s="53"/>
      <c r="P981" s="53"/>
      <c r="Q981" s="53"/>
      <c r="R981" s="53"/>
      <c r="S981" s="53"/>
      <c r="T981" s="53"/>
      <c r="U981" s="7"/>
      <c r="V981" s="4"/>
      <c r="W981" s="4"/>
      <c r="X981" s="4"/>
      <c r="Y981" s="4"/>
      <c r="Z981" s="4"/>
    </row>
    <row r="982" spans="1:26" ht="15.75" customHeight="1">
      <c r="A982" s="7"/>
      <c r="B982" s="4"/>
      <c r="C982" s="4"/>
      <c r="D982" s="4"/>
      <c r="E982" s="7"/>
      <c r="F982" s="4"/>
      <c r="G982" s="4"/>
      <c r="H982" s="7"/>
      <c r="I982" s="7"/>
      <c r="J982" s="53"/>
      <c r="K982" s="53"/>
      <c r="L982" s="53"/>
      <c r="M982" s="53"/>
      <c r="N982" s="53"/>
      <c r="O982" s="53"/>
      <c r="P982" s="53"/>
      <c r="Q982" s="53"/>
      <c r="R982" s="53"/>
      <c r="S982" s="53"/>
      <c r="T982" s="53"/>
      <c r="U982" s="7"/>
      <c r="V982" s="4"/>
      <c r="W982" s="4"/>
      <c r="X982" s="4"/>
      <c r="Y982" s="4"/>
      <c r="Z982" s="4"/>
    </row>
    <row r="983" spans="1:26" ht="15.75" customHeight="1">
      <c r="A983" s="7"/>
      <c r="B983" s="4"/>
      <c r="C983" s="4"/>
      <c r="D983" s="4"/>
      <c r="E983" s="7"/>
      <c r="F983" s="4"/>
      <c r="G983" s="4"/>
      <c r="H983" s="7"/>
      <c r="I983" s="7"/>
      <c r="J983" s="53"/>
      <c r="K983" s="53"/>
      <c r="L983" s="53"/>
      <c r="M983" s="53"/>
      <c r="N983" s="53"/>
      <c r="O983" s="53"/>
      <c r="P983" s="53"/>
      <c r="Q983" s="53"/>
      <c r="R983" s="53"/>
      <c r="S983" s="53"/>
      <c r="T983" s="53"/>
      <c r="U983" s="7"/>
      <c r="V983" s="4"/>
      <c r="W983" s="4"/>
      <c r="X983" s="4"/>
      <c r="Y983" s="4"/>
      <c r="Z983" s="4"/>
    </row>
    <row r="984" spans="1:26" ht="15.75" customHeight="1">
      <c r="A984" s="7"/>
      <c r="B984" s="4"/>
      <c r="C984" s="4"/>
      <c r="D984" s="4"/>
      <c r="E984" s="7"/>
      <c r="F984" s="4"/>
      <c r="G984" s="4"/>
      <c r="H984" s="7"/>
      <c r="I984" s="7"/>
      <c r="J984" s="53"/>
      <c r="K984" s="53"/>
      <c r="L984" s="53"/>
      <c r="M984" s="53"/>
      <c r="N984" s="53"/>
      <c r="O984" s="53"/>
      <c r="P984" s="53"/>
      <c r="Q984" s="53"/>
      <c r="R984" s="53"/>
      <c r="S984" s="53"/>
      <c r="T984" s="53"/>
      <c r="U984" s="7"/>
      <c r="V984" s="4"/>
      <c r="W984" s="4"/>
      <c r="X984" s="4"/>
      <c r="Y984" s="4"/>
      <c r="Z984" s="4"/>
    </row>
    <row r="985" spans="1:26" ht="15.75" customHeight="1">
      <c r="A985" s="7"/>
      <c r="B985" s="4"/>
      <c r="C985" s="4"/>
      <c r="D985" s="4"/>
      <c r="E985" s="7"/>
      <c r="F985" s="4"/>
      <c r="G985" s="4"/>
      <c r="H985" s="7"/>
      <c r="I985" s="7"/>
      <c r="J985" s="53"/>
      <c r="K985" s="53"/>
      <c r="L985" s="53"/>
      <c r="M985" s="53"/>
      <c r="N985" s="53"/>
      <c r="O985" s="53"/>
      <c r="P985" s="53"/>
      <c r="Q985" s="53"/>
      <c r="R985" s="53"/>
      <c r="S985" s="53"/>
      <c r="T985" s="53"/>
      <c r="U985" s="7"/>
      <c r="V985" s="4"/>
      <c r="W985" s="4"/>
      <c r="X985" s="4"/>
      <c r="Y985" s="4"/>
      <c r="Z985" s="4"/>
    </row>
    <row r="986" spans="1:26" ht="15.75" customHeight="1">
      <c r="A986" s="7"/>
      <c r="B986" s="4"/>
      <c r="C986" s="4"/>
      <c r="D986" s="4"/>
      <c r="E986" s="7"/>
      <c r="F986" s="4"/>
      <c r="G986" s="4"/>
      <c r="H986" s="7"/>
      <c r="I986" s="7"/>
      <c r="J986" s="53"/>
      <c r="K986" s="53"/>
      <c r="L986" s="53"/>
      <c r="M986" s="53"/>
      <c r="N986" s="53"/>
      <c r="O986" s="53"/>
      <c r="P986" s="53"/>
      <c r="Q986" s="53"/>
      <c r="R986" s="53"/>
      <c r="S986" s="53"/>
      <c r="T986" s="53"/>
      <c r="U986" s="7"/>
      <c r="V986" s="4"/>
      <c r="W986" s="4"/>
      <c r="X986" s="4"/>
      <c r="Y986" s="4"/>
      <c r="Z986" s="4"/>
    </row>
    <row r="987" spans="1:26" ht="15.75" customHeight="1">
      <c r="A987" s="7"/>
      <c r="B987" s="4"/>
      <c r="C987" s="4"/>
      <c r="D987" s="4"/>
      <c r="E987" s="7"/>
      <c r="F987" s="4"/>
      <c r="G987" s="4"/>
      <c r="H987" s="7"/>
      <c r="I987" s="7"/>
      <c r="J987" s="53"/>
      <c r="K987" s="53"/>
      <c r="L987" s="53"/>
      <c r="M987" s="53"/>
      <c r="N987" s="53"/>
      <c r="O987" s="53"/>
      <c r="P987" s="53"/>
      <c r="Q987" s="53"/>
      <c r="R987" s="53"/>
      <c r="S987" s="53"/>
      <c r="T987" s="53"/>
      <c r="U987" s="7"/>
      <c r="V987" s="4"/>
      <c r="W987" s="4"/>
      <c r="X987" s="4"/>
      <c r="Y987" s="4"/>
      <c r="Z987" s="4"/>
    </row>
    <row r="988" spans="1:26" ht="15.75" customHeight="1">
      <c r="A988" s="7"/>
      <c r="B988" s="4"/>
      <c r="C988" s="4"/>
      <c r="D988" s="4"/>
      <c r="E988" s="7"/>
      <c r="F988" s="4"/>
      <c r="G988" s="4"/>
      <c r="H988" s="7"/>
      <c r="I988" s="7"/>
      <c r="J988" s="53"/>
      <c r="K988" s="53"/>
      <c r="L988" s="53"/>
      <c r="M988" s="53"/>
      <c r="N988" s="53"/>
      <c r="O988" s="53"/>
      <c r="P988" s="53"/>
      <c r="Q988" s="53"/>
      <c r="R988" s="53"/>
      <c r="S988" s="53"/>
      <c r="T988" s="53"/>
      <c r="U988" s="7"/>
      <c r="V988" s="4"/>
      <c r="W988" s="4"/>
      <c r="X988" s="4"/>
      <c r="Y988" s="4"/>
      <c r="Z988" s="4"/>
    </row>
    <row r="989" spans="1:26" ht="15.75" customHeight="1">
      <c r="A989" s="7"/>
      <c r="B989" s="4"/>
      <c r="C989" s="4"/>
      <c r="D989" s="4"/>
      <c r="E989" s="7"/>
      <c r="F989" s="4"/>
      <c r="G989" s="4"/>
      <c r="H989" s="7"/>
      <c r="I989" s="7"/>
      <c r="J989" s="53"/>
      <c r="K989" s="53"/>
      <c r="L989" s="53"/>
      <c r="M989" s="53"/>
      <c r="N989" s="53"/>
      <c r="O989" s="53"/>
      <c r="P989" s="53"/>
      <c r="Q989" s="53"/>
      <c r="R989" s="53"/>
      <c r="S989" s="53"/>
      <c r="T989" s="53"/>
      <c r="U989" s="7"/>
      <c r="V989" s="4"/>
      <c r="W989" s="4"/>
      <c r="X989" s="4"/>
      <c r="Y989" s="4"/>
      <c r="Z989" s="4"/>
    </row>
    <row r="990" spans="1:26" ht="15.75" customHeight="1">
      <c r="A990" s="7"/>
      <c r="B990" s="4"/>
      <c r="C990" s="4"/>
      <c r="D990" s="4"/>
      <c r="E990" s="7"/>
      <c r="F990" s="4"/>
      <c r="G990" s="4"/>
      <c r="H990" s="7"/>
      <c r="I990" s="7"/>
      <c r="J990" s="53"/>
      <c r="K990" s="53"/>
      <c r="L990" s="53"/>
      <c r="M990" s="53"/>
      <c r="N990" s="53"/>
      <c r="O990" s="53"/>
      <c r="P990" s="53"/>
      <c r="Q990" s="53"/>
      <c r="R990" s="53"/>
      <c r="S990" s="53"/>
      <c r="T990" s="53"/>
      <c r="U990" s="7"/>
      <c r="V990" s="4"/>
      <c r="W990" s="4"/>
      <c r="X990" s="4"/>
      <c r="Y990" s="4"/>
      <c r="Z990" s="4"/>
    </row>
    <row r="991" spans="1:26" ht="15.75" customHeight="1">
      <c r="A991" s="7"/>
      <c r="B991" s="4"/>
      <c r="C991" s="4"/>
      <c r="D991" s="4"/>
      <c r="E991" s="7"/>
      <c r="F991" s="4"/>
      <c r="G991" s="4"/>
      <c r="H991" s="7"/>
      <c r="I991" s="7"/>
      <c r="J991" s="53"/>
      <c r="K991" s="53"/>
      <c r="L991" s="53"/>
      <c r="M991" s="53"/>
      <c r="N991" s="53"/>
      <c r="O991" s="53"/>
      <c r="P991" s="53"/>
      <c r="Q991" s="53"/>
      <c r="R991" s="53"/>
      <c r="S991" s="53"/>
      <c r="T991" s="53"/>
      <c r="U991" s="7"/>
      <c r="V991" s="4"/>
      <c r="W991" s="4"/>
      <c r="X991" s="4"/>
      <c r="Y991" s="4"/>
      <c r="Z991" s="4"/>
    </row>
    <row r="992" spans="1:26" ht="15.75" customHeight="1">
      <c r="A992" s="7"/>
      <c r="B992" s="4"/>
      <c r="C992" s="4"/>
      <c r="D992" s="4"/>
      <c r="E992" s="7"/>
      <c r="F992" s="4"/>
      <c r="G992" s="4"/>
      <c r="H992" s="7"/>
      <c r="I992" s="7"/>
      <c r="J992" s="53"/>
      <c r="K992" s="53"/>
      <c r="L992" s="53"/>
      <c r="M992" s="53"/>
      <c r="N992" s="53"/>
      <c r="O992" s="53"/>
      <c r="P992" s="53"/>
      <c r="Q992" s="53"/>
      <c r="R992" s="53"/>
      <c r="S992" s="53"/>
      <c r="T992" s="53"/>
      <c r="U992" s="7"/>
      <c r="V992" s="4"/>
      <c r="W992" s="4"/>
      <c r="X992" s="4"/>
      <c r="Y992" s="4"/>
      <c r="Z992" s="4"/>
    </row>
    <row r="993" spans="1:26" ht="15.75" customHeight="1">
      <c r="A993" s="7"/>
      <c r="B993" s="4"/>
      <c r="C993" s="4"/>
      <c r="D993" s="4"/>
      <c r="E993" s="7"/>
      <c r="F993" s="4"/>
      <c r="G993" s="4"/>
      <c r="H993" s="7"/>
      <c r="I993" s="7"/>
      <c r="J993" s="53"/>
      <c r="K993" s="53"/>
      <c r="L993" s="53"/>
      <c r="M993" s="53"/>
      <c r="N993" s="53"/>
      <c r="O993" s="53"/>
      <c r="P993" s="53"/>
      <c r="Q993" s="53"/>
      <c r="R993" s="53"/>
      <c r="S993" s="53"/>
      <c r="T993" s="53"/>
      <c r="U993" s="7"/>
      <c r="V993" s="4"/>
      <c r="W993" s="4"/>
      <c r="X993" s="4"/>
      <c r="Y993" s="4"/>
      <c r="Z993" s="4"/>
    </row>
    <row r="994" spans="1:26" ht="15.75" customHeight="1">
      <c r="A994" s="7"/>
      <c r="B994" s="4"/>
      <c r="C994" s="4"/>
      <c r="D994" s="4"/>
      <c r="E994" s="7"/>
      <c r="F994" s="4"/>
      <c r="G994" s="4"/>
      <c r="H994" s="7"/>
      <c r="I994" s="7"/>
      <c r="J994" s="53"/>
      <c r="K994" s="53"/>
      <c r="L994" s="53"/>
      <c r="M994" s="53"/>
      <c r="N994" s="53"/>
      <c r="O994" s="53"/>
      <c r="P994" s="53"/>
      <c r="Q994" s="53"/>
      <c r="R994" s="53"/>
      <c r="S994" s="53"/>
      <c r="T994" s="53"/>
      <c r="U994" s="7"/>
      <c r="V994" s="4"/>
      <c r="W994" s="4"/>
      <c r="X994" s="4"/>
      <c r="Y994" s="4"/>
      <c r="Z994" s="4"/>
    </row>
    <row r="995" spans="1:26" ht="15.75" customHeight="1">
      <c r="A995" s="7"/>
      <c r="B995" s="4"/>
      <c r="C995" s="4"/>
      <c r="D995" s="4"/>
      <c r="E995" s="7"/>
      <c r="F995" s="4"/>
      <c r="G995" s="4"/>
      <c r="H995" s="7"/>
      <c r="I995" s="7"/>
      <c r="J995" s="53"/>
      <c r="K995" s="53"/>
      <c r="L995" s="53"/>
      <c r="M995" s="53"/>
      <c r="N995" s="53"/>
      <c r="O995" s="53"/>
      <c r="P995" s="53"/>
      <c r="Q995" s="53"/>
      <c r="R995" s="53"/>
      <c r="S995" s="53"/>
      <c r="T995" s="53"/>
      <c r="U995" s="7"/>
      <c r="V995" s="4"/>
      <c r="W995" s="4"/>
      <c r="X995" s="4"/>
      <c r="Y995" s="4"/>
      <c r="Z995" s="4"/>
    </row>
    <row r="996" spans="1:26" ht="15.75" customHeight="1">
      <c r="A996" s="7"/>
      <c r="B996" s="4"/>
      <c r="C996" s="4"/>
      <c r="D996" s="4"/>
      <c r="E996" s="7"/>
      <c r="F996" s="4"/>
      <c r="G996" s="4"/>
      <c r="H996" s="7"/>
      <c r="I996" s="7"/>
      <c r="J996" s="53"/>
      <c r="K996" s="53"/>
      <c r="L996" s="53"/>
      <c r="M996" s="53"/>
      <c r="N996" s="53"/>
      <c r="O996" s="53"/>
      <c r="P996" s="53"/>
      <c r="Q996" s="53"/>
      <c r="R996" s="53"/>
      <c r="S996" s="53"/>
      <c r="T996" s="53"/>
      <c r="U996" s="7"/>
      <c r="V996" s="4"/>
      <c r="W996" s="4"/>
      <c r="X996" s="4"/>
      <c r="Y996" s="4"/>
      <c r="Z996" s="4"/>
    </row>
    <row r="997" spans="1:26" ht="15.75" customHeight="1">
      <c r="A997" s="7"/>
      <c r="B997" s="4"/>
      <c r="C997" s="4"/>
      <c r="D997" s="4"/>
      <c r="E997" s="7"/>
      <c r="F997" s="4"/>
      <c r="G997" s="4"/>
      <c r="H997" s="7"/>
      <c r="I997" s="7"/>
      <c r="J997" s="53"/>
      <c r="K997" s="53"/>
      <c r="L997" s="53"/>
      <c r="M997" s="53"/>
      <c r="N997" s="53"/>
      <c r="O997" s="53"/>
      <c r="P997" s="53"/>
      <c r="Q997" s="53"/>
      <c r="R997" s="53"/>
      <c r="S997" s="53"/>
      <c r="T997" s="53"/>
      <c r="U997" s="7"/>
      <c r="V997" s="4"/>
      <c r="W997" s="4"/>
      <c r="X997" s="4"/>
      <c r="Y997" s="4"/>
      <c r="Z997" s="4"/>
    </row>
    <row r="998" spans="1:26" ht="15.75" customHeight="1">
      <c r="A998" s="7"/>
      <c r="B998" s="4"/>
      <c r="C998" s="4"/>
      <c r="D998" s="4"/>
      <c r="E998" s="7"/>
      <c r="F998" s="4"/>
      <c r="G998" s="4"/>
      <c r="H998" s="7"/>
      <c r="I998" s="7"/>
      <c r="J998" s="53"/>
      <c r="K998" s="53"/>
      <c r="L998" s="53"/>
      <c r="M998" s="53"/>
      <c r="N998" s="53"/>
      <c r="O998" s="53"/>
      <c r="P998" s="53"/>
      <c r="Q998" s="53"/>
      <c r="R998" s="53"/>
      <c r="S998" s="53"/>
      <c r="T998" s="53"/>
      <c r="U998" s="7"/>
      <c r="V998" s="4"/>
      <c r="W998" s="4"/>
      <c r="X998" s="4"/>
      <c r="Y998" s="4"/>
      <c r="Z998" s="4"/>
    </row>
    <row r="999" spans="1:26" ht="15.75" customHeight="1">
      <c r="A999" s="7"/>
      <c r="B999" s="4"/>
      <c r="C999" s="4"/>
      <c r="D999" s="4"/>
      <c r="E999" s="7"/>
      <c r="F999" s="4"/>
      <c r="G999" s="4"/>
      <c r="H999" s="7"/>
      <c r="I999" s="7"/>
      <c r="J999" s="53"/>
      <c r="K999" s="53"/>
      <c r="L999" s="53"/>
      <c r="M999" s="53"/>
      <c r="N999" s="53"/>
      <c r="O999" s="53"/>
      <c r="P999" s="53"/>
      <c r="Q999" s="53"/>
      <c r="R999" s="53"/>
      <c r="S999" s="53"/>
      <c r="T999" s="53"/>
      <c r="U999" s="7"/>
      <c r="V999" s="4"/>
      <c r="W999" s="4"/>
      <c r="X999" s="4"/>
      <c r="Y999" s="4"/>
      <c r="Z999" s="4"/>
    </row>
    <row r="1000" spans="1:26" ht="15.75" customHeight="1">
      <c r="A1000" s="7"/>
      <c r="B1000" s="4"/>
      <c r="C1000" s="4"/>
      <c r="D1000" s="4"/>
      <c r="E1000" s="7"/>
      <c r="F1000" s="4"/>
      <c r="G1000" s="4"/>
      <c r="H1000" s="7"/>
      <c r="I1000" s="7"/>
      <c r="J1000" s="53"/>
      <c r="K1000" s="53"/>
      <c r="L1000" s="53"/>
      <c r="M1000" s="53"/>
      <c r="N1000" s="53"/>
      <c r="O1000" s="53"/>
      <c r="P1000" s="53"/>
      <c r="Q1000" s="53"/>
      <c r="R1000" s="53"/>
      <c r="S1000" s="53"/>
      <c r="T1000" s="53"/>
      <c r="U1000" s="7"/>
      <c r="V1000" s="4"/>
      <c r="W1000" s="4"/>
      <c r="X1000" s="4"/>
      <c r="Y1000" s="4"/>
      <c r="Z1000" s="4"/>
    </row>
  </sheetData>
  <sheetProtection algorithmName="SHA-512" hashValue="6uOy2e5h7+b4d3+WOw+AQKY3y7dksJqnWTzkC6y4g8lrc77IUfsrmn1iLYzMTacFgTaHTmB7uvsIPty+ak83wQ==" saltValue="1LKbeCk7YMMWW6ab/zWXpA==" spinCount="100000" sheet="1" objects="1" scenarios="1" formatColumns="0"/>
  <mergeCells count="1">
    <mergeCell ref="K4:K14"/>
  </mergeCells>
  <dataValidations count="2">
    <dataValidation type="list" allowBlank="1" showInputMessage="1" showErrorMessage="1" prompt="Value must be 0, 1, 2, 3, 4 or 5" sqref="O26:O29 O31 O33 O35 O40:O42 O44 O46 O48 O53 O55 O57 O59 O61 O63 O65 O70 O72 O74 O76 O78 O80 O82 O84 O86:O88 O93:O96 O98:O101 O103:O105 O107:O109 O111 O116:O118 O120:O122 O124:O128 O130:O133 O135:O139 O141:O143 O145:O147 O149:O151 O154:O156 O159:O160 O165 O167 O169 O171 O173 O175 O177 O179 O181 O183 O188 O190 O193:O196 O198:O200 O202 O204:O206 O208 O210 O212 O217:O218 O220:O223 O225 O227 O229 O235 O237 O239:O243 O245:O246 O248 O253 O255 O257 O259 O263 O265 O267 O272 O274 O276 O278 O280 O282 O284 O286 O288 O290:O293 O295 O300:O304 O306:O308 O310 O312 O314 O316 O321 O323 O325 O327 O329 O331 O333" xr:uid="{00000000-0002-0000-0600-000000000000}">
      <formula1>"0.0,1.0,2.0,3.0,4.0,5.0"</formula1>
    </dataValidation>
    <dataValidation type="decimal" allowBlank="1" showInputMessage="1" showErrorMessage="1" prompt="Value must be between 0 and 5" sqref="R26:R29 R31 R33 R35 R40:R42 R44 R46 R48 R53 R55 R57 R59 R61 R63 R65 R70 R72 R74 R76 R78 R80 R82 R84 R86:R88 R93:R96 R98:R101 R103:R105 R107:R109 R111 R116:R118 R120:R122 R124:R128 R130:R133 R135:R139 R141:R143 R145:R147 R149:R151 R154:R156 R159:R160 R165 R167 R169 R171 R173 R175 R177 R179 R181 R183 R188 R190 R193:R196 R198:R200 R202 R204:R206 R208 R210 R212 R217:R218 R220:R223 R225 R227 R229 R235 R237 R239:R243 R245:R246 R248 R253 R255 R257 R259 R263 R265 R267 R272 R274 R276 R278 R280 R282 R284 R286 R288 R290:R293 R295 R300:R304 R306:R308 R310 R312 R314 R316 R321 R323 R325 R327 R329 R331 R333" xr:uid="{00000000-0002-0000-0600-000001000000}">
      <formula1>0</formula1>
      <formula2>5</formula2>
    </dataValidation>
  </dataValidation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topLeftCell="B1" activePane="topRight" state="frozen"/>
      <selection pane="topRight" activeCell="C2" sqref="C2"/>
    </sheetView>
  </sheetViews>
  <sheetFormatPr baseColWidth="10" defaultColWidth="11.1640625" defaultRowHeight="15" customHeight="1"/>
  <cols>
    <col min="1" max="1" width="10.83203125" hidden="1" customWidth="1"/>
    <col min="2" max="2" width="22.1640625" customWidth="1"/>
    <col min="3" max="3" width="62.1640625" customWidth="1"/>
    <col min="4" max="4" width="8.6640625" customWidth="1"/>
    <col min="5" max="5" width="76.6640625" customWidth="1"/>
    <col min="6" max="6" width="11.1640625" customWidth="1"/>
    <col min="7" max="26" width="10.83203125" customWidth="1"/>
  </cols>
  <sheetData>
    <row r="1" spans="1:26" ht="18.75" customHeight="1">
      <c r="A1" s="7"/>
      <c r="B1" s="77"/>
      <c r="C1" s="4"/>
      <c r="D1" s="7"/>
      <c r="E1" s="52"/>
      <c r="F1" s="4"/>
      <c r="G1" s="7"/>
      <c r="H1" s="53"/>
      <c r="I1" s="4"/>
      <c r="J1" s="4"/>
      <c r="K1" s="4"/>
      <c r="L1" s="4"/>
      <c r="M1" s="4"/>
      <c r="N1" s="4"/>
      <c r="O1" s="4"/>
      <c r="P1" s="4"/>
      <c r="Q1" s="4"/>
      <c r="R1" s="4"/>
      <c r="S1" s="4"/>
      <c r="T1" s="4"/>
      <c r="U1" s="4"/>
      <c r="V1" s="4"/>
      <c r="W1" s="4"/>
      <c r="X1" s="4"/>
      <c r="Y1" s="4"/>
      <c r="Z1" s="4"/>
    </row>
    <row r="2" spans="1:26" ht="18.75" customHeight="1">
      <c r="A2" s="7"/>
      <c r="B2" s="77"/>
      <c r="C2" s="55" t="s">
        <v>2042</v>
      </c>
      <c r="D2" s="7"/>
      <c r="E2" s="52"/>
      <c r="F2" s="4"/>
      <c r="G2" s="7"/>
      <c r="H2" s="53"/>
      <c r="I2" s="4"/>
      <c r="J2" s="4"/>
      <c r="K2" s="4"/>
      <c r="L2" s="4"/>
      <c r="M2" s="4"/>
      <c r="N2" s="4"/>
      <c r="O2" s="4"/>
      <c r="P2" s="4"/>
      <c r="Q2" s="4"/>
      <c r="R2" s="4"/>
      <c r="S2" s="4"/>
      <c r="T2" s="4"/>
      <c r="U2" s="4"/>
      <c r="V2" s="4"/>
      <c r="W2" s="4"/>
      <c r="X2" s="4"/>
      <c r="Y2" s="4"/>
      <c r="Z2" s="4"/>
    </row>
    <row r="3" spans="1:26" ht="18.75" customHeight="1">
      <c r="A3" s="7"/>
      <c r="B3" s="77"/>
      <c r="C3" s="4"/>
      <c r="D3" s="7"/>
      <c r="E3" s="52"/>
      <c r="F3" s="4"/>
      <c r="G3" s="7"/>
      <c r="H3" s="53"/>
      <c r="I3" s="4"/>
      <c r="J3" s="4"/>
      <c r="K3" s="4"/>
      <c r="L3" s="4"/>
      <c r="M3" s="4"/>
      <c r="N3" s="4"/>
      <c r="O3" s="4"/>
      <c r="P3" s="4"/>
      <c r="Q3" s="4"/>
      <c r="R3" s="4"/>
      <c r="S3" s="4"/>
      <c r="T3" s="4"/>
      <c r="U3" s="4"/>
      <c r="V3" s="4"/>
      <c r="W3" s="4"/>
      <c r="X3" s="4"/>
      <c r="Y3" s="4"/>
      <c r="Z3" s="4"/>
    </row>
    <row r="4" spans="1:26" ht="18.75" customHeight="1">
      <c r="A4" s="7"/>
      <c r="B4" s="106" t="s">
        <v>4203</v>
      </c>
      <c r="C4" s="105" t="s">
        <v>2</v>
      </c>
      <c r="D4" s="58" t="s">
        <v>4</v>
      </c>
      <c r="E4" s="59" t="s">
        <v>8</v>
      </c>
      <c r="F4" s="58" t="s">
        <v>11</v>
      </c>
      <c r="G4" s="7"/>
      <c r="H4" s="53"/>
      <c r="I4" s="53"/>
      <c r="J4" s="53"/>
      <c r="K4" s="53"/>
      <c r="L4" s="4"/>
      <c r="M4" s="4"/>
      <c r="N4" s="4"/>
      <c r="O4" s="4"/>
      <c r="P4" s="4"/>
      <c r="Q4" s="4"/>
      <c r="R4" s="4"/>
      <c r="S4" s="4"/>
      <c r="T4" s="4"/>
      <c r="U4" s="4"/>
      <c r="V4" s="4"/>
      <c r="W4" s="4"/>
      <c r="X4" s="4"/>
      <c r="Y4" s="4"/>
      <c r="Z4" s="4"/>
    </row>
    <row r="5" spans="1:26" ht="18.75" customHeight="1">
      <c r="A5" s="7"/>
      <c r="B5" s="107" t="s">
        <v>4204</v>
      </c>
      <c r="C5" s="62">
        <v>3.1208333333333331</v>
      </c>
      <c r="D5" s="62">
        <v>2</v>
      </c>
      <c r="E5" s="62">
        <f t="shared" ref="E5:F5" si="0">AVERAGE(H20:H31)</f>
        <v>3</v>
      </c>
      <c r="F5" s="62">
        <f t="shared" si="0"/>
        <v>2</v>
      </c>
      <c r="G5" s="7"/>
      <c r="H5" s="53"/>
      <c r="I5" s="53"/>
      <c r="J5" s="53"/>
      <c r="K5" s="53"/>
      <c r="L5" s="4"/>
      <c r="M5" s="4"/>
      <c r="N5" s="4"/>
      <c r="O5" s="4"/>
      <c r="P5" s="4"/>
      <c r="Q5" s="4"/>
      <c r="R5" s="4"/>
      <c r="S5" s="4"/>
      <c r="T5" s="4"/>
      <c r="U5" s="4"/>
      <c r="V5" s="4"/>
      <c r="W5" s="4"/>
      <c r="X5" s="4"/>
      <c r="Y5" s="4"/>
      <c r="Z5" s="4"/>
    </row>
    <row r="6" spans="1:26" ht="18.75" customHeight="1">
      <c r="A6" s="7"/>
      <c r="B6" s="107" t="s">
        <v>2137</v>
      </c>
      <c r="C6" s="62">
        <v>2.7414055080721749</v>
      </c>
      <c r="D6" s="62">
        <v>2.1153846153846154</v>
      </c>
      <c r="E6" s="62">
        <f t="shared" ref="E6:F6" si="1">AVERAGE(H36:H67)</f>
        <v>2.5555555555555554</v>
      </c>
      <c r="F6" s="62">
        <f t="shared" si="1"/>
        <v>2.1153846153846154</v>
      </c>
      <c r="G6" s="7"/>
      <c r="H6" s="53"/>
      <c r="I6" s="53"/>
      <c r="J6" s="53"/>
      <c r="K6" s="53"/>
      <c r="L6" s="4"/>
      <c r="M6" s="4"/>
      <c r="N6" s="4"/>
      <c r="O6" s="4"/>
      <c r="P6" s="4"/>
      <c r="Q6" s="4"/>
      <c r="R6" s="4"/>
      <c r="S6" s="4"/>
      <c r="T6" s="4"/>
      <c r="U6" s="4"/>
      <c r="V6" s="4"/>
      <c r="W6" s="4"/>
      <c r="X6" s="4"/>
      <c r="Y6" s="4"/>
      <c r="Z6" s="4"/>
    </row>
    <row r="7" spans="1:26" ht="18.75" customHeight="1">
      <c r="A7" s="7"/>
      <c r="B7" s="107" t="s">
        <v>2264</v>
      </c>
      <c r="C7" s="62">
        <v>2.1090909090909089</v>
      </c>
      <c r="D7" s="62">
        <v>1.5</v>
      </c>
      <c r="E7" s="62">
        <f t="shared" ref="E7:F7" si="2">AVERAGE(H73:H114)</f>
        <v>1.8181818181818181</v>
      </c>
      <c r="F7" s="62">
        <f t="shared" si="2"/>
        <v>1.5</v>
      </c>
      <c r="G7" s="7"/>
      <c r="H7" s="53"/>
      <c r="I7" s="53"/>
      <c r="J7" s="53"/>
      <c r="K7" s="53"/>
      <c r="L7" s="4"/>
      <c r="M7" s="4"/>
      <c r="N7" s="4"/>
      <c r="O7" s="4"/>
      <c r="P7" s="4"/>
      <c r="Q7" s="4"/>
      <c r="R7" s="4"/>
      <c r="S7" s="4"/>
      <c r="T7" s="4"/>
      <c r="U7" s="4"/>
      <c r="V7" s="4"/>
      <c r="W7" s="4"/>
      <c r="X7" s="4"/>
      <c r="Y7" s="4"/>
      <c r="Z7" s="4"/>
    </row>
    <row r="8" spans="1:26" ht="18.75" customHeight="1">
      <c r="A8" s="7"/>
      <c r="B8" s="107" t="s">
        <v>555</v>
      </c>
      <c r="C8" s="62">
        <v>2.2104395604395606</v>
      </c>
      <c r="D8" s="62">
        <v>2.0714285714285716</v>
      </c>
      <c r="E8" s="62">
        <f t="shared" ref="E8:F8" si="3">AVERAGE(H119:H145)</f>
        <v>2.1538461538461537</v>
      </c>
      <c r="F8" s="62">
        <f t="shared" si="3"/>
        <v>2.0714285714285716</v>
      </c>
      <c r="G8" s="7"/>
      <c r="H8" s="53"/>
      <c r="I8" s="53"/>
      <c r="J8" s="53"/>
      <c r="K8" s="53"/>
      <c r="L8" s="4"/>
      <c r="M8" s="4"/>
      <c r="N8" s="4"/>
      <c r="O8" s="4"/>
      <c r="P8" s="4"/>
      <c r="Q8" s="4"/>
      <c r="R8" s="4"/>
      <c r="S8" s="4"/>
      <c r="T8" s="4"/>
      <c r="U8" s="4"/>
      <c r="V8" s="4"/>
      <c r="W8" s="4"/>
      <c r="X8" s="4"/>
      <c r="Y8" s="4"/>
      <c r="Z8" s="4"/>
    </row>
    <row r="9" spans="1:26" ht="18.75" customHeight="1">
      <c r="A9" s="7"/>
      <c r="B9" s="107" t="s">
        <v>249</v>
      </c>
      <c r="C9" s="62">
        <v>2.7809523809523808</v>
      </c>
      <c r="D9" s="62">
        <v>2.4285714285714284</v>
      </c>
      <c r="E9" s="62">
        <f t="shared" ref="E9:F9" si="4">AVERAGE(H150:H160)</f>
        <v>2.7142857142857144</v>
      </c>
      <c r="F9" s="62">
        <f t="shared" si="4"/>
        <v>2.4285714285714284</v>
      </c>
      <c r="G9" s="7"/>
      <c r="H9" s="53"/>
      <c r="I9" s="53"/>
      <c r="J9" s="53"/>
      <c r="K9" s="53"/>
      <c r="L9" s="4"/>
      <c r="M9" s="4"/>
      <c r="N9" s="4"/>
      <c r="O9" s="4"/>
      <c r="P9" s="4"/>
      <c r="Q9" s="4"/>
      <c r="R9" s="4"/>
      <c r="S9" s="4"/>
      <c r="T9" s="4"/>
      <c r="U9" s="4"/>
      <c r="V9" s="4"/>
      <c r="W9" s="4"/>
      <c r="X9" s="4"/>
      <c r="Y9" s="4"/>
      <c r="Z9" s="4"/>
    </row>
    <row r="10" spans="1:26" ht="18.75" customHeight="1">
      <c r="A10" s="7"/>
      <c r="B10" s="107" t="s">
        <v>2094</v>
      </c>
      <c r="C10" s="62">
        <v>2.9444444444444442</v>
      </c>
      <c r="D10" s="62">
        <v>2.1666666666666665</v>
      </c>
      <c r="E10" s="62">
        <f t="shared" ref="E10:F10" si="5">AVERAGE(H165:H175)</f>
        <v>2.6666666666666665</v>
      </c>
      <c r="F10" s="62">
        <f t="shared" si="5"/>
        <v>2.1666666666666665</v>
      </c>
      <c r="G10" s="7"/>
      <c r="H10" s="53"/>
      <c r="I10" s="53"/>
      <c r="J10" s="53"/>
      <c r="K10" s="53"/>
      <c r="L10" s="4"/>
      <c r="M10" s="4"/>
      <c r="N10" s="4"/>
      <c r="O10" s="4"/>
      <c r="P10" s="4"/>
      <c r="Q10" s="4"/>
      <c r="R10" s="4"/>
      <c r="S10" s="4"/>
      <c r="T10" s="4"/>
      <c r="U10" s="4"/>
      <c r="V10" s="4"/>
      <c r="W10" s="4"/>
      <c r="X10" s="4"/>
      <c r="Y10" s="4"/>
      <c r="Z10" s="4"/>
    </row>
    <row r="11" spans="1:26" ht="18.75" customHeight="1">
      <c r="A11" s="7"/>
      <c r="B11" s="109" t="s">
        <v>4205</v>
      </c>
      <c r="C11" s="67">
        <v>2.5413989290495311</v>
      </c>
      <c r="D11" s="67">
        <v>1.963855421686747</v>
      </c>
      <c r="E11" s="67">
        <f t="shared" ref="E11:F11" si="6">AVERAGE(H20:H175)</f>
        <v>2.3614457831325302</v>
      </c>
      <c r="F11" s="67">
        <f t="shared" si="6"/>
        <v>1.963855421686747</v>
      </c>
      <c r="G11" s="7"/>
      <c r="H11" s="53"/>
      <c r="I11" s="53"/>
      <c r="J11" s="53"/>
      <c r="K11" s="53"/>
      <c r="L11" s="4"/>
      <c r="M11" s="4"/>
      <c r="N11" s="4"/>
      <c r="O11" s="4"/>
      <c r="P11" s="4"/>
      <c r="Q11" s="4"/>
      <c r="R11" s="4"/>
      <c r="S11" s="4"/>
      <c r="T11" s="4"/>
      <c r="U11" s="4"/>
      <c r="V11" s="4"/>
      <c r="W11" s="4"/>
      <c r="X11" s="4"/>
      <c r="Y11" s="4"/>
      <c r="Z11" s="4"/>
    </row>
    <row r="12" spans="1:26" ht="18.75" customHeight="1">
      <c r="A12" s="7"/>
      <c r="B12" s="77"/>
      <c r="C12" s="4"/>
      <c r="D12" s="7"/>
      <c r="E12" s="52"/>
      <c r="F12" s="4"/>
      <c r="G12" s="7"/>
      <c r="H12" s="53"/>
      <c r="I12" s="4"/>
      <c r="J12" s="4"/>
      <c r="K12" s="4"/>
      <c r="L12" s="4"/>
      <c r="M12" s="4"/>
      <c r="N12" s="4"/>
      <c r="O12" s="4"/>
      <c r="P12" s="4"/>
      <c r="Q12" s="4"/>
      <c r="R12" s="4"/>
      <c r="S12" s="4"/>
      <c r="T12" s="4"/>
      <c r="U12" s="4"/>
      <c r="V12" s="4"/>
      <c r="W12" s="4"/>
      <c r="X12" s="4"/>
      <c r="Y12" s="4"/>
      <c r="Z12" s="4"/>
    </row>
    <row r="13" spans="1:26" ht="18.75" customHeight="1">
      <c r="A13" s="7"/>
      <c r="B13" s="77"/>
      <c r="C13" s="4"/>
      <c r="D13" s="7"/>
      <c r="E13" s="52"/>
      <c r="F13" s="4"/>
      <c r="G13" s="7"/>
      <c r="H13" s="53"/>
      <c r="I13" s="4"/>
      <c r="J13" s="4"/>
      <c r="K13" s="4"/>
      <c r="L13" s="4"/>
      <c r="M13" s="4"/>
      <c r="N13" s="4"/>
      <c r="O13" s="4"/>
      <c r="P13" s="4"/>
      <c r="Q13" s="4"/>
      <c r="R13" s="4"/>
      <c r="S13" s="4"/>
      <c r="T13" s="4"/>
      <c r="U13" s="4"/>
      <c r="V13" s="4"/>
      <c r="W13" s="4"/>
      <c r="X13" s="4"/>
      <c r="Y13" s="4"/>
      <c r="Z13" s="4"/>
    </row>
    <row r="14" spans="1:26" ht="18.75" customHeight="1">
      <c r="A14" s="7"/>
      <c r="B14" s="77"/>
      <c r="C14" s="4"/>
      <c r="D14" s="24"/>
      <c r="E14" s="52"/>
      <c r="F14" s="4"/>
      <c r="G14" s="7"/>
      <c r="H14" s="53"/>
      <c r="I14" s="4"/>
      <c r="J14" s="4"/>
      <c r="K14" s="4"/>
      <c r="L14" s="4"/>
      <c r="M14" s="4"/>
      <c r="N14" s="4"/>
      <c r="O14" s="4"/>
      <c r="P14" s="4"/>
      <c r="Q14" s="4"/>
      <c r="R14" s="4"/>
      <c r="S14" s="4"/>
      <c r="T14" s="4"/>
      <c r="U14" s="4"/>
      <c r="V14" s="4"/>
      <c r="W14" s="4"/>
      <c r="X14" s="4"/>
      <c r="Y14" s="4"/>
      <c r="Z14" s="4"/>
    </row>
    <row r="15" spans="1:26" ht="18.75" customHeight="1">
      <c r="A15" s="7"/>
      <c r="B15" s="68" t="s">
        <v>2918</v>
      </c>
      <c r="C15" s="99" t="s">
        <v>2133</v>
      </c>
      <c r="D15" s="24"/>
      <c r="E15" s="55" t="s">
        <v>2135</v>
      </c>
      <c r="F15" s="4"/>
      <c r="G15" s="55" t="s">
        <v>2136</v>
      </c>
      <c r="H15" s="53"/>
      <c r="I15" s="4"/>
      <c r="J15" s="4"/>
      <c r="K15" s="4"/>
      <c r="L15" s="4"/>
      <c r="M15" s="4"/>
      <c r="N15" s="4"/>
      <c r="O15" s="4"/>
      <c r="P15" s="4"/>
      <c r="Q15" s="4"/>
      <c r="R15" s="4"/>
      <c r="S15" s="4"/>
      <c r="T15" s="4"/>
      <c r="U15" s="4"/>
      <c r="V15" s="4"/>
      <c r="W15" s="4"/>
      <c r="X15" s="4"/>
      <c r="Y15" s="4"/>
      <c r="Z15" s="4"/>
    </row>
    <row r="16" spans="1:26" ht="18.75" customHeight="1">
      <c r="A16" s="7"/>
      <c r="B16" s="110" t="s">
        <v>2134</v>
      </c>
      <c r="C16" s="36" t="s">
        <v>55</v>
      </c>
      <c r="D16" s="24"/>
      <c r="E16" s="52"/>
      <c r="F16" s="4"/>
      <c r="G16" s="7"/>
      <c r="H16" s="53"/>
      <c r="I16" s="4"/>
      <c r="J16" s="4"/>
      <c r="K16" s="4"/>
      <c r="L16" s="4"/>
      <c r="M16" s="4"/>
      <c r="N16" s="4"/>
      <c r="O16" s="4"/>
      <c r="P16" s="4"/>
      <c r="Q16" s="4"/>
      <c r="R16" s="4"/>
      <c r="S16" s="4"/>
      <c r="T16" s="4"/>
      <c r="U16" s="4"/>
      <c r="V16" s="4"/>
      <c r="W16" s="4"/>
      <c r="X16" s="4"/>
      <c r="Y16" s="4"/>
      <c r="Z16" s="4"/>
    </row>
    <row r="17" spans="1:26" ht="18.75" customHeight="1">
      <c r="A17" s="7"/>
      <c r="B17" s="77"/>
      <c r="C17" s="4"/>
      <c r="D17" s="7"/>
      <c r="E17" s="52"/>
      <c r="F17" s="4"/>
      <c r="G17" s="7"/>
      <c r="H17" s="53"/>
      <c r="I17" s="4"/>
      <c r="J17" s="4"/>
      <c r="K17" s="4"/>
      <c r="L17" s="4"/>
      <c r="M17" s="4"/>
      <c r="N17" s="4"/>
      <c r="O17" s="4"/>
      <c r="P17" s="4"/>
      <c r="Q17" s="4"/>
      <c r="R17" s="4"/>
      <c r="S17" s="4"/>
      <c r="T17" s="4"/>
      <c r="U17" s="4"/>
      <c r="V17" s="4"/>
      <c r="W17" s="4"/>
      <c r="X17" s="4"/>
      <c r="Y17" s="4"/>
      <c r="Z17" s="4"/>
    </row>
    <row r="18" spans="1:26" ht="18.75" customHeight="1">
      <c r="A18" s="7"/>
      <c r="B18" s="77"/>
      <c r="C18" s="4"/>
      <c r="D18" s="12" t="s">
        <v>31</v>
      </c>
      <c r="E18" s="24"/>
      <c r="F18" s="24"/>
      <c r="G18" s="12" t="s">
        <v>31</v>
      </c>
      <c r="H18" s="53"/>
      <c r="J18" s="4"/>
      <c r="K18" s="4"/>
      <c r="L18" s="4"/>
      <c r="M18" s="4"/>
      <c r="N18" s="4"/>
      <c r="O18" s="4"/>
      <c r="P18" s="4"/>
      <c r="Q18" s="4"/>
      <c r="R18" s="4"/>
      <c r="S18" s="4"/>
      <c r="T18" s="4"/>
      <c r="U18" s="4"/>
      <c r="V18" s="4"/>
      <c r="W18" s="4"/>
      <c r="X18" s="4"/>
      <c r="Y18" s="4"/>
      <c r="Z18" s="4"/>
    </row>
    <row r="19" spans="1:26" ht="66.75" customHeight="1">
      <c r="A19" s="7" t="s">
        <v>2156</v>
      </c>
      <c r="B19" s="111" t="s">
        <v>4204</v>
      </c>
      <c r="C19" s="14" t="s">
        <v>2160</v>
      </c>
      <c r="D19" s="21" t="s">
        <v>2163</v>
      </c>
      <c r="E19" s="21" t="s">
        <v>2164</v>
      </c>
      <c r="F19" s="112" t="s">
        <v>44</v>
      </c>
      <c r="G19" s="23" t="s">
        <v>45</v>
      </c>
      <c r="H19" s="59" t="s">
        <v>52</v>
      </c>
      <c r="I19" s="76" t="s">
        <v>53</v>
      </c>
      <c r="J19" s="4"/>
      <c r="K19" s="4"/>
      <c r="L19" s="4"/>
      <c r="M19" s="4"/>
      <c r="N19" s="4"/>
      <c r="O19" s="4"/>
      <c r="P19" s="4"/>
      <c r="Q19" s="4"/>
      <c r="R19" s="4"/>
      <c r="S19" s="4"/>
      <c r="T19" s="4"/>
      <c r="U19" s="4"/>
      <c r="V19" s="4"/>
      <c r="W19" s="4"/>
      <c r="X19" s="4"/>
      <c r="Y19" s="4"/>
      <c r="Z19" s="4"/>
    </row>
    <row r="20" spans="1:26" ht="18.75" customHeight="1">
      <c r="A20" s="7">
        <v>409</v>
      </c>
      <c r="B20" s="113" t="s">
        <v>4206</v>
      </c>
      <c r="C20" s="79" t="s">
        <v>4207</v>
      </c>
      <c r="D20" s="80">
        <v>3</v>
      </c>
      <c r="E20" s="114" t="s">
        <v>74</v>
      </c>
      <c r="F20" s="116" t="str">
        <f t="shared" ref="F20:F23" si="7">HYPERLINK("https://drive.google.com/drive/folders/0B93qD7tUPEF5X0Y5ZGxzUHVaVEE?usp=sharing","Spend Analysis Documents ")</f>
        <v xml:space="preserve">Spend Analysis Documents </v>
      </c>
      <c r="G20" s="34">
        <v>3</v>
      </c>
      <c r="H20" s="38">
        <f t="shared" ref="H20:H23" si="8">IF(D20&lt;&gt;"",D20,"")</f>
        <v>3</v>
      </c>
      <c r="I20" s="39">
        <f t="shared" ref="I20:I23" si="9">IF(G20&lt;&gt;"",G20,"")</f>
        <v>3</v>
      </c>
      <c r="J20" s="4"/>
      <c r="K20" s="4"/>
      <c r="L20" s="4"/>
      <c r="M20" s="4"/>
      <c r="N20" s="4"/>
      <c r="O20" s="4"/>
      <c r="P20" s="4"/>
      <c r="Q20" s="4"/>
      <c r="R20" s="4"/>
      <c r="S20" s="4"/>
      <c r="T20" s="4"/>
      <c r="U20" s="4"/>
      <c r="V20" s="4"/>
      <c r="W20" s="4"/>
      <c r="X20" s="4"/>
      <c r="Y20" s="4"/>
      <c r="Z20" s="4"/>
    </row>
    <row r="21" spans="1:26" ht="18.75" customHeight="1">
      <c r="A21" s="7">
        <v>410</v>
      </c>
      <c r="B21" s="118" t="s">
        <v>4208</v>
      </c>
      <c r="C21" s="86" t="s">
        <v>4210</v>
      </c>
      <c r="D21" s="34">
        <v>3</v>
      </c>
      <c r="E21" s="120" t="s">
        <v>4211</v>
      </c>
      <c r="F21" s="116" t="str">
        <f t="shared" si="7"/>
        <v xml:space="preserve">Spend Analysis Documents </v>
      </c>
      <c r="G21" s="80">
        <v>2</v>
      </c>
      <c r="H21" s="38">
        <f t="shared" si="8"/>
        <v>3</v>
      </c>
      <c r="I21" s="39">
        <f t="shared" si="9"/>
        <v>2</v>
      </c>
      <c r="J21" s="4"/>
      <c r="K21" s="4"/>
      <c r="L21" s="4"/>
      <c r="M21" s="4"/>
      <c r="N21" s="4"/>
      <c r="O21" s="4"/>
      <c r="P21" s="4"/>
      <c r="Q21" s="4"/>
      <c r="R21" s="4"/>
      <c r="S21" s="4"/>
      <c r="T21" s="4"/>
      <c r="U21" s="4"/>
      <c r="V21" s="4"/>
      <c r="W21" s="4"/>
      <c r="X21" s="4"/>
      <c r="Y21" s="4"/>
      <c r="Z21" s="4"/>
    </row>
    <row r="22" spans="1:26" ht="18.75" customHeight="1">
      <c r="A22" s="7">
        <v>411</v>
      </c>
      <c r="B22" s="118" t="s">
        <v>4213</v>
      </c>
      <c r="C22" s="86" t="s">
        <v>4214</v>
      </c>
      <c r="D22" s="34">
        <v>3</v>
      </c>
      <c r="E22" s="120" t="s">
        <v>4215</v>
      </c>
      <c r="F22" s="116" t="str">
        <f t="shared" si="7"/>
        <v xml:space="preserve">Spend Analysis Documents </v>
      </c>
      <c r="G22" s="34">
        <v>2</v>
      </c>
      <c r="H22" s="38">
        <f t="shared" si="8"/>
        <v>3</v>
      </c>
      <c r="I22" s="39">
        <f t="shared" si="9"/>
        <v>2</v>
      </c>
      <c r="J22" s="4"/>
      <c r="K22" s="4"/>
      <c r="L22" s="4"/>
      <c r="M22" s="4"/>
      <c r="N22" s="4"/>
      <c r="O22" s="4"/>
      <c r="P22" s="4"/>
      <c r="Q22" s="4"/>
      <c r="R22" s="4"/>
      <c r="S22" s="4"/>
      <c r="T22" s="4"/>
      <c r="U22" s="4"/>
      <c r="V22" s="4"/>
      <c r="W22" s="4"/>
      <c r="X22" s="4"/>
      <c r="Y22" s="4"/>
      <c r="Z22" s="4"/>
    </row>
    <row r="23" spans="1:26" ht="18.75" customHeight="1">
      <c r="A23" s="7">
        <v>412</v>
      </c>
      <c r="B23" s="118" t="s">
        <v>4217</v>
      </c>
      <c r="C23" s="86" t="s">
        <v>4218</v>
      </c>
      <c r="D23" s="34">
        <v>3</v>
      </c>
      <c r="E23" s="120" t="s">
        <v>4219</v>
      </c>
      <c r="F23" s="116" t="str">
        <f t="shared" si="7"/>
        <v xml:space="preserve">Spend Analysis Documents </v>
      </c>
      <c r="G23" s="34">
        <v>1</v>
      </c>
      <c r="H23" s="38">
        <f t="shared" si="8"/>
        <v>3</v>
      </c>
      <c r="I23" s="39">
        <f t="shared" si="9"/>
        <v>1</v>
      </c>
      <c r="J23" s="4"/>
      <c r="K23" s="4"/>
      <c r="L23" s="4"/>
      <c r="M23" s="4"/>
      <c r="N23" s="4"/>
      <c r="O23" s="4"/>
      <c r="P23" s="4"/>
      <c r="Q23" s="4"/>
      <c r="R23" s="4"/>
      <c r="S23" s="4"/>
      <c r="T23" s="4"/>
      <c r="U23" s="4"/>
      <c r="V23" s="4"/>
      <c r="W23" s="4"/>
      <c r="X23" s="4"/>
      <c r="Y23" s="4"/>
      <c r="Z23" s="4"/>
    </row>
    <row r="24" spans="1:26" ht="18.75" customHeight="1">
      <c r="A24" s="4"/>
      <c r="B24" s="77"/>
      <c r="C24" s="51"/>
      <c r="D24" s="7"/>
      <c r="E24" s="122"/>
      <c r="F24" s="53"/>
      <c r="G24" s="7"/>
      <c r="H24" s="53"/>
      <c r="I24" s="24"/>
      <c r="J24" s="24"/>
      <c r="K24" s="4"/>
      <c r="L24" s="4"/>
      <c r="M24" s="4"/>
      <c r="N24" s="4"/>
      <c r="O24" s="4"/>
      <c r="P24" s="4"/>
      <c r="Q24" s="4"/>
      <c r="R24" s="4"/>
      <c r="S24" s="4"/>
      <c r="T24" s="4"/>
      <c r="U24" s="4"/>
      <c r="V24" s="4"/>
      <c r="W24" s="4"/>
      <c r="X24" s="4"/>
      <c r="Y24" s="4"/>
      <c r="Z24" s="4"/>
    </row>
    <row r="25" spans="1:26" ht="18.75" customHeight="1">
      <c r="A25" s="7">
        <v>413</v>
      </c>
      <c r="B25" s="118" t="s">
        <v>4221</v>
      </c>
      <c r="C25" s="86" t="s">
        <v>2218</v>
      </c>
      <c r="D25" s="34">
        <v>2</v>
      </c>
      <c r="E25" s="120" t="s">
        <v>2221</v>
      </c>
      <c r="F25" s="116" t="str">
        <f>HYPERLINK("https://drive.google.com/drive/folders/0B93qD7tUPEF5X0Y5ZGxzUHVaVEE?usp=sharing","Spend Analysis Documents ")</f>
        <v xml:space="preserve">Spend Analysis Documents </v>
      </c>
      <c r="G25" s="34">
        <v>2</v>
      </c>
      <c r="H25" s="38">
        <f>IF(D25&lt;&gt;"",D25,"")</f>
        <v>2</v>
      </c>
      <c r="I25" s="39">
        <f>IF(G25&lt;&gt;"",G25,"")</f>
        <v>2</v>
      </c>
      <c r="J25" s="4"/>
      <c r="K25" s="4"/>
      <c r="L25" s="4"/>
      <c r="M25" s="4"/>
      <c r="N25" s="4"/>
      <c r="O25" s="4"/>
      <c r="P25" s="4"/>
      <c r="Q25" s="4"/>
      <c r="R25" s="4"/>
      <c r="S25" s="4"/>
      <c r="T25" s="4"/>
      <c r="U25" s="4"/>
      <c r="V25" s="4"/>
      <c r="W25" s="4"/>
      <c r="X25" s="4"/>
      <c r="Y25" s="4"/>
      <c r="Z25" s="4"/>
    </row>
    <row r="26" spans="1:26" ht="18.75" customHeight="1">
      <c r="A26" s="4"/>
      <c r="B26" s="77"/>
      <c r="C26" s="51"/>
      <c r="D26" s="7"/>
      <c r="E26" s="122"/>
      <c r="F26" s="53"/>
      <c r="G26" s="7"/>
      <c r="H26" s="53"/>
      <c r="I26" s="24"/>
      <c r="J26" s="24"/>
      <c r="K26" s="4"/>
      <c r="L26" s="4"/>
      <c r="M26" s="4"/>
      <c r="N26" s="4"/>
      <c r="O26" s="4"/>
      <c r="P26" s="4"/>
      <c r="Q26" s="4"/>
      <c r="R26" s="4"/>
      <c r="S26" s="4"/>
      <c r="T26" s="4"/>
      <c r="U26" s="4"/>
      <c r="V26" s="4"/>
      <c r="W26" s="4"/>
      <c r="X26" s="4"/>
      <c r="Y26" s="4"/>
      <c r="Z26" s="4"/>
    </row>
    <row r="27" spans="1:26" ht="18.75" customHeight="1">
      <c r="A27" s="7">
        <v>414</v>
      </c>
      <c r="B27" s="118" t="s">
        <v>4224</v>
      </c>
      <c r="C27" s="86" t="s">
        <v>4225</v>
      </c>
      <c r="D27" s="34">
        <v>4</v>
      </c>
      <c r="E27" s="120" t="s">
        <v>4226</v>
      </c>
      <c r="F27" s="116" t="str">
        <f>HYPERLINK("https://drive.google.com/drive/folders/0B93qD7tUPEF5X0Y5ZGxzUHVaVEE?usp=sharing","Spend Analysis Documents ")</f>
        <v xml:space="preserve">Spend Analysis Documents </v>
      </c>
      <c r="G27" s="34">
        <v>2</v>
      </c>
      <c r="H27" s="38">
        <f>IF(D27&lt;&gt;"",D27,"")</f>
        <v>4</v>
      </c>
      <c r="I27" s="39">
        <f>IF(G27&lt;&gt;"",G27,"")</f>
        <v>2</v>
      </c>
      <c r="J27" s="4"/>
      <c r="K27" s="4"/>
      <c r="L27" s="4"/>
      <c r="M27" s="4"/>
      <c r="N27" s="4"/>
      <c r="O27" s="4"/>
      <c r="P27" s="4"/>
      <c r="Q27" s="4"/>
      <c r="R27" s="4"/>
      <c r="S27" s="4"/>
      <c r="T27" s="4"/>
      <c r="U27" s="4"/>
      <c r="V27" s="4"/>
      <c r="W27" s="4"/>
      <c r="X27" s="4"/>
      <c r="Y27" s="4"/>
      <c r="Z27" s="4"/>
    </row>
    <row r="28" spans="1:26" ht="18.75" customHeight="1">
      <c r="A28" s="4"/>
      <c r="B28" s="77"/>
      <c r="C28" s="51"/>
      <c r="D28" s="7"/>
      <c r="E28" s="122"/>
      <c r="F28" s="53"/>
      <c r="G28" s="7"/>
      <c r="H28" s="53"/>
      <c r="I28" s="24"/>
      <c r="J28" s="4"/>
      <c r="K28" s="4"/>
      <c r="L28" s="4"/>
      <c r="M28" s="4"/>
      <c r="N28" s="4"/>
      <c r="O28" s="4"/>
      <c r="P28" s="4"/>
      <c r="Q28" s="4"/>
      <c r="R28" s="4"/>
      <c r="S28" s="4"/>
      <c r="T28" s="4"/>
      <c r="U28" s="4"/>
      <c r="V28" s="4"/>
      <c r="W28" s="4"/>
      <c r="X28" s="4"/>
      <c r="Y28" s="4"/>
      <c r="Z28" s="4"/>
    </row>
    <row r="29" spans="1:26" ht="18.75" customHeight="1">
      <c r="A29" s="7">
        <v>415</v>
      </c>
      <c r="B29" s="118" t="s">
        <v>2974</v>
      </c>
      <c r="C29" s="86" t="s">
        <v>4231</v>
      </c>
      <c r="D29" s="34">
        <v>3</v>
      </c>
      <c r="E29" s="120" t="s">
        <v>4232</v>
      </c>
      <c r="F29" s="116" t="str">
        <f>HYPERLINK("https://drive.google.com/drive/folders/0B93qD7tUPEF5X0Y5ZGxzUHVaVEE?usp=sharing","Spend Analysis Documents ")</f>
        <v xml:space="preserve">Spend Analysis Documents </v>
      </c>
      <c r="G29" s="34">
        <v>2</v>
      </c>
      <c r="H29" s="38">
        <f>IF(D29&lt;&gt;"",D29,"")</f>
        <v>3</v>
      </c>
      <c r="I29" s="39">
        <f>IF(G29&lt;&gt;"",G29,"")</f>
        <v>2</v>
      </c>
      <c r="J29" s="4"/>
      <c r="K29" s="4"/>
      <c r="L29" s="4"/>
      <c r="M29" s="4"/>
      <c r="N29" s="4"/>
      <c r="O29" s="4"/>
      <c r="P29" s="4"/>
      <c r="Q29" s="4"/>
      <c r="R29" s="4"/>
      <c r="S29" s="4"/>
      <c r="T29" s="4"/>
      <c r="U29" s="4"/>
      <c r="V29" s="4"/>
      <c r="W29" s="4"/>
      <c r="X29" s="4"/>
      <c r="Y29" s="4"/>
      <c r="Z29" s="4"/>
    </row>
    <row r="30" spans="1:26" ht="18.75" customHeight="1">
      <c r="A30" s="4"/>
      <c r="B30" s="77"/>
      <c r="C30" s="51"/>
      <c r="D30" s="7"/>
      <c r="E30" s="122"/>
      <c r="F30" s="53"/>
      <c r="G30" s="7"/>
      <c r="H30" s="53"/>
      <c r="I30" s="24"/>
      <c r="J30" s="4"/>
      <c r="K30" s="4"/>
      <c r="L30" s="4"/>
      <c r="M30" s="4"/>
      <c r="N30" s="4"/>
      <c r="O30" s="4"/>
      <c r="P30" s="4"/>
      <c r="Q30" s="4"/>
      <c r="R30" s="4"/>
      <c r="S30" s="4"/>
      <c r="T30" s="4"/>
      <c r="U30" s="4"/>
      <c r="V30" s="4"/>
      <c r="W30" s="4"/>
      <c r="X30" s="4"/>
      <c r="Y30" s="4"/>
      <c r="Z30" s="4"/>
    </row>
    <row r="31" spans="1:26" ht="18.75" customHeight="1">
      <c r="A31" s="7">
        <v>416</v>
      </c>
      <c r="B31" s="118" t="s">
        <v>4235</v>
      </c>
      <c r="C31" s="86" t="s">
        <v>2159</v>
      </c>
      <c r="D31" s="34">
        <v>3</v>
      </c>
      <c r="E31" s="120" t="s">
        <v>2165</v>
      </c>
      <c r="F31" s="116" t="str">
        <f>HYPERLINK("https://drive.google.com/drive/folders/0B93qD7tUPEF5X0Y5ZGxzUHVaVEE?usp=sharing","Spend Analysis Documents ")</f>
        <v xml:space="preserve">Spend Analysis Documents </v>
      </c>
      <c r="G31" s="34">
        <v>2</v>
      </c>
      <c r="H31" s="38">
        <f>IF(D31&lt;&gt;"",D31,"")</f>
        <v>3</v>
      </c>
      <c r="I31" s="39">
        <f>IF(G31&lt;&gt;"",G31,"")</f>
        <v>2</v>
      </c>
      <c r="J31" s="4"/>
      <c r="K31" s="4"/>
      <c r="L31" s="4"/>
      <c r="M31" s="4"/>
      <c r="N31" s="4"/>
      <c r="O31" s="4"/>
      <c r="P31" s="4"/>
      <c r="Q31" s="4"/>
      <c r="R31" s="4"/>
      <c r="S31" s="4"/>
      <c r="T31" s="4"/>
      <c r="U31" s="4"/>
      <c r="V31" s="4"/>
      <c r="W31" s="4"/>
      <c r="X31" s="4"/>
      <c r="Y31" s="4"/>
      <c r="Z31" s="4"/>
    </row>
    <row r="32" spans="1:26" ht="18.75" customHeight="1">
      <c r="A32" s="4"/>
      <c r="B32" s="77"/>
      <c r="C32" s="51"/>
      <c r="D32" s="7"/>
      <c r="E32" s="122"/>
      <c r="F32" s="53"/>
      <c r="G32" s="7"/>
      <c r="H32" s="53"/>
      <c r="I32" s="24"/>
      <c r="J32" s="4"/>
      <c r="K32" s="4"/>
      <c r="L32" s="4"/>
      <c r="M32" s="4"/>
      <c r="N32" s="4"/>
      <c r="O32" s="4"/>
      <c r="P32" s="4"/>
      <c r="Q32" s="4"/>
      <c r="R32" s="4"/>
      <c r="S32" s="4"/>
      <c r="T32" s="4"/>
      <c r="U32" s="4"/>
      <c r="V32" s="4"/>
      <c r="W32" s="4"/>
      <c r="X32" s="4"/>
      <c r="Y32" s="4"/>
      <c r="Z32" s="4"/>
    </row>
    <row r="33" spans="1:26" ht="18.75" customHeight="1">
      <c r="A33" s="4"/>
      <c r="B33" s="77"/>
      <c r="C33" s="51"/>
      <c r="D33" s="7"/>
      <c r="E33" s="122"/>
      <c r="F33" s="53"/>
      <c r="G33" s="7"/>
      <c r="H33" s="53"/>
      <c r="I33" s="24"/>
      <c r="J33" s="4"/>
      <c r="K33" s="4"/>
      <c r="L33" s="4"/>
      <c r="M33" s="4"/>
      <c r="N33" s="4"/>
      <c r="O33" s="4"/>
      <c r="P33" s="4"/>
      <c r="Q33" s="4"/>
      <c r="R33" s="4"/>
      <c r="S33" s="4"/>
      <c r="T33" s="4"/>
      <c r="U33" s="4"/>
      <c r="V33" s="4"/>
      <c r="W33" s="4"/>
      <c r="X33" s="4"/>
      <c r="Y33" s="4"/>
      <c r="Z33" s="4"/>
    </row>
    <row r="34" spans="1:26" ht="18.75" customHeight="1">
      <c r="A34" s="4"/>
      <c r="B34" s="77"/>
      <c r="C34" s="51"/>
      <c r="D34" s="7"/>
      <c r="E34" s="122"/>
      <c r="F34" s="53"/>
      <c r="G34" s="7"/>
      <c r="H34" s="53"/>
      <c r="I34" s="24"/>
      <c r="J34" s="4"/>
      <c r="K34" s="4"/>
      <c r="L34" s="4"/>
      <c r="M34" s="4"/>
      <c r="N34" s="4"/>
      <c r="O34" s="4"/>
      <c r="P34" s="4"/>
      <c r="Q34" s="4"/>
      <c r="R34" s="4"/>
      <c r="S34" s="4"/>
      <c r="T34" s="4"/>
      <c r="U34" s="4"/>
      <c r="V34" s="4"/>
      <c r="W34" s="4"/>
      <c r="X34" s="4"/>
      <c r="Y34" s="4"/>
      <c r="Z34" s="4"/>
    </row>
    <row r="35" spans="1:26" ht="18.75" customHeight="1">
      <c r="A35" s="7"/>
      <c r="B35" s="129" t="s">
        <v>2137</v>
      </c>
      <c r="C35" s="51"/>
      <c r="D35" s="7"/>
      <c r="E35" s="122"/>
      <c r="F35" s="53"/>
      <c r="G35" s="7"/>
      <c r="H35" s="53"/>
      <c r="I35" s="24"/>
      <c r="J35" s="4"/>
      <c r="K35" s="4"/>
      <c r="L35" s="4"/>
      <c r="M35" s="4"/>
      <c r="N35" s="4"/>
      <c r="O35" s="4"/>
      <c r="P35" s="4"/>
      <c r="Q35" s="4"/>
      <c r="R35" s="4"/>
      <c r="S35" s="4"/>
      <c r="T35" s="4"/>
      <c r="U35" s="4"/>
      <c r="V35" s="4"/>
      <c r="W35" s="4"/>
      <c r="X35" s="4"/>
      <c r="Y35" s="4"/>
      <c r="Z35" s="4"/>
    </row>
    <row r="36" spans="1:26" ht="18.75" customHeight="1">
      <c r="A36" s="7">
        <v>417</v>
      </c>
      <c r="B36" s="68" t="s">
        <v>4238</v>
      </c>
      <c r="C36" s="86" t="s">
        <v>4239</v>
      </c>
      <c r="D36" s="34">
        <v>2</v>
      </c>
      <c r="E36" s="120" t="s">
        <v>4240</v>
      </c>
      <c r="F36" s="116" t="str">
        <f t="shared" ref="F36:F40" si="10">HYPERLINK("https://drive.google.com/drive/folders/0B93qD7tUPEF5X0Y5ZGxzUHVaVEE?usp=sharing","Spend Analysis Documents ")</f>
        <v xml:space="preserve">Spend Analysis Documents </v>
      </c>
      <c r="G36" s="34">
        <v>3</v>
      </c>
      <c r="H36" s="38">
        <f t="shared" ref="H36:H40" si="11">IF(D36&lt;&gt;"",D36,"")</f>
        <v>2</v>
      </c>
      <c r="I36" s="39">
        <f t="shared" ref="I36:I40" si="12">IF(G36&lt;&gt;"",G36,"")</f>
        <v>3</v>
      </c>
      <c r="J36" s="4"/>
      <c r="K36" s="4"/>
      <c r="L36" s="4"/>
      <c r="M36" s="4"/>
      <c r="N36" s="4"/>
      <c r="O36" s="4"/>
      <c r="P36" s="4"/>
      <c r="Q36" s="4"/>
      <c r="R36" s="4"/>
      <c r="S36" s="4"/>
      <c r="T36" s="4"/>
      <c r="U36" s="4"/>
      <c r="V36" s="4"/>
      <c r="W36" s="4"/>
      <c r="X36" s="4"/>
      <c r="Y36" s="4"/>
      <c r="Z36" s="4"/>
    </row>
    <row r="37" spans="1:26" ht="18.75" customHeight="1">
      <c r="A37" s="7">
        <v>418</v>
      </c>
      <c r="B37" s="131" t="s">
        <v>4245</v>
      </c>
      <c r="C37" s="86" t="s">
        <v>4246</v>
      </c>
      <c r="D37" s="34">
        <v>2</v>
      </c>
      <c r="E37" s="120" t="s">
        <v>4247</v>
      </c>
      <c r="F37" s="116" t="str">
        <f t="shared" si="10"/>
        <v xml:space="preserve">Spend Analysis Documents </v>
      </c>
      <c r="G37" s="34"/>
      <c r="H37" s="38">
        <f t="shared" si="11"/>
        <v>2</v>
      </c>
      <c r="I37" s="39" t="str">
        <f t="shared" si="12"/>
        <v/>
      </c>
      <c r="J37" s="4"/>
      <c r="K37" s="4"/>
      <c r="L37" s="4"/>
      <c r="M37" s="4"/>
      <c r="N37" s="4"/>
      <c r="O37" s="4"/>
      <c r="P37" s="4"/>
      <c r="Q37" s="4"/>
      <c r="R37" s="4"/>
      <c r="S37" s="4"/>
      <c r="T37" s="4"/>
      <c r="U37" s="4"/>
      <c r="V37" s="4"/>
      <c r="W37" s="4"/>
      <c r="X37" s="4"/>
      <c r="Y37" s="4"/>
      <c r="Z37" s="4"/>
    </row>
    <row r="38" spans="1:26" ht="18.75" customHeight="1">
      <c r="A38" s="7">
        <v>419</v>
      </c>
      <c r="B38" s="118" t="s">
        <v>4249</v>
      </c>
      <c r="C38" s="86" t="s">
        <v>4250</v>
      </c>
      <c r="D38" s="34">
        <v>2</v>
      </c>
      <c r="E38" s="120" t="s">
        <v>4251</v>
      </c>
      <c r="F38" s="116" t="str">
        <f t="shared" si="10"/>
        <v xml:space="preserve">Spend Analysis Documents </v>
      </c>
      <c r="G38" s="34">
        <v>2</v>
      </c>
      <c r="H38" s="38">
        <f t="shared" si="11"/>
        <v>2</v>
      </c>
      <c r="I38" s="39">
        <f t="shared" si="12"/>
        <v>2</v>
      </c>
      <c r="J38" s="4"/>
      <c r="K38" s="4"/>
      <c r="L38" s="4"/>
      <c r="M38" s="4"/>
      <c r="N38" s="4"/>
      <c r="O38" s="4"/>
      <c r="P38" s="4"/>
      <c r="Q38" s="4"/>
      <c r="R38" s="4"/>
      <c r="S38" s="4"/>
      <c r="T38" s="4"/>
      <c r="U38" s="4"/>
      <c r="V38" s="4"/>
      <c r="W38" s="4"/>
      <c r="X38" s="4"/>
      <c r="Y38" s="4"/>
      <c r="Z38" s="4"/>
    </row>
    <row r="39" spans="1:26" ht="18.75" customHeight="1">
      <c r="A39" s="7">
        <v>420</v>
      </c>
      <c r="B39" s="118" t="s">
        <v>4252</v>
      </c>
      <c r="C39" s="86" t="s">
        <v>4253</v>
      </c>
      <c r="D39" s="34">
        <v>3</v>
      </c>
      <c r="E39" s="120" t="s">
        <v>4254</v>
      </c>
      <c r="F39" s="116" t="str">
        <f t="shared" si="10"/>
        <v xml:space="preserve">Spend Analysis Documents </v>
      </c>
      <c r="G39" s="34">
        <v>2</v>
      </c>
      <c r="H39" s="38">
        <f t="shared" si="11"/>
        <v>3</v>
      </c>
      <c r="I39" s="39">
        <f t="shared" si="12"/>
        <v>2</v>
      </c>
      <c r="J39" s="4"/>
      <c r="K39" s="4"/>
      <c r="L39" s="4"/>
      <c r="M39" s="4"/>
      <c r="N39" s="4"/>
      <c r="O39" s="4"/>
      <c r="P39" s="4"/>
      <c r="Q39" s="4"/>
      <c r="R39" s="4"/>
      <c r="S39" s="4"/>
      <c r="T39" s="4"/>
      <c r="U39" s="4"/>
      <c r="V39" s="4"/>
      <c r="W39" s="4"/>
      <c r="X39" s="4"/>
      <c r="Y39" s="4"/>
      <c r="Z39" s="4"/>
    </row>
    <row r="40" spans="1:26" ht="18.75" customHeight="1">
      <c r="A40" s="7">
        <v>421</v>
      </c>
      <c r="B40" s="118" t="s">
        <v>4255</v>
      </c>
      <c r="C40" s="86" t="s">
        <v>4256</v>
      </c>
      <c r="D40" s="34">
        <v>2</v>
      </c>
      <c r="E40" s="120" t="s">
        <v>4257</v>
      </c>
      <c r="F40" s="116" t="str">
        <f t="shared" si="10"/>
        <v xml:space="preserve">Spend Analysis Documents </v>
      </c>
      <c r="G40" s="34">
        <v>2</v>
      </c>
      <c r="H40" s="38">
        <f t="shared" si="11"/>
        <v>2</v>
      </c>
      <c r="I40" s="39">
        <f t="shared" si="12"/>
        <v>2</v>
      </c>
      <c r="J40" s="4"/>
      <c r="K40" s="4"/>
      <c r="L40" s="4"/>
      <c r="M40" s="4"/>
      <c r="N40" s="4"/>
      <c r="O40" s="4"/>
      <c r="P40" s="4"/>
      <c r="Q40" s="4"/>
      <c r="R40" s="4"/>
      <c r="S40" s="4"/>
      <c r="T40" s="4"/>
      <c r="U40" s="4"/>
      <c r="V40" s="4"/>
      <c r="W40" s="4"/>
      <c r="X40" s="4"/>
      <c r="Y40" s="4"/>
      <c r="Z40" s="4"/>
    </row>
    <row r="41" spans="1:26" ht="18.75" customHeight="1">
      <c r="A41" s="4"/>
      <c r="B41" s="77"/>
      <c r="C41" s="51"/>
      <c r="D41" s="7"/>
      <c r="E41" s="122"/>
      <c r="F41" s="53"/>
      <c r="G41" s="7"/>
      <c r="H41" s="53"/>
      <c r="I41" s="24"/>
      <c r="J41" s="4"/>
      <c r="K41" s="4"/>
      <c r="L41" s="4"/>
      <c r="M41" s="4"/>
      <c r="N41" s="4"/>
      <c r="O41" s="4"/>
      <c r="P41" s="4"/>
      <c r="Q41" s="4"/>
      <c r="R41" s="4"/>
      <c r="S41" s="4"/>
      <c r="T41" s="4"/>
      <c r="U41" s="4"/>
      <c r="V41" s="4"/>
      <c r="W41" s="4"/>
      <c r="X41" s="4"/>
      <c r="Y41" s="4"/>
      <c r="Z41" s="4"/>
    </row>
    <row r="42" spans="1:26" ht="18.75" customHeight="1">
      <c r="A42" s="7">
        <v>422</v>
      </c>
      <c r="B42" s="118" t="s">
        <v>4258</v>
      </c>
      <c r="C42" s="86" t="s">
        <v>4259</v>
      </c>
      <c r="D42" s="34">
        <v>2</v>
      </c>
      <c r="E42" s="120" t="s">
        <v>4260</v>
      </c>
      <c r="F42" s="116" t="str">
        <f t="shared" ref="F42:F44" si="13">HYPERLINK("https://drive.google.com/drive/folders/0B93qD7tUPEF5X0Y5ZGxzUHVaVEE?usp=sharing","Spend Analysis Documents ")</f>
        <v xml:space="preserve">Spend Analysis Documents </v>
      </c>
      <c r="G42" s="34">
        <v>2</v>
      </c>
      <c r="H42" s="38">
        <f t="shared" ref="H42:H44" si="14">IF(D42&lt;&gt;"",D42,"")</f>
        <v>2</v>
      </c>
      <c r="I42" s="39">
        <f t="shared" ref="I42:I44" si="15">IF(G42&lt;&gt;"",G42,"")</f>
        <v>2</v>
      </c>
      <c r="J42" s="4"/>
      <c r="K42" s="4"/>
      <c r="L42" s="4"/>
      <c r="M42" s="4"/>
      <c r="N42" s="4"/>
      <c r="O42" s="4"/>
      <c r="P42" s="4"/>
      <c r="Q42" s="4"/>
      <c r="R42" s="4"/>
      <c r="S42" s="4"/>
      <c r="T42" s="4"/>
      <c r="U42" s="4"/>
      <c r="V42" s="4"/>
      <c r="W42" s="4"/>
      <c r="X42" s="4"/>
      <c r="Y42" s="4"/>
      <c r="Z42" s="4"/>
    </row>
    <row r="43" spans="1:26" ht="18.75" customHeight="1">
      <c r="A43" s="7">
        <v>423</v>
      </c>
      <c r="B43" s="118" t="s">
        <v>4264</v>
      </c>
      <c r="C43" s="86" t="s">
        <v>4265</v>
      </c>
      <c r="D43" s="34">
        <v>3</v>
      </c>
      <c r="E43" s="120" t="s">
        <v>4266</v>
      </c>
      <c r="F43" s="116" t="str">
        <f t="shared" si="13"/>
        <v xml:space="preserve">Spend Analysis Documents </v>
      </c>
      <c r="G43" s="34">
        <v>2</v>
      </c>
      <c r="H43" s="38">
        <f t="shared" si="14"/>
        <v>3</v>
      </c>
      <c r="I43" s="39">
        <f t="shared" si="15"/>
        <v>2</v>
      </c>
      <c r="J43" s="4"/>
      <c r="K43" s="4"/>
      <c r="L43" s="4"/>
      <c r="M43" s="4"/>
      <c r="N43" s="4"/>
      <c r="O43" s="4"/>
      <c r="P43" s="4"/>
      <c r="Q43" s="4"/>
      <c r="R43" s="4"/>
      <c r="S43" s="4"/>
      <c r="T43" s="4"/>
      <c r="U43" s="4"/>
      <c r="V43" s="4"/>
      <c r="W43" s="4"/>
      <c r="X43" s="4"/>
      <c r="Y43" s="4"/>
      <c r="Z43" s="4"/>
    </row>
    <row r="44" spans="1:26" ht="18.75" customHeight="1">
      <c r="A44" s="7">
        <v>424</v>
      </c>
      <c r="B44" s="118" t="s">
        <v>4268</v>
      </c>
      <c r="C44" s="86" t="s">
        <v>2168</v>
      </c>
      <c r="D44" s="34">
        <v>3</v>
      </c>
      <c r="E44" s="120" t="s">
        <v>4269</v>
      </c>
      <c r="F44" s="116" t="str">
        <f t="shared" si="13"/>
        <v xml:space="preserve">Spend Analysis Documents </v>
      </c>
      <c r="G44" s="34">
        <v>3</v>
      </c>
      <c r="H44" s="38">
        <f t="shared" si="14"/>
        <v>3</v>
      </c>
      <c r="I44" s="39">
        <f t="shared" si="15"/>
        <v>3</v>
      </c>
      <c r="J44" s="4"/>
      <c r="K44" s="4"/>
      <c r="L44" s="4"/>
      <c r="M44" s="4"/>
      <c r="N44" s="4"/>
      <c r="O44" s="4"/>
      <c r="P44" s="4"/>
      <c r="Q44" s="4"/>
      <c r="R44" s="4"/>
      <c r="S44" s="4"/>
      <c r="T44" s="4"/>
      <c r="U44" s="4"/>
      <c r="V44" s="4"/>
      <c r="W44" s="4"/>
      <c r="X44" s="4"/>
      <c r="Y44" s="4"/>
      <c r="Z44" s="4"/>
    </row>
    <row r="45" spans="1:26" ht="18.75" customHeight="1">
      <c r="A45" s="4"/>
      <c r="B45" s="77"/>
      <c r="C45" s="51"/>
      <c r="D45" s="7"/>
      <c r="E45" s="122"/>
      <c r="F45" s="53"/>
      <c r="G45" s="7"/>
      <c r="H45" s="53"/>
      <c r="I45" s="24"/>
      <c r="J45" s="4"/>
      <c r="K45" s="4"/>
      <c r="L45" s="4"/>
      <c r="M45" s="4"/>
      <c r="N45" s="4"/>
      <c r="O45" s="4"/>
      <c r="P45" s="4"/>
      <c r="Q45" s="4"/>
      <c r="R45" s="4"/>
      <c r="S45" s="4"/>
      <c r="T45" s="4"/>
      <c r="U45" s="4"/>
      <c r="V45" s="4"/>
      <c r="W45" s="4"/>
      <c r="X45" s="4"/>
      <c r="Y45" s="4"/>
      <c r="Z45" s="4"/>
    </row>
    <row r="46" spans="1:26" ht="18.75" customHeight="1">
      <c r="A46" s="7">
        <v>425</v>
      </c>
      <c r="B46" s="118" t="s">
        <v>4272</v>
      </c>
      <c r="C46" s="86" t="s">
        <v>4273</v>
      </c>
      <c r="D46" s="34">
        <v>2</v>
      </c>
      <c r="E46" s="120" t="s">
        <v>4274</v>
      </c>
      <c r="F46" s="116" t="str">
        <f t="shared" ref="F46:F51" si="16">HYPERLINK("https://drive.google.com/drive/folders/0B93qD7tUPEF5X0Y5ZGxzUHVaVEE?usp=sharing","Spend Analysis Documents ")</f>
        <v xml:space="preserve">Spend Analysis Documents </v>
      </c>
      <c r="G46" s="34">
        <v>3</v>
      </c>
      <c r="H46" s="38">
        <f t="shared" ref="H46:H52" si="17">IF(D46&lt;&gt;"",D46,"")</f>
        <v>2</v>
      </c>
      <c r="I46" s="39">
        <f t="shared" ref="I46:I52" si="18">IF(G46&lt;&gt;"",G46,"")</f>
        <v>3</v>
      </c>
      <c r="J46" s="4"/>
      <c r="K46" s="4"/>
      <c r="L46" s="4"/>
      <c r="M46" s="4"/>
      <c r="N46" s="4"/>
      <c r="O46" s="4"/>
      <c r="P46" s="4"/>
      <c r="Q46" s="4"/>
      <c r="R46" s="4"/>
      <c r="S46" s="4"/>
      <c r="T46" s="4"/>
      <c r="U46" s="4"/>
      <c r="V46" s="4"/>
      <c r="W46" s="4"/>
      <c r="X46" s="4"/>
      <c r="Y46" s="4"/>
      <c r="Z46" s="4"/>
    </row>
    <row r="47" spans="1:26" ht="18.75" customHeight="1">
      <c r="A47" s="7">
        <v>426</v>
      </c>
      <c r="B47" s="118" t="s">
        <v>4281</v>
      </c>
      <c r="C47" s="86" t="s">
        <v>2181</v>
      </c>
      <c r="D47" s="34">
        <v>3</v>
      </c>
      <c r="E47" s="120" t="s">
        <v>4283</v>
      </c>
      <c r="F47" s="116" t="str">
        <f t="shared" si="16"/>
        <v xml:space="preserve">Spend Analysis Documents </v>
      </c>
      <c r="G47" s="34">
        <v>2</v>
      </c>
      <c r="H47" s="38">
        <f t="shared" si="17"/>
        <v>3</v>
      </c>
      <c r="I47" s="39">
        <f t="shared" si="18"/>
        <v>2</v>
      </c>
      <c r="J47" s="4"/>
      <c r="K47" s="4"/>
      <c r="L47" s="4"/>
      <c r="M47" s="4"/>
      <c r="N47" s="4"/>
      <c r="O47" s="4"/>
      <c r="P47" s="4"/>
      <c r="Q47" s="4"/>
      <c r="R47" s="4"/>
      <c r="S47" s="4"/>
      <c r="T47" s="4"/>
      <c r="U47" s="4"/>
      <c r="V47" s="4"/>
      <c r="W47" s="4"/>
      <c r="X47" s="4"/>
      <c r="Y47" s="4"/>
      <c r="Z47" s="4"/>
    </row>
    <row r="48" spans="1:26" ht="18.75" customHeight="1">
      <c r="A48" s="7">
        <v>427</v>
      </c>
      <c r="B48" s="118" t="s">
        <v>4287</v>
      </c>
      <c r="C48" s="86" t="s">
        <v>2140</v>
      </c>
      <c r="D48" s="34">
        <v>3</v>
      </c>
      <c r="E48" s="120" t="s">
        <v>4288</v>
      </c>
      <c r="F48" s="116" t="str">
        <f t="shared" si="16"/>
        <v xml:space="preserve">Spend Analysis Documents </v>
      </c>
      <c r="G48" s="34">
        <v>2</v>
      </c>
      <c r="H48" s="38">
        <f t="shared" si="17"/>
        <v>3</v>
      </c>
      <c r="I48" s="39">
        <f t="shared" si="18"/>
        <v>2</v>
      </c>
      <c r="J48" s="4"/>
      <c r="K48" s="4"/>
      <c r="L48" s="4"/>
      <c r="M48" s="4"/>
      <c r="N48" s="4"/>
      <c r="O48" s="4"/>
      <c r="P48" s="4"/>
      <c r="Q48" s="4"/>
      <c r="R48" s="4"/>
      <c r="S48" s="4"/>
      <c r="T48" s="4"/>
      <c r="U48" s="4"/>
      <c r="V48" s="4"/>
      <c r="W48" s="4"/>
      <c r="X48" s="4"/>
      <c r="Y48" s="4"/>
      <c r="Z48" s="4"/>
    </row>
    <row r="49" spans="1:26" ht="18.75" customHeight="1">
      <c r="A49" s="7">
        <v>428</v>
      </c>
      <c r="B49" s="118" t="s">
        <v>1285</v>
      </c>
      <c r="C49" s="86" t="s">
        <v>2210</v>
      </c>
      <c r="D49" s="34">
        <v>2</v>
      </c>
      <c r="E49" s="120" t="s">
        <v>4293</v>
      </c>
      <c r="F49" s="116" t="str">
        <f t="shared" si="16"/>
        <v xml:space="preserve">Spend Analysis Documents </v>
      </c>
      <c r="G49" s="34">
        <v>2</v>
      </c>
      <c r="H49" s="38">
        <f t="shared" si="17"/>
        <v>2</v>
      </c>
      <c r="I49" s="39">
        <f t="shared" si="18"/>
        <v>2</v>
      </c>
      <c r="J49" s="4"/>
      <c r="K49" s="4"/>
      <c r="L49" s="4"/>
      <c r="M49" s="4"/>
      <c r="N49" s="4"/>
      <c r="O49" s="4"/>
      <c r="P49" s="4"/>
      <c r="Q49" s="4"/>
      <c r="R49" s="4"/>
      <c r="S49" s="4"/>
      <c r="T49" s="4"/>
      <c r="U49" s="4"/>
      <c r="V49" s="4"/>
      <c r="W49" s="4"/>
      <c r="X49" s="4"/>
      <c r="Y49" s="4"/>
      <c r="Z49" s="4"/>
    </row>
    <row r="50" spans="1:26" ht="18.75" customHeight="1">
      <c r="A50" s="7">
        <v>429</v>
      </c>
      <c r="B50" s="118" t="s">
        <v>4299</v>
      </c>
      <c r="C50" s="86" t="s">
        <v>2187</v>
      </c>
      <c r="D50" s="34">
        <v>3</v>
      </c>
      <c r="E50" s="120" t="s">
        <v>4300</v>
      </c>
      <c r="F50" s="116" t="str">
        <f t="shared" si="16"/>
        <v xml:space="preserve">Spend Analysis Documents </v>
      </c>
      <c r="G50" s="34">
        <v>2</v>
      </c>
      <c r="H50" s="38">
        <f t="shared" si="17"/>
        <v>3</v>
      </c>
      <c r="I50" s="39">
        <f t="shared" si="18"/>
        <v>2</v>
      </c>
      <c r="J50" s="4"/>
      <c r="K50" s="4"/>
      <c r="L50" s="4"/>
      <c r="M50" s="4"/>
      <c r="N50" s="4"/>
      <c r="O50" s="4"/>
      <c r="P50" s="4"/>
      <c r="Q50" s="4"/>
      <c r="R50" s="4"/>
      <c r="S50" s="4"/>
      <c r="T50" s="4"/>
      <c r="U50" s="4"/>
      <c r="V50" s="4"/>
      <c r="W50" s="4"/>
      <c r="X50" s="4"/>
      <c r="Y50" s="4"/>
      <c r="Z50" s="4"/>
    </row>
    <row r="51" spans="1:26" ht="18.75" customHeight="1">
      <c r="A51" s="7">
        <v>430</v>
      </c>
      <c r="B51" s="118" t="s">
        <v>3142</v>
      </c>
      <c r="C51" s="86" t="s">
        <v>4304</v>
      </c>
      <c r="D51" s="34">
        <v>4</v>
      </c>
      <c r="E51" s="120" t="s">
        <v>4305</v>
      </c>
      <c r="F51" s="116" t="str">
        <f t="shared" si="16"/>
        <v xml:space="preserve">Spend Analysis Documents </v>
      </c>
      <c r="G51" s="34">
        <v>1</v>
      </c>
      <c r="H51" s="38">
        <f t="shared" si="17"/>
        <v>4</v>
      </c>
      <c r="I51" s="39">
        <f t="shared" si="18"/>
        <v>1</v>
      </c>
      <c r="J51" s="4"/>
      <c r="K51" s="4"/>
      <c r="L51" s="4"/>
      <c r="M51" s="4"/>
      <c r="N51" s="4"/>
      <c r="O51" s="4"/>
      <c r="P51" s="4"/>
      <c r="Q51" s="4"/>
      <c r="R51" s="4"/>
      <c r="S51" s="4"/>
      <c r="T51" s="4"/>
      <c r="U51" s="4"/>
      <c r="V51" s="4"/>
      <c r="W51" s="4"/>
      <c r="X51" s="4"/>
      <c r="Y51" s="4"/>
      <c r="Z51" s="4"/>
    </row>
    <row r="52" spans="1:26" ht="18.75" customHeight="1">
      <c r="A52" s="7">
        <v>431</v>
      </c>
      <c r="B52" s="118" t="s">
        <v>4310</v>
      </c>
      <c r="C52" s="86" t="s">
        <v>2203</v>
      </c>
      <c r="D52" s="34">
        <v>4</v>
      </c>
      <c r="E52" s="120" t="s">
        <v>2200</v>
      </c>
      <c r="F52" s="116"/>
      <c r="G52" s="34">
        <v>1</v>
      </c>
      <c r="H52" s="38">
        <f t="shared" si="17"/>
        <v>4</v>
      </c>
      <c r="I52" s="39">
        <f t="shared" si="18"/>
        <v>1</v>
      </c>
      <c r="J52" s="4"/>
      <c r="K52" s="4"/>
      <c r="L52" s="4"/>
      <c r="M52" s="4"/>
      <c r="N52" s="4"/>
      <c r="O52" s="4"/>
      <c r="P52" s="4"/>
      <c r="Q52" s="4"/>
      <c r="R52" s="4"/>
      <c r="S52" s="4"/>
      <c r="T52" s="4"/>
      <c r="U52" s="4"/>
      <c r="V52" s="4"/>
      <c r="W52" s="4"/>
      <c r="X52" s="4"/>
      <c r="Y52" s="4"/>
      <c r="Z52" s="4"/>
    </row>
    <row r="53" spans="1:26" ht="18.75" customHeight="1">
      <c r="A53" s="4"/>
      <c r="B53" s="77"/>
      <c r="C53" s="51"/>
      <c r="D53" s="7"/>
      <c r="E53" s="122"/>
      <c r="F53" s="53"/>
      <c r="G53" s="7"/>
      <c r="H53" s="53"/>
      <c r="I53" s="24"/>
      <c r="J53" s="4"/>
      <c r="K53" s="4"/>
      <c r="L53" s="4"/>
      <c r="M53" s="4"/>
      <c r="N53" s="4"/>
      <c r="O53" s="4"/>
      <c r="P53" s="4"/>
      <c r="Q53" s="4"/>
      <c r="R53" s="4"/>
      <c r="S53" s="4"/>
      <c r="T53" s="4"/>
      <c r="U53" s="4"/>
      <c r="V53" s="4"/>
      <c r="W53" s="4"/>
      <c r="X53" s="4"/>
      <c r="Y53" s="4"/>
      <c r="Z53" s="4"/>
    </row>
    <row r="54" spans="1:26" ht="18.75" customHeight="1">
      <c r="A54" s="7">
        <v>432</v>
      </c>
      <c r="B54" s="118" t="s">
        <v>4314</v>
      </c>
      <c r="C54" s="86" t="s">
        <v>4315</v>
      </c>
      <c r="D54" s="34">
        <v>1</v>
      </c>
      <c r="E54" s="120" t="s">
        <v>4316</v>
      </c>
      <c r="F54" s="116" t="str">
        <f t="shared" ref="F54:F57" si="19">HYPERLINK("https://drive.google.com/drive/folders/0B93qD7tUPEF5X0Y5ZGxzUHVaVEE?usp=sharing","Spend Analysis Documents ")</f>
        <v xml:space="preserve">Spend Analysis Documents </v>
      </c>
      <c r="G54" s="34">
        <v>1</v>
      </c>
      <c r="H54" s="38">
        <f t="shared" ref="H54:H57" si="20">IF(D54&lt;&gt;"",D54,"")</f>
        <v>1</v>
      </c>
      <c r="I54" s="39">
        <f t="shared" ref="I54:I57" si="21">IF(G54&lt;&gt;"",G54,"")</f>
        <v>1</v>
      </c>
      <c r="J54" s="4"/>
      <c r="K54" s="4"/>
      <c r="L54" s="4"/>
      <c r="M54" s="4"/>
      <c r="N54" s="4"/>
      <c r="O54" s="4"/>
      <c r="P54" s="4"/>
      <c r="Q54" s="4"/>
      <c r="R54" s="4"/>
      <c r="S54" s="4"/>
      <c r="T54" s="4"/>
      <c r="U54" s="4"/>
      <c r="V54" s="4"/>
      <c r="W54" s="4"/>
      <c r="X54" s="4"/>
      <c r="Y54" s="4"/>
      <c r="Z54" s="4"/>
    </row>
    <row r="55" spans="1:26" ht="18.75" customHeight="1">
      <c r="A55" s="7">
        <v>433</v>
      </c>
      <c r="B55" s="118" t="s">
        <v>4321</v>
      </c>
      <c r="C55" s="86" t="s">
        <v>2234</v>
      </c>
      <c r="D55" s="34">
        <v>1</v>
      </c>
      <c r="E55" s="120" t="s">
        <v>2237</v>
      </c>
      <c r="F55" s="116" t="str">
        <f t="shared" si="19"/>
        <v xml:space="preserve">Spend Analysis Documents </v>
      </c>
      <c r="G55" s="34">
        <v>1</v>
      </c>
      <c r="H55" s="38">
        <f t="shared" si="20"/>
        <v>1</v>
      </c>
      <c r="I55" s="39">
        <f t="shared" si="21"/>
        <v>1</v>
      </c>
      <c r="J55" s="4"/>
      <c r="K55" s="4"/>
      <c r="L55" s="4"/>
      <c r="M55" s="4"/>
      <c r="N55" s="4"/>
      <c r="O55" s="4"/>
      <c r="P55" s="4"/>
      <c r="Q55" s="4"/>
      <c r="R55" s="4"/>
      <c r="S55" s="4"/>
      <c r="T55" s="4"/>
      <c r="U55" s="4"/>
      <c r="V55" s="4"/>
      <c r="W55" s="4"/>
      <c r="X55" s="4"/>
      <c r="Y55" s="4"/>
      <c r="Z55" s="4"/>
    </row>
    <row r="56" spans="1:26" ht="18.75" customHeight="1">
      <c r="A56" s="7">
        <v>434</v>
      </c>
      <c r="B56" s="118" t="s">
        <v>4323</v>
      </c>
      <c r="C56" s="86" t="s">
        <v>2241</v>
      </c>
      <c r="D56" s="34">
        <v>3</v>
      </c>
      <c r="E56" s="120" t="s">
        <v>4324</v>
      </c>
      <c r="F56" s="116" t="str">
        <f t="shared" si="19"/>
        <v xml:space="preserve">Spend Analysis Documents </v>
      </c>
      <c r="G56" s="34">
        <v>2</v>
      </c>
      <c r="H56" s="38">
        <f t="shared" si="20"/>
        <v>3</v>
      </c>
      <c r="I56" s="39">
        <f t="shared" si="21"/>
        <v>2</v>
      </c>
      <c r="J56" s="4"/>
      <c r="K56" s="4"/>
      <c r="L56" s="4"/>
      <c r="M56" s="4"/>
      <c r="N56" s="4"/>
      <c r="O56" s="4"/>
      <c r="P56" s="4"/>
      <c r="Q56" s="4"/>
      <c r="R56" s="4"/>
      <c r="S56" s="4"/>
      <c r="T56" s="4"/>
      <c r="U56" s="4"/>
      <c r="V56" s="4"/>
      <c r="W56" s="4"/>
      <c r="X56" s="4"/>
      <c r="Y56" s="4"/>
      <c r="Z56" s="4"/>
    </row>
    <row r="57" spans="1:26" ht="18.75" customHeight="1">
      <c r="A57" s="7">
        <v>435</v>
      </c>
      <c r="B57" s="118" t="s">
        <v>4326</v>
      </c>
      <c r="C57" s="86" t="s">
        <v>2249</v>
      </c>
      <c r="D57" s="34">
        <v>3</v>
      </c>
      <c r="E57" s="120" t="s">
        <v>4327</v>
      </c>
      <c r="F57" s="116" t="str">
        <f t="shared" si="19"/>
        <v xml:space="preserve">Spend Analysis Documents </v>
      </c>
      <c r="G57" s="34">
        <v>3</v>
      </c>
      <c r="H57" s="38">
        <f t="shared" si="20"/>
        <v>3</v>
      </c>
      <c r="I57" s="39">
        <f t="shared" si="21"/>
        <v>3</v>
      </c>
      <c r="J57" s="4"/>
      <c r="K57" s="4"/>
      <c r="L57" s="4"/>
      <c r="M57" s="4"/>
      <c r="N57" s="4"/>
      <c r="O57" s="4"/>
      <c r="P57" s="4"/>
      <c r="Q57" s="4"/>
      <c r="R57" s="4"/>
      <c r="S57" s="4"/>
      <c r="T57" s="4"/>
      <c r="U57" s="4"/>
      <c r="V57" s="4"/>
      <c r="W57" s="4"/>
      <c r="X57" s="4"/>
      <c r="Y57" s="4"/>
      <c r="Z57" s="4"/>
    </row>
    <row r="58" spans="1:26" ht="18.75" customHeight="1">
      <c r="A58" s="4"/>
      <c r="B58" s="77"/>
      <c r="C58" s="51"/>
      <c r="D58" s="7"/>
      <c r="E58" s="122"/>
      <c r="F58" s="53"/>
      <c r="G58" s="7"/>
      <c r="H58" s="53"/>
      <c r="I58" s="24"/>
      <c r="J58" s="4"/>
      <c r="K58" s="4"/>
      <c r="L58" s="4"/>
      <c r="M58" s="4"/>
      <c r="N58" s="4"/>
      <c r="O58" s="4"/>
      <c r="P58" s="4"/>
      <c r="Q58" s="4"/>
      <c r="R58" s="4"/>
      <c r="S58" s="4"/>
      <c r="T58" s="4"/>
      <c r="U58" s="4"/>
      <c r="V58" s="4"/>
      <c r="W58" s="4"/>
      <c r="X58" s="4"/>
      <c r="Y58" s="4"/>
      <c r="Z58" s="4"/>
    </row>
    <row r="59" spans="1:26" ht="18.75" customHeight="1">
      <c r="A59" s="7">
        <v>436</v>
      </c>
      <c r="B59" s="118" t="s">
        <v>4328</v>
      </c>
      <c r="C59" s="86" t="s">
        <v>4329</v>
      </c>
      <c r="D59" s="34">
        <v>3</v>
      </c>
      <c r="E59" s="120" t="s">
        <v>4330</v>
      </c>
      <c r="F59" s="116" t="str">
        <f t="shared" ref="F59:F63" si="22">HYPERLINK("https://drive.google.com/drive/folders/0B93qD7tUPEF5X0Y5ZGxzUHVaVEE?usp=sharing","Spend Analysis Documents ")</f>
        <v xml:space="preserve">Spend Analysis Documents </v>
      </c>
      <c r="G59" s="34">
        <v>3</v>
      </c>
      <c r="H59" s="38">
        <f t="shared" ref="H59:H63" si="23">IF(D59&lt;&gt;"",D59,"")</f>
        <v>3</v>
      </c>
      <c r="I59" s="39">
        <f t="shared" ref="I59:I63" si="24">IF(G59&lt;&gt;"",G59,"")</f>
        <v>3</v>
      </c>
      <c r="J59" s="4"/>
      <c r="K59" s="4"/>
      <c r="L59" s="4"/>
      <c r="M59" s="4"/>
      <c r="N59" s="4"/>
      <c r="O59" s="4"/>
      <c r="P59" s="4"/>
      <c r="Q59" s="4"/>
      <c r="R59" s="4"/>
      <c r="S59" s="4"/>
      <c r="T59" s="4"/>
      <c r="U59" s="4"/>
      <c r="V59" s="4"/>
      <c r="W59" s="4"/>
      <c r="X59" s="4"/>
      <c r="Y59" s="4"/>
      <c r="Z59" s="4"/>
    </row>
    <row r="60" spans="1:26" ht="18.75" customHeight="1">
      <c r="A60" s="7">
        <v>437</v>
      </c>
      <c r="B60" s="118" t="s">
        <v>4334</v>
      </c>
      <c r="C60" s="140" t="s">
        <v>2257</v>
      </c>
      <c r="D60" s="141">
        <v>4</v>
      </c>
      <c r="E60" s="142" t="s">
        <v>2260</v>
      </c>
      <c r="F60" s="116" t="str">
        <f t="shared" si="22"/>
        <v xml:space="preserve">Spend Analysis Documents </v>
      </c>
      <c r="G60" s="141">
        <v>3</v>
      </c>
      <c r="H60" s="38">
        <f t="shared" si="23"/>
        <v>4</v>
      </c>
      <c r="I60" s="39">
        <f t="shared" si="24"/>
        <v>3</v>
      </c>
      <c r="J60" s="4"/>
      <c r="K60" s="4"/>
      <c r="L60" s="4"/>
      <c r="M60" s="4"/>
      <c r="N60" s="4"/>
      <c r="O60" s="4"/>
      <c r="P60" s="4"/>
      <c r="Q60" s="4"/>
      <c r="R60" s="4"/>
      <c r="S60" s="4"/>
      <c r="T60" s="4"/>
      <c r="U60" s="4"/>
      <c r="V60" s="4"/>
      <c r="W60" s="4"/>
      <c r="X60" s="4"/>
      <c r="Y60" s="4"/>
      <c r="Z60" s="4"/>
    </row>
    <row r="61" spans="1:26" ht="18.75" customHeight="1">
      <c r="A61" s="7">
        <v>438</v>
      </c>
      <c r="B61" s="144" t="s">
        <v>4339</v>
      </c>
      <c r="C61" s="86" t="s">
        <v>2224</v>
      </c>
      <c r="D61" s="34">
        <v>3</v>
      </c>
      <c r="E61" s="120" t="s">
        <v>2229</v>
      </c>
      <c r="F61" s="116" t="str">
        <f t="shared" si="22"/>
        <v xml:space="preserve">Spend Analysis Documents </v>
      </c>
      <c r="G61" s="34">
        <v>3</v>
      </c>
      <c r="H61" s="38">
        <f t="shared" si="23"/>
        <v>3</v>
      </c>
      <c r="I61" s="39">
        <f t="shared" si="24"/>
        <v>3</v>
      </c>
      <c r="J61" s="4"/>
      <c r="K61" s="4"/>
      <c r="L61" s="4"/>
      <c r="M61" s="4"/>
      <c r="N61" s="4"/>
      <c r="O61" s="4"/>
      <c r="P61" s="4"/>
      <c r="Q61" s="4"/>
      <c r="R61" s="4"/>
      <c r="S61" s="4"/>
      <c r="T61" s="4"/>
      <c r="U61" s="4"/>
      <c r="V61" s="4"/>
      <c r="W61" s="4"/>
      <c r="X61" s="4"/>
      <c r="Y61" s="4"/>
      <c r="Z61" s="4"/>
    </row>
    <row r="62" spans="1:26" ht="18.75" customHeight="1">
      <c r="A62" s="7">
        <v>439</v>
      </c>
      <c r="B62" s="118" t="s">
        <v>4347</v>
      </c>
      <c r="C62" s="79" t="s">
        <v>4349</v>
      </c>
      <c r="D62" s="80">
        <v>2</v>
      </c>
      <c r="E62" s="114" t="s">
        <v>4351</v>
      </c>
      <c r="F62" s="116" t="str">
        <f t="shared" si="22"/>
        <v xml:space="preserve">Spend Analysis Documents </v>
      </c>
      <c r="G62" s="80">
        <v>3</v>
      </c>
      <c r="H62" s="38">
        <f t="shared" si="23"/>
        <v>2</v>
      </c>
      <c r="I62" s="39">
        <f t="shared" si="24"/>
        <v>3</v>
      </c>
      <c r="J62" s="4"/>
      <c r="K62" s="4"/>
      <c r="L62" s="4"/>
      <c r="M62" s="4"/>
      <c r="N62" s="4"/>
      <c r="O62" s="4"/>
      <c r="P62" s="4"/>
      <c r="Q62" s="4"/>
      <c r="R62" s="4"/>
      <c r="S62" s="4"/>
      <c r="T62" s="4"/>
      <c r="U62" s="4"/>
      <c r="V62" s="4"/>
      <c r="W62" s="4"/>
      <c r="X62" s="4"/>
      <c r="Y62" s="4"/>
      <c r="Z62" s="4"/>
    </row>
    <row r="63" spans="1:26" ht="18.75" customHeight="1">
      <c r="A63" s="7">
        <v>440</v>
      </c>
      <c r="B63" s="118" t="s">
        <v>4353</v>
      </c>
      <c r="C63" s="86" t="s">
        <v>4354</v>
      </c>
      <c r="D63" s="34">
        <v>4</v>
      </c>
      <c r="E63" s="120" t="s">
        <v>4355</v>
      </c>
      <c r="F63" s="116" t="str">
        <f t="shared" si="22"/>
        <v xml:space="preserve">Spend Analysis Documents </v>
      </c>
      <c r="G63" s="34">
        <v>2</v>
      </c>
      <c r="H63" s="38">
        <f t="shared" si="23"/>
        <v>4</v>
      </c>
      <c r="I63" s="39">
        <f t="shared" si="24"/>
        <v>2</v>
      </c>
      <c r="J63" s="4"/>
      <c r="K63" s="4"/>
      <c r="L63" s="4"/>
      <c r="M63" s="4"/>
      <c r="N63" s="4"/>
      <c r="O63" s="4"/>
      <c r="P63" s="4"/>
      <c r="Q63" s="4"/>
      <c r="R63" s="4"/>
      <c r="S63" s="4"/>
      <c r="T63" s="4"/>
      <c r="U63" s="4"/>
      <c r="V63" s="4"/>
      <c r="W63" s="4"/>
      <c r="X63" s="4"/>
      <c r="Y63" s="4"/>
      <c r="Z63" s="4"/>
    </row>
    <row r="64" spans="1:26" ht="18.75" customHeight="1">
      <c r="A64" s="4"/>
      <c r="B64" s="77"/>
      <c r="C64" s="51"/>
      <c r="D64" s="7"/>
      <c r="E64" s="122"/>
      <c r="F64" s="53"/>
      <c r="G64" s="7"/>
      <c r="H64" s="53"/>
      <c r="I64" s="24"/>
      <c r="J64" s="4"/>
      <c r="K64" s="4"/>
      <c r="L64" s="4"/>
      <c r="M64" s="4"/>
      <c r="N64" s="4"/>
      <c r="O64" s="4"/>
      <c r="P64" s="4"/>
      <c r="Q64" s="4"/>
      <c r="R64" s="4"/>
      <c r="S64" s="4"/>
      <c r="T64" s="4"/>
      <c r="U64" s="4"/>
      <c r="V64" s="4"/>
      <c r="W64" s="4"/>
      <c r="X64" s="4"/>
      <c r="Y64" s="4"/>
      <c r="Z64" s="4"/>
    </row>
    <row r="65" spans="1:26" ht="18.75" customHeight="1">
      <c r="A65" s="7">
        <v>441</v>
      </c>
      <c r="B65" s="118" t="s">
        <v>4356</v>
      </c>
      <c r="C65" s="86" t="s">
        <v>4357</v>
      </c>
      <c r="D65" s="34">
        <v>2</v>
      </c>
      <c r="E65" s="120" t="s">
        <v>4358</v>
      </c>
      <c r="F65" s="116" t="str">
        <f t="shared" ref="F65:F67" si="25">HYPERLINK("https://drive.google.com/drive/folders/0B93qD7tUPEF5X0Y5ZGxzUHVaVEE?usp=sharing","Spend Analysis Documents ")</f>
        <v xml:space="preserve">Spend Analysis Documents </v>
      </c>
      <c r="G65" s="34">
        <v>2</v>
      </c>
      <c r="H65" s="38">
        <f t="shared" ref="H65:H67" si="26">IF(D65&lt;&gt;"",D65,"")</f>
        <v>2</v>
      </c>
      <c r="I65" s="39">
        <f t="shared" ref="I65:I67" si="27">IF(G65&lt;&gt;"",G65,"")</f>
        <v>2</v>
      </c>
      <c r="J65" s="4"/>
      <c r="K65" s="4"/>
      <c r="L65" s="4"/>
      <c r="M65" s="4"/>
      <c r="N65" s="4"/>
      <c r="O65" s="4"/>
      <c r="P65" s="4"/>
      <c r="Q65" s="4"/>
      <c r="R65" s="4"/>
      <c r="S65" s="4"/>
      <c r="T65" s="4"/>
      <c r="U65" s="4"/>
      <c r="V65" s="4"/>
      <c r="W65" s="4"/>
      <c r="X65" s="4"/>
      <c r="Y65" s="4"/>
      <c r="Z65" s="4"/>
    </row>
    <row r="66" spans="1:26" ht="18.75" customHeight="1">
      <c r="A66" s="7">
        <v>442</v>
      </c>
      <c r="B66" s="118" t="s">
        <v>4364</v>
      </c>
      <c r="C66" s="86" t="s">
        <v>4365</v>
      </c>
      <c r="D66" s="34">
        <v>3</v>
      </c>
      <c r="E66" s="120" t="s">
        <v>4366</v>
      </c>
      <c r="F66" s="116" t="str">
        <f t="shared" si="25"/>
        <v xml:space="preserve">Spend Analysis Documents </v>
      </c>
      <c r="G66" s="34">
        <v>3</v>
      </c>
      <c r="H66" s="38">
        <f t="shared" si="26"/>
        <v>3</v>
      </c>
      <c r="I66" s="39">
        <f t="shared" si="27"/>
        <v>3</v>
      </c>
      <c r="J66" s="4"/>
      <c r="K66" s="4"/>
      <c r="L66" s="4"/>
      <c r="M66" s="4"/>
      <c r="N66" s="4"/>
      <c r="O66" s="4"/>
      <c r="P66" s="4"/>
      <c r="Q66" s="4"/>
      <c r="R66" s="4"/>
      <c r="S66" s="4"/>
      <c r="T66" s="4"/>
      <c r="U66" s="4"/>
      <c r="V66" s="4"/>
      <c r="W66" s="4"/>
      <c r="X66" s="4"/>
      <c r="Y66" s="4"/>
      <c r="Z66" s="4"/>
    </row>
    <row r="67" spans="1:26" ht="18.75" customHeight="1">
      <c r="A67" s="7">
        <v>443</v>
      </c>
      <c r="B67" s="118" t="s">
        <v>4369</v>
      </c>
      <c r="C67" s="86" t="s">
        <v>4370</v>
      </c>
      <c r="D67" s="34">
        <v>0</v>
      </c>
      <c r="E67" s="120" t="s">
        <v>4371</v>
      </c>
      <c r="F67" s="116" t="str">
        <f t="shared" si="25"/>
        <v xml:space="preserve">Spend Analysis Documents </v>
      </c>
      <c r="G67" s="34">
        <v>0</v>
      </c>
      <c r="H67" s="38">
        <f t="shared" si="26"/>
        <v>0</v>
      </c>
      <c r="I67" s="39">
        <f t="shared" si="27"/>
        <v>0</v>
      </c>
      <c r="J67" s="4"/>
      <c r="K67" s="4"/>
      <c r="L67" s="4"/>
      <c r="M67" s="4"/>
      <c r="N67" s="4"/>
      <c r="O67" s="4"/>
      <c r="P67" s="4"/>
      <c r="Q67" s="4"/>
      <c r="R67" s="4"/>
      <c r="S67" s="4"/>
      <c r="T67" s="4"/>
      <c r="U67" s="4"/>
      <c r="V67" s="4"/>
      <c r="W67" s="4"/>
      <c r="X67" s="4"/>
      <c r="Y67" s="4"/>
      <c r="Z67" s="4"/>
    </row>
    <row r="68" spans="1:26" ht="18.75" customHeight="1">
      <c r="A68" s="4"/>
      <c r="B68" s="77"/>
      <c r="C68" s="51"/>
      <c r="D68" s="7"/>
      <c r="E68" s="122"/>
      <c r="F68" s="53"/>
      <c r="G68" s="7"/>
      <c r="H68" s="53"/>
      <c r="I68" s="24"/>
      <c r="J68" s="4"/>
      <c r="K68" s="4"/>
      <c r="L68" s="4"/>
      <c r="M68" s="4"/>
      <c r="N68" s="4"/>
      <c r="O68" s="4"/>
      <c r="P68" s="4"/>
      <c r="Q68" s="4"/>
      <c r="R68" s="4"/>
      <c r="S68" s="4"/>
      <c r="T68" s="4"/>
      <c r="U68" s="4"/>
      <c r="V68" s="4"/>
      <c r="W68" s="4"/>
      <c r="X68" s="4"/>
      <c r="Y68" s="4"/>
      <c r="Z68" s="4"/>
    </row>
    <row r="69" spans="1:26" ht="18.75" customHeight="1">
      <c r="A69" s="4"/>
      <c r="B69" s="77"/>
      <c r="C69" s="51"/>
      <c r="D69" s="7"/>
      <c r="E69" s="122"/>
      <c r="F69" s="53"/>
      <c r="G69" s="7"/>
      <c r="H69" s="53"/>
      <c r="I69" s="24"/>
      <c r="J69" s="4"/>
      <c r="K69" s="4"/>
      <c r="L69" s="4"/>
      <c r="M69" s="4"/>
      <c r="N69" s="4"/>
      <c r="O69" s="4"/>
      <c r="P69" s="4"/>
      <c r="Q69" s="4"/>
      <c r="R69" s="4"/>
      <c r="S69" s="4"/>
      <c r="T69" s="4"/>
      <c r="U69" s="4"/>
      <c r="V69" s="4"/>
      <c r="W69" s="4"/>
      <c r="X69" s="4"/>
      <c r="Y69" s="4"/>
      <c r="Z69" s="4"/>
    </row>
    <row r="70" spans="1:26" ht="18.75" customHeight="1">
      <c r="A70" s="4"/>
      <c r="B70" s="77"/>
      <c r="C70" s="51"/>
      <c r="D70" s="7"/>
      <c r="E70" s="122"/>
      <c r="F70" s="53"/>
      <c r="G70" s="7"/>
      <c r="H70" s="53"/>
      <c r="I70" s="24"/>
      <c r="J70" s="4"/>
      <c r="K70" s="4"/>
      <c r="L70" s="4"/>
      <c r="M70" s="4"/>
      <c r="N70" s="4"/>
      <c r="O70" s="4"/>
      <c r="P70" s="4"/>
      <c r="Q70" s="4"/>
      <c r="R70" s="4"/>
      <c r="S70" s="4"/>
      <c r="T70" s="4"/>
      <c r="U70" s="4"/>
      <c r="V70" s="4"/>
      <c r="W70" s="4"/>
      <c r="X70" s="4"/>
      <c r="Y70" s="4"/>
      <c r="Z70" s="4"/>
    </row>
    <row r="71" spans="1:26" ht="18.75" customHeight="1">
      <c r="A71" s="7"/>
      <c r="B71" s="129" t="s">
        <v>2264</v>
      </c>
      <c r="C71" s="51"/>
      <c r="D71" s="7"/>
      <c r="E71" s="122"/>
      <c r="F71" s="53"/>
      <c r="G71" s="7"/>
      <c r="H71" s="53"/>
      <c r="I71" s="24"/>
      <c r="J71" s="4"/>
      <c r="K71" s="4"/>
      <c r="L71" s="4"/>
      <c r="M71" s="4"/>
      <c r="N71" s="4"/>
      <c r="O71" s="4"/>
      <c r="P71" s="4"/>
      <c r="Q71" s="4"/>
      <c r="R71" s="4"/>
      <c r="S71" s="4"/>
      <c r="T71" s="4"/>
      <c r="U71" s="4"/>
      <c r="V71" s="4"/>
      <c r="W71" s="4"/>
      <c r="X71" s="4"/>
      <c r="Y71" s="4"/>
      <c r="Z71" s="4"/>
    </row>
    <row r="72" spans="1:26" ht="18.75" customHeight="1">
      <c r="A72" s="7"/>
      <c r="B72" s="145" t="s">
        <v>2267</v>
      </c>
      <c r="C72" s="51"/>
      <c r="D72" s="7"/>
      <c r="E72" s="122"/>
      <c r="F72" s="53"/>
      <c r="G72" s="7"/>
      <c r="H72" s="53"/>
      <c r="I72" s="24"/>
      <c r="J72" s="4"/>
      <c r="K72" s="4"/>
      <c r="L72" s="4"/>
      <c r="M72" s="4"/>
      <c r="N72" s="4"/>
      <c r="O72" s="4"/>
      <c r="P72" s="4"/>
      <c r="Q72" s="4"/>
      <c r="R72" s="4"/>
      <c r="S72" s="4"/>
      <c r="T72" s="4"/>
      <c r="U72" s="4"/>
      <c r="V72" s="4"/>
      <c r="W72" s="4"/>
      <c r="X72" s="4"/>
      <c r="Y72" s="4"/>
      <c r="Z72" s="4"/>
    </row>
    <row r="73" spans="1:26" ht="18.75" customHeight="1">
      <c r="A73" s="7">
        <v>444</v>
      </c>
      <c r="B73" s="146" t="s">
        <v>4376</v>
      </c>
      <c r="C73" s="86" t="s">
        <v>2268</v>
      </c>
      <c r="D73" s="147"/>
      <c r="E73" s="148"/>
      <c r="F73" s="116"/>
      <c r="G73" s="147"/>
      <c r="H73" s="38" t="str">
        <f>IF(D73&lt;&gt;"",D73,"")</f>
        <v/>
      </c>
      <c r="I73" s="39" t="str">
        <f>IF(G73&lt;&gt;"",G73,"")</f>
        <v/>
      </c>
      <c r="J73" s="4"/>
      <c r="K73" s="4"/>
      <c r="L73" s="4"/>
      <c r="M73" s="4"/>
      <c r="N73" s="4"/>
      <c r="O73" s="4"/>
      <c r="P73" s="4"/>
      <c r="Q73" s="4"/>
      <c r="R73" s="4"/>
      <c r="S73" s="4"/>
      <c r="T73" s="4"/>
      <c r="U73" s="4"/>
      <c r="V73" s="4"/>
      <c r="W73" s="4"/>
      <c r="X73" s="4"/>
      <c r="Y73" s="4"/>
      <c r="Z73" s="4"/>
    </row>
    <row r="74" spans="1:26" ht="18.75" customHeight="1">
      <c r="A74" s="7"/>
      <c r="B74" s="150"/>
      <c r="C74" s="151" t="str">
        <f>HYPERLINK("http://sourcinginnovation.com/wordpress/2017/04/26/are-we-about-to-enter-the-age-of-permissive-analytics/","Are we about to enter the age of permissive analytics")</f>
        <v>Are we about to enter the age of permissive analytics</v>
      </c>
      <c r="D74" s="152"/>
      <c r="E74" s="153"/>
      <c r="F74" s="53"/>
      <c r="G74" s="152"/>
      <c r="H74" s="53"/>
      <c r="I74" s="24"/>
      <c r="J74" s="4"/>
      <c r="K74" s="4"/>
      <c r="L74" s="4"/>
      <c r="M74" s="4"/>
      <c r="N74" s="4"/>
      <c r="O74" s="4"/>
      <c r="P74" s="4"/>
      <c r="Q74" s="4"/>
      <c r="R74" s="4"/>
      <c r="S74" s="4"/>
      <c r="T74" s="4"/>
      <c r="U74" s="4"/>
      <c r="V74" s="4"/>
      <c r="W74" s="4"/>
      <c r="X74" s="4"/>
      <c r="Y74" s="4"/>
      <c r="Z74" s="4"/>
    </row>
    <row r="75" spans="1:26" ht="18.75" customHeight="1">
      <c r="A75" s="7"/>
      <c r="B75" s="150"/>
      <c r="C75" s="151" t="str">
        <f>HYPERLINK("http://sourcinginnovation.com/wordpress/2017/04/27/when-selecting-your-prescriptive-and-future-permissive-analytics-system/","When Selecting Your Future Permissive Analytics System")</f>
        <v>When Selecting Your Future Permissive Analytics System</v>
      </c>
      <c r="D75" s="152"/>
      <c r="E75" s="153"/>
      <c r="F75" s="53"/>
      <c r="G75" s="152"/>
      <c r="H75" s="53"/>
      <c r="I75" s="24"/>
      <c r="J75" s="4"/>
      <c r="K75" s="4"/>
      <c r="L75" s="4"/>
      <c r="M75" s="4"/>
      <c r="N75" s="4"/>
      <c r="O75" s="4"/>
      <c r="P75" s="4"/>
      <c r="Q75" s="4"/>
      <c r="R75" s="4"/>
      <c r="S75" s="4"/>
      <c r="T75" s="4"/>
      <c r="U75" s="4"/>
      <c r="V75" s="4"/>
      <c r="W75" s="4"/>
      <c r="X75" s="4"/>
      <c r="Y75" s="4"/>
      <c r="Z75" s="4"/>
    </row>
    <row r="76" spans="1:26" ht="18.75" customHeight="1">
      <c r="A76" s="4"/>
      <c r="B76" s="77"/>
      <c r="C76" s="51"/>
      <c r="D76" s="7"/>
      <c r="E76" s="122"/>
      <c r="F76" s="53"/>
      <c r="G76" s="7"/>
      <c r="H76" s="53"/>
      <c r="I76" s="24"/>
      <c r="J76" s="4"/>
      <c r="K76" s="4"/>
      <c r="L76" s="4"/>
      <c r="M76" s="4"/>
      <c r="N76" s="4"/>
      <c r="O76" s="4"/>
      <c r="P76" s="4"/>
      <c r="Q76" s="4"/>
      <c r="R76" s="4"/>
      <c r="S76" s="4"/>
      <c r="T76" s="4"/>
      <c r="U76" s="4"/>
      <c r="V76" s="4"/>
      <c r="W76" s="4"/>
      <c r="X76" s="4"/>
      <c r="Y76" s="4"/>
      <c r="Z76" s="4"/>
    </row>
    <row r="77" spans="1:26" ht="18.75" customHeight="1">
      <c r="A77" s="7">
        <v>445</v>
      </c>
      <c r="B77" s="118" t="s">
        <v>4392</v>
      </c>
      <c r="C77" s="86" t="s">
        <v>2275</v>
      </c>
      <c r="D77" s="147">
        <v>1</v>
      </c>
      <c r="E77" s="148" t="s">
        <v>2278</v>
      </c>
      <c r="F77" s="116"/>
      <c r="G77" s="147">
        <v>0</v>
      </c>
      <c r="H77" s="38">
        <f>IF(D77&lt;&gt;"",D77,"")</f>
        <v>1</v>
      </c>
      <c r="I77" s="39">
        <f>IF(G77&lt;&gt;"",G77,"")</f>
        <v>0</v>
      </c>
      <c r="J77" s="4"/>
      <c r="K77" s="4"/>
      <c r="L77" s="4"/>
      <c r="M77" s="4"/>
      <c r="N77" s="4"/>
      <c r="O77" s="4"/>
      <c r="P77" s="4"/>
      <c r="Q77" s="4"/>
      <c r="R77" s="4"/>
      <c r="S77" s="4"/>
      <c r="T77" s="4"/>
      <c r="U77" s="4"/>
      <c r="V77" s="4"/>
      <c r="W77" s="4"/>
      <c r="X77" s="4"/>
      <c r="Y77" s="4"/>
      <c r="Z77" s="4"/>
    </row>
    <row r="78" spans="1:26" ht="18.75" customHeight="1">
      <c r="A78" s="4"/>
      <c r="B78" s="77"/>
      <c r="C78" s="51"/>
      <c r="D78" s="7"/>
      <c r="E78" s="122"/>
      <c r="F78" s="53"/>
      <c r="G78" s="7"/>
      <c r="H78" s="53"/>
      <c r="I78" s="24"/>
      <c r="J78" s="4"/>
      <c r="K78" s="4"/>
      <c r="L78" s="4"/>
      <c r="M78" s="4"/>
      <c r="N78" s="4"/>
      <c r="O78" s="4"/>
      <c r="P78" s="4"/>
      <c r="Q78" s="4"/>
      <c r="R78" s="4"/>
      <c r="S78" s="4"/>
      <c r="T78" s="4"/>
      <c r="U78" s="4"/>
      <c r="V78" s="4"/>
      <c r="W78" s="4"/>
      <c r="X78" s="4"/>
      <c r="Y78" s="4"/>
      <c r="Z78" s="4"/>
    </row>
    <row r="79" spans="1:26" ht="18.75" customHeight="1">
      <c r="A79" s="7">
        <v>446</v>
      </c>
      <c r="B79" s="118" t="s">
        <v>1461</v>
      </c>
      <c r="C79" s="86" t="s">
        <v>1462</v>
      </c>
      <c r="D79" s="147">
        <v>1</v>
      </c>
      <c r="E79" s="148" t="s">
        <v>2278</v>
      </c>
      <c r="F79" s="116"/>
      <c r="G79" s="147">
        <v>0</v>
      </c>
      <c r="H79" s="38">
        <f>IF(D79&lt;&gt;"",D79,"")</f>
        <v>1</v>
      </c>
      <c r="I79" s="39">
        <f>IF(G79&lt;&gt;"",G79,"")</f>
        <v>0</v>
      </c>
      <c r="J79" s="4"/>
      <c r="K79" s="4"/>
      <c r="L79" s="4"/>
      <c r="M79" s="4"/>
      <c r="N79" s="4"/>
      <c r="O79" s="4"/>
      <c r="P79" s="4"/>
      <c r="Q79" s="4"/>
      <c r="R79" s="4"/>
      <c r="S79" s="4"/>
      <c r="T79" s="4"/>
      <c r="U79" s="4"/>
      <c r="V79" s="4"/>
      <c r="W79" s="4"/>
      <c r="X79" s="4"/>
      <c r="Y79" s="4"/>
      <c r="Z79" s="4"/>
    </row>
    <row r="80" spans="1:26" ht="18.75" customHeight="1">
      <c r="A80" s="4"/>
      <c r="B80" s="77"/>
      <c r="C80" s="51"/>
      <c r="D80" s="7"/>
      <c r="E80" s="122"/>
      <c r="F80" s="53"/>
      <c r="G80" s="7"/>
      <c r="H80" s="53"/>
      <c r="I80" s="24"/>
      <c r="J80" s="4"/>
      <c r="K80" s="4"/>
      <c r="L80" s="4"/>
      <c r="M80" s="4"/>
      <c r="N80" s="4"/>
      <c r="O80" s="4"/>
      <c r="P80" s="4"/>
      <c r="Q80" s="4"/>
      <c r="R80" s="4"/>
      <c r="S80" s="4"/>
      <c r="T80" s="4"/>
      <c r="U80" s="4"/>
      <c r="V80" s="4"/>
      <c r="W80" s="4"/>
      <c r="X80" s="4"/>
      <c r="Y80" s="4"/>
      <c r="Z80" s="4"/>
    </row>
    <row r="81" spans="1:26" ht="18.75" customHeight="1">
      <c r="A81" s="7">
        <v>447</v>
      </c>
      <c r="B81" s="118" t="s">
        <v>4400</v>
      </c>
      <c r="C81" s="86" t="s">
        <v>2292</v>
      </c>
      <c r="D81" s="147">
        <v>0</v>
      </c>
      <c r="E81" s="148" t="s">
        <v>2278</v>
      </c>
      <c r="F81" s="116"/>
      <c r="G81" s="147">
        <v>0</v>
      </c>
      <c r="H81" s="38">
        <f>IF(D81&lt;&gt;"",D81,"")</f>
        <v>0</v>
      </c>
      <c r="I81" s="39">
        <f>IF(G81&lt;&gt;"",G81,"")</f>
        <v>0</v>
      </c>
      <c r="J81" s="4"/>
      <c r="K81" s="4"/>
      <c r="L81" s="4"/>
      <c r="M81" s="4"/>
      <c r="N81" s="4"/>
      <c r="O81" s="4"/>
      <c r="P81" s="4"/>
      <c r="Q81" s="4"/>
      <c r="R81" s="4"/>
      <c r="S81" s="4"/>
      <c r="T81" s="4"/>
      <c r="U81" s="4"/>
      <c r="V81" s="4"/>
      <c r="W81" s="4"/>
      <c r="X81" s="4"/>
      <c r="Y81" s="4"/>
      <c r="Z81" s="4"/>
    </row>
    <row r="82" spans="1:26" ht="18.75" customHeight="1">
      <c r="A82" s="4"/>
      <c r="B82" s="77"/>
      <c r="C82" s="51"/>
      <c r="D82" s="7"/>
      <c r="E82" s="122"/>
      <c r="F82" s="53"/>
      <c r="G82" s="7"/>
      <c r="H82" s="53"/>
      <c r="I82" s="24"/>
      <c r="J82" s="4"/>
      <c r="K82" s="4"/>
      <c r="L82" s="4"/>
      <c r="M82" s="4"/>
      <c r="N82" s="4"/>
      <c r="O82" s="4"/>
      <c r="P82" s="4"/>
      <c r="Q82" s="4"/>
      <c r="R82" s="4"/>
      <c r="S82" s="4"/>
      <c r="T82" s="4"/>
      <c r="U82" s="4"/>
      <c r="V82" s="4"/>
      <c r="W82" s="4"/>
      <c r="X82" s="4"/>
      <c r="Y82" s="4"/>
      <c r="Z82" s="4"/>
    </row>
    <row r="83" spans="1:26" ht="18.75" customHeight="1">
      <c r="A83" s="7">
        <v>448</v>
      </c>
      <c r="B83" s="118" t="s">
        <v>3060</v>
      </c>
      <c r="C83" s="86" t="s">
        <v>4401</v>
      </c>
      <c r="D83" s="147">
        <v>3</v>
      </c>
      <c r="E83" s="148" t="s">
        <v>4402</v>
      </c>
      <c r="F83" s="116" t="str">
        <f t="shared" ref="F83:F86" si="28">HYPERLINK("https://drive.google.com/drive/folders/0B93qD7tUPEF5X0Y5ZGxzUHVaVEE?usp=sharing","Spend Analysis Documents ")</f>
        <v xml:space="preserve">Spend Analysis Documents </v>
      </c>
      <c r="G83" s="147">
        <v>3</v>
      </c>
      <c r="H83" s="38">
        <f t="shared" ref="H83:H86" si="29">IF(D83&lt;&gt;"",D83,"")</f>
        <v>3</v>
      </c>
      <c r="I83" s="39">
        <f t="shared" ref="I83:I86" si="30">IF(G83&lt;&gt;"",G83,"")</f>
        <v>3</v>
      </c>
      <c r="J83" s="4"/>
      <c r="K83" s="4"/>
      <c r="L83" s="4"/>
      <c r="M83" s="4"/>
      <c r="N83" s="4"/>
      <c r="O83" s="4"/>
      <c r="P83" s="4"/>
      <c r="Q83" s="4"/>
      <c r="R83" s="4"/>
      <c r="S83" s="4"/>
      <c r="T83" s="4"/>
      <c r="U83" s="4"/>
      <c r="V83" s="4"/>
      <c r="W83" s="4"/>
      <c r="X83" s="4"/>
      <c r="Y83" s="4"/>
      <c r="Z83" s="4"/>
    </row>
    <row r="84" spans="1:26" ht="18.75" customHeight="1">
      <c r="A84" s="7">
        <v>449</v>
      </c>
      <c r="B84" s="118" t="s">
        <v>3185</v>
      </c>
      <c r="C84" s="86" t="s">
        <v>2297</v>
      </c>
      <c r="D84" s="147">
        <v>3</v>
      </c>
      <c r="E84" s="148" t="s">
        <v>2300</v>
      </c>
      <c r="F84" s="116" t="str">
        <f t="shared" si="28"/>
        <v xml:space="preserve">Spend Analysis Documents </v>
      </c>
      <c r="G84" s="147">
        <v>2</v>
      </c>
      <c r="H84" s="38">
        <f t="shared" si="29"/>
        <v>3</v>
      </c>
      <c r="I84" s="39">
        <f t="shared" si="30"/>
        <v>2</v>
      </c>
      <c r="J84" s="4"/>
      <c r="K84" s="4"/>
      <c r="L84" s="4"/>
      <c r="M84" s="4"/>
      <c r="N84" s="4"/>
      <c r="O84" s="4"/>
      <c r="P84" s="4"/>
      <c r="Q84" s="4"/>
      <c r="R84" s="4"/>
      <c r="S84" s="4"/>
      <c r="T84" s="4"/>
      <c r="U84" s="4"/>
      <c r="V84" s="4"/>
      <c r="W84" s="4"/>
      <c r="X84" s="4"/>
      <c r="Y84" s="4"/>
      <c r="Z84" s="4"/>
    </row>
    <row r="85" spans="1:26" ht="18.75" customHeight="1">
      <c r="A85" s="7">
        <v>450</v>
      </c>
      <c r="B85" s="118" t="s">
        <v>3461</v>
      </c>
      <c r="C85" s="86" t="s">
        <v>3462</v>
      </c>
      <c r="D85" s="147">
        <v>3</v>
      </c>
      <c r="E85" s="148" t="s">
        <v>4407</v>
      </c>
      <c r="F85" s="116" t="str">
        <f t="shared" si="28"/>
        <v xml:space="preserve">Spend Analysis Documents </v>
      </c>
      <c r="G85" s="147">
        <v>2</v>
      </c>
      <c r="H85" s="38">
        <f t="shared" si="29"/>
        <v>3</v>
      </c>
      <c r="I85" s="39">
        <f t="shared" si="30"/>
        <v>2</v>
      </c>
      <c r="J85" s="4"/>
      <c r="K85" s="4"/>
      <c r="L85" s="4"/>
      <c r="M85" s="4"/>
      <c r="N85" s="4"/>
      <c r="O85" s="4"/>
      <c r="P85" s="4"/>
      <c r="Q85" s="4"/>
      <c r="R85" s="4"/>
      <c r="S85" s="4"/>
      <c r="T85" s="4"/>
      <c r="U85" s="4"/>
      <c r="V85" s="4"/>
      <c r="W85" s="4"/>
      <c r="X85" s="4"/>
      <c r="Y85" s="4"/>
      <c r="Z85" s="4"/>
    </row>
    <row r="86" spans="1:26" ht="18.75" customHeight="1">
      <c r="A86" s="7">
        <v>451</v>
      </c>
      <c r="B86" s="118" t="s">
        <v>4408</v>
      </c>
      <c r="C86" s="86" t="s">
        <v>4409</v>
      </c>
      <c r="D86" s="147">
        <v>2</v>
      </c>
      <c r="E86" s="148" t="s">
        <v>4410</v>
      </c>
      <c r="F86" s="116" t="str">
        <f t="shared" si="28"/>
        <v xml:space="preserve">Spend Analysis Documents </v>
      </c>
      <c r="G86" s="147">
        <v>3</v>
      </c>
      <c r="H86" s="38">
        <f t="shared" si="29"/>
        <v>2</v>
      </c>
      <c r="I86" s="39">
        <f t="shared" si="30"/>
        <v>3</v>
      </c>
      <c r="J86" s="4"/>
      <c r="K86" s="4"/>
      <c r="L86" s="4"/>
      <c r="M86" s="4"/>
      <c r="N86" s="4"/>
      <c r="O86" s="4"/>
      <c r="P86" s="4"/>
      <c r="Q86" s="4"/>
      <c r="R86" s="4"/>
      <c r="S86" s="4"/>
      <c r="T86" s="4"/>
      <c r="U86" s="4"/>
      <c r="V86" s="4"/>
      <c r="W86" s="4"/>
      <c r="X86" s="4"/>
      <c r="Y86" s="4"/>
      <c r="Z86" s="4"/>
    </row>
    <row r="87" spans="1:26" ht="18.75" customHeight="1">
      <c r="A87" s="4"/>
      <c r="B87" s="77"/>
      <c r="C87" s="51"/>
      <c r="D87" s="7"/>
      <c r="E87" s="122"/>
      <c r="F87" s="53"/>
      <c r="G87" s="7"/>
      <c r="H87" s="53"/>
      <c r="I87" s="24"/>
      <c r="J87" s="4"/>
      <c r="K87" s="4"/>
      <c r="L87" s="4"/>
      <c r="M87" s="4"/>
      <c r="N87" s="4"/>
      <c r="O87" s="4"/>
      <c r="P87" s="4"/>
      <c r="Q87" s="4"/>
      <c r="R87" s="4"/>
      <c r="S87" s="4"/>
      <c r="T87" s="4"/>
      <c r="U87" s="4"/>
      <c r="V87" s="4"/>
      <c r="W87" s="4"/>
      <c r="X87" s="4"/>
      <c r="Y87" s="4"/>
      <c r="Z87" s="4"/>
    </row>
    <row r="88" spans="1:26" ht="18.75" customHeight="1">
      <c r="A88" s="7">
        <v>452</v>
      </c>
      <c r="B88" s="118" t="s">
        <v>2967</v>
      </c>
      <c r="C88" s="86" t="s">
        <v>2305</v>
      </c>
      <c r="D88" s="147">
        <v>3</v>
      </c>
      <c r="E88" s="148" t="s">
        <v>2308</v>
      </c>
      <c r="F88" s="116" t="str">
        <f t="shared" ref="F88:F90" si="31">HYPERLINK("https://drive.google.com/drive/folders/0B93qD7tUPEF5X0Y5ZGxzUHVaVEE?usp=sharing","Spend Analysis Documents ")</f>
        <v xml:space="preserve">Spend Analysis Documents </v>
      </c>
      <c r="G88" s="147">
        <v>2</v>
      </c>
      <c r="H88" s="38">
        <f t="shared" ref="H88:H90" si="32">IF(D88&lt;&gt;"",D88,"")</f>
        <v>3</v>
      </c>
      <c r="I88" s="39">
        <f t="shared" ref="I88:I90" si="33">IF(G88&lt;&gt;"",G88,"")</f>
        <v>2</v>
      </c>
      <c r="J88" s="4"/>
      <c r="K88" s="4"/>
      <c r="L88" s="4"/>
      <c r="M88" s="4"/>
      <c r="N88" s="4"/>
      <c r="O88" s="4"/>
      <c r="P88" s="4"/>
      <c r="Q88" s="4"/>
      <c r="R88" s="4"/>
      <c r="S88" s="4"/>
      <c r="T88" s="4"/>
      <c r="U88" s="4"/>
      <c r="V88" s="4"/>
      <c r="W88" s="4"/>
      <c r="X88" s="4"/>
      <c r="Y88" s="4"/>
      <c r="Z88" s="4"/>
    </row>
    <row r="89" spans="1:26" ht="18.75" customHeight="1">
      <c r="A89" s="7">
        <v>453</v>
      </c>
      <c r="B89" s="118" t="s">
        <v>4415</v>
      </c>
      <c r="C89" s="86" t="s">
        <v>4416</v>
      </c>
      <c r="D89" s="147">
        <v>3</v>
      </c>
      <c r="E89" s="148" t="s">
        <v>4417</v>
      </c>
      <c r="F89" s="116" t="str">
        <f t="shared" si="31"/>
        <v xml:space="preserve">Spend Analysis Documents </v>
      </c>
      <c r="G89" s="147">
        <v>2</v>
      </c>
      <c r="H89" s="38">
        <f t="shared" si="32"/>
        <v>3</v>
      </c>
      <c r="I89" s="39">
        <f t="shared" si="33"/>
        <v>2</v>
      </c>
      <c r="J89" s="4"/>
      <c r="K89" s="4"/>
      <c r="L89" s="4"/>
      <c r="M89" s="4"/>
      <c r="N89" s="4"/>
      <c r="O89" s="4"/>
      <c r="P89" s="4"/>
      <c r="Q89" s="4"/>
      <c r="R89" s="4"/>
      <c r="S89" s="4"/>
      <c r="T89" s="4"/>
      <c r="U89" s="4"/>
      <c r="V89" s="4"/>
      <c r="W89" s="4"/>
      <c r="X89" s="4"/>
      <c r="Y89" s="4"/>
      <c r="Z89" s="4"/>
    </row>
    <row r="90" spans="1:26" ht="18.75" customHeight="1">
      <c r="A90" s="7">
        <v>454</v>
      </c>
      <c r="B90" s="118" t="s">
        <v>4420</v>
      </c>
      <c r="C90" s="86" t="s">
        <v>4421</v>
      </c>
      <c r="D90" s="147">
        <v>2</v>
      </c>
      <c r="E90" s="148" t="s">
        <v>4422</v>
      </c>
      <c r="F90" s="116" t="str">
        <f t="shared" si="31"/>
        <v xml:space="preserve">Spend Analysis Documents </v>
      </c>
      <c r="G90" s="147">
        <v>0</v>
      </c>
      <c r="H90" s="38">
        <f t="shared" si="32"/>
        <v>2</v>
      </c>
      <c r="I90" s="39">
        <f t="shared" si="33"/>
        <v>0</v>
      </c>
      <c r="J90" s="4"/>
      <c r="K90" s="4"/>
      <c r="L90" s="4"/>
      <c r="M90" s="4"/>
      <c r="N90" s="4"/>
      <c r="O90" s="4"/>
      <c r="P90" s="4"/>
      <c r="Q90" s="4"/>
      <c r="R90" s="4"/>
      <c r="S90" s="4"/>
      <c r="T90" s="4"/>
      <c r="U90" s="4"/>
      <c r="V90" s="4"/>
      <c r="W90" s="4"/>
      <c r="X90" s="4"/>
      <c r="Y90" s="4"/>
      <c r="Z90" s="4"/>
    </row>
    <row r="91" spans="1:26" ht="18.75" customHeight="1">
      <c r="A91" s="4"/>
      <c r="B91" s="77"/>
      <c r="C91" s="51"/>
      <c r="D91" s="7"/>
      <c r="E91" s="122"/>
      <c r="F91" s="53"/>
      <c r="G91" s="7"/>
      <c r="H91" s="53"/>
      <c r="I91" s="24"/>
      <c r="J91" s="4"/>
      <c r="K91" s="4"/>
      <c r="L91" s="4"/>
      <c r="M91" s="4"/>
      <c r="N91" s="4"/>
      <c r="O91" s="4"/>
      <c r="P91" s="4"/>
      <c r="Q91" s="4"/>
      <c r="R91" s="4"/>
      <c r="S91" s="4"/>
      <c r="T91" s="4"/>
      <c r="U91" s="4"/>
      <c r="V91" s="4"/>
      <c r="W91" s="4"/>
      <c r="X91" s="4"/>
      <c r="Y91" s="4"/>
      <c r="Z91" s="4"/>
    </row>
    <row r="92" spans="1:26" ht="18.75" customHeight="1">
      <c r="A92" s="7">
        <v>455</v>
      </c>
      <c r="B92" s="118" t="s">
        <v>4423</v>
      </c>
      <c r="C92" s="86" t="s">
        <v>2321</v>
      </c>
      <c r="D92" s="147">
        <v>1</v>
      </c>
      <c r="E92" s="148" t="s">
        <v>4427</v>
      </c>
      <c r="F92" s="116" t="str">
        <f>HYPERLINK("https://drive.google.com/drive/folders/0B93qD7tUPEF5X0Y5ZGxzUHVaVEE?usp=sharing","Spend Analysis Documents ")</f>
        <v xml:space="preserve">Spend Analysis Documents </v>
      </c>
      <c r="G92" s="147">
        <v>1</v>
      </c>
      <c r="H92" s="38">
        <f>IF(D92&lt;&gt;"",D92,"")</f>
        <v>1</v>
      </c>
      <c r="I92" s="39">
        <f>IF(G92&lt;&gt;"",G92,"")</f>
        <v>1</v>
      </c>
      <c r="J92" s="4"/>
      <c r="K92" s="4"/>
      <c r="L92" s="4"/>
      <c r="M92" s="4"/>
      <c r="N92" s="4"/>
      <c r="O92" s="4"/>
      <c r="P92" s="4"/>
      <c r="Q92" s="4"/>
      <c r="R92" s="4"/>
      <c r="S92" s="4"/>
      <c r="T92" s="4"/>
      <c r="U92" s="4"/>
      <c r="V92" s="4"/>
      <c r="W92" s="4"/>
      <c r="X92" s="4"/>
      <c r="Y92" s="4"/>
      <c r="Z92" s="4"/>
    </row>
    <row r="93" spans="1:26" ht="18.75" customHeight="1">
      <c r="A93" s="7"/>
      <c r="B93" s="154" t="s">
        <v>2327</v>
      </c>
      <c r="C93" s="51"/>
      <c r="D93" s="7"/>
      <c r="E93" s="122"/>
      <c r="F93" s="53"/>
      <c r="G93" s="7"/>
      <c r="H93" s="53"/>
      <c r="I93" s="24"/>
      <c r="J93" s="4"/>
      <c r="K93" s="4"/>
      <c r="L93" s="4"/>
      <c r="M93" s="4"/>
      <c r="N93" s="4"/>
      <c r="O93" s="4"/>
      <c r="P93" s="4"/>
      <c r="Q93" s="4"/>
      <c r="R93" s="4"/>
      <c r="S93" s="4"/>
      <c r="T93" s="4"/>
      <c r="U93" s="4"/>
      <c r="V93" s="4"/>
      <c r="W93" s="4"/>
      <c r="X93" s="4"/>
      <c r="Y93" s="4"/>
      <c r="Z93" s="4"/>
    </row>
    <row r="94" spans="1:26" ht="18.75" customHeight="1">
      <c r="A94" s="7">
        <v>456</v>
      </c>
      <c r="B94" s="118" t="s">
        <v>4433</v>
      </c>
      <c r="C94" s="86" t="s">
        <v>2330</v>
      </c>
      <c r="D94" s="34">
        <v>2</v>
      </c>
      <c r="E94" s="120" t="s">
        <v>4435</v>
      </c>
      <c r="F94" s="116" t="str">
        <f>HYPERLINK("https://drive.google.com/drive/folders/0B93qD7tUPEF5X0Y5ZGxzUHVaVEE?usp=sharing","Spend Analysis Documents ")</f>
        <v xml:space="preserve">Spend Analysis Documents </v>
      </c>
      <c r="G94" s="34">
        <v>2</v>
      </c>
      <c r="H94" s="38">
        <f>IF(D94&lt;&gt;"",D94,"")</f>
        <v>2</v>
      </c>
      <c r="I94" s="39">
        <f>IF(G94&lt;&gt;"",G94,"")</f>
        <v>2</v>
      </c>
      <c r="J94" s="4"/>
      <c r="K94" s="4"/>
      <c r="L94" s="4"/>
      <c r="M94" s="4"/>
      <c r="N94" s="4"/>
      <c r="O94" s="4"/>
      <c r="P94" s="4"/>
      <c r="Q94" s="4"/>
      <c r="R94" s="4"/>
      <c r="S94" s="4"/>
      <c r="T94" s="4"/>
      <c r="U94" s="4"/>
      <c r="V94" s="4"/>
      <c r="W94" s="4"/>
      <c r="X94" s="4"/>
      <c r="Y94" s="4"/>
      <c r="Z94" s="4"/>
    </row>
    <row r="95" spans="1:26" ht="18.75" customHeight="1">
      <c r="A95" s="4"/>
      <c r="B95" s="77"/>
      <c r="C95" s="51"/>
      <c r="D95" s="7"/>
      <c r="E95" s="122"/>
      <c r="F95" s="53"/>
      <c r="G95" s="7"/>
      <c r="H95" s="53"/>
      <c r="I95" s="24"/>
      <c r="J95" s="4"/>
      <c r="K95" s="4"/>
      <c r="L95" s="4"/>
      <c r="M95" s="4"/>
      <c r="N95" s="4"/>
      <c r="O95" s="4"/>
      <c r="P95" s="4"/>
      <c r="Q95" s="4"/>
      <c r="R95" s="4"/>
      <c r="S95" s="4"/>
      <c r="T95" s="4"/>
      <c r="U95" s="4"/>
      <c r="V95" s="4"/>
      <c r="W95" s="4"/>
      <c r="X95" s="4"/>
      <c r="Y95" s="4"/>
      <c r="Z95" s="4"/>
    </row>
    <row r="96" spans="1:26" ht="18.75" customHeight="1">
      <c r="A96" s="7">
        <v>457</v>
      </c>
      <c r="B96" s="118" t="s">
        <v>4438</v>
      </c>
      <c r="C96" s="86" t="s">
        <v>2336</v>
      </c>
      <c r="D96" s="34">
        <v>3</v>
      </c>
      <c r="E96" s="120" t="s">
        <v>4439</v>
      </c>
      <c r="F96" s="116" t="str">
        <f>HYPERLINK("https://drive.google.com/drive/folders/0B93qD7tUPEF5X0Y5ZGxzUHVaVEE?usp=sharing","Spend Analysis Documents ")</f>
        <v xml:space="preserve">Spend Analysis Documents </v>
      </c>
      <c r="G96" s="34">
        <v>3</v>
      </c>
      <c r="H96" s="38">
        <f>IF(D96&lt;&gt;"",D96,"")</f>
        <v>3</v>
      </c>
      <c r="I96" s="39">
        <f>IF(G96&lt;&gt;"",G96,"")</f>
        <v>3</v>
      </c>
      <c r="J96" s="4"/>
      <c r="K96" s="4"/>
      <c r="L96" s="4"/>
      <c r="M96" s="4"/>
      <c r="N96" s="4"/>
      <c r="O96" s="4"/>
      <c r="P96" s="4"/>
      <c r="Q96" s="4"/>
      <c r="R96" s="4"/>
      <c r="S96" s="4"/>
      <c r="T96" s="4"/>
      <c r="U96" s="4"/>
      <c r="V96" s="4"/>
      <c r="W96" s="4"/>
      <c r="X96" s="4"/>
      <c r="Y96" s="4"/>
      <c r="Z96" s="4"/>
    </row>
    <row r="97" spans="1:26" ht="18.75" customHeight="1">
      <c r="A97" s="4"/>
      <c r="B97" s="77"/>
      <c r="C97" s="51"/>
      <c r="D97" s="7"/>
      <c r="E97" s="122"/>
      <c r="F97" s="53"/>
      <c r="G97" s="7"/>
      <c r="H97" s="53"/>
      <c r="I97" s="24"/>
      <c r="J97" s="4"/>
      <c r="K97" s="4"/>
      <c r="L97" s="4"/>
      <c r="M97" s="4"/>
      <c r="N97" s="4"/>
      <c r="O97" s="4"/>
      <c r="P97" s="4"/>
      <c r="Q97" s="4"/>
      <c r="R97" s="4"/>
      <c r="S97" s="4"/>
      <c r="T97" s="4"/>
      <c r="U97" s="4"/>
      <c r="V97" s="4"/>
      <c r="W97" s="4"/>
      <c r="X97" s="4"/>
      <c r="Y97" s="4"/>
      <c r="Z97" s="4"/>
    </row>
    <row r="98" spans="1:26" ht="18.75" customHeight="1">
      <c r="A98" s="7">
        <v>458</v>
      </c>
      <c r="B98" s="118" t="s">
        <v>4443</v>
      </c>
      <c r="C98" s="86" t="s">
        <v>2341</v>
      </c>
      <c r="D98" s="34">
        <v>3</v>
      </c>
      <c r="E98" s="120" t="s">
        <v>2344</v>
      </c>
      <c r="F98" s="116" t="str">
        <f>HYPERLINK("https://drive.google.com/drive/folders/0B93qD7tUPEF5X0Y5ZGxzUHVaVEE?usp=sharing","Spend Analysis Documents ")</f>
        <v xml:space="preserve">Spend Analysis Documents </v>
      </c>
      <c r="G98" s="34">
        <v>2</v>
      </c>
      <c r="H98" s="38">
        <f>IF(D98&lt;&gt;"",D98,"")</f>
        <v>3</v>
      </c>
      <c r="I98" s="39">
        <f>IF(G98&lt;&gt;"",G98,"")</f>
        <v>2</v>
      </c>
      <c r="J98" s="4"/>
      <c r="K98" s="4"/>
      <c r="L98" s="4"/>
      <c r="M98" s="4"/>
      <c r="N98" s="4"/>
      <c r="O98" s="4"/>
      <c r="P98" s="4"/>
      <c r="Q98" s="4"/>
      <c r="R98" s="4"/>
      <c r="S98" s="4"/>
      <c r="T98" s="4"/>
      <c r="U98" s="4"/>
      <c r="V98" s="4"/>
      <c r="W98" s="4"/>
      <c r="X98" s="4"/>
      <c r="Y98" s="4"/>
      <c r="Z98" s="4"/>
    </row>
    <row r="99" spans="1:26" ht="18.75" customHeight="1">
      <c r="A99" s="4"/>
      <c r="B99" s="77"/>
      <c r="C99" s="51"/>
      <c r="D99" s="7"/>
      <c r="E99" s="122"/>
      <c r="F99" s="53"/>
      <c r="G99" s="7"/>
      <c r="H99" s="53"/>
      <c r="I99" s="24"/>
      <c r="J99" s="4"/>
      <c r="K99" s="4"/>
      <c r="L99" s="4"/>
      <c r="M99" s="4"/>
      <c r="N99" s="4"/>
      <c r="O99" s="4"/>
      <c r="P99" s="4"/>
      <c r="Q99" s="4"/>
      <c r="R99" s="4"/>
      <c r="S99" s="4"/>
      <c r="T99" s="4"/>
      <c r="U99" s="4"/>
      <c r="V99" s="4"/>
      <c r="W99" s="4"/>
      <c r="X99" s="4"/>
      <c r="Y99" s="4"/>
      <c r="Z99" s="4"/>
    </row>
    <row r="100" spans="1:26" ht="18.75" customHeight="1">
      <c r="A100" s="7">
        <v>459</v>
      </c>
      <c r="B100" s="118" t="s">
        <v>4446</v>
      </c>
      <c r="C100" s="86" t="s">
        <v>2349</v>
      </c>
      <c r="D100" s="34">
        <v>1</v>
      </c>
      <c r="E100" s="120" t="s">
        <v>4448</v>
      </c>
      <c r="F100" s="116" t="str">
        <f>HYPERLINK("https://drive.google.com/drive/folders/0B93qD7tUPEF5X0Y5ZGxzUHVaVEE?usp=sharing","Spend Analysis Documents ")</f>
        <v xml:space="preserve">Spend Analysis Documents </v>
      </c>
      <c r="G100" s="34">
        <v>2</v>
      </c>
      <c r="H100" s="38">
        <f>IF(D100&lt;&gt;"",D100,"")</f>
        <v>1</v>
      </c>
      <c r="I100" s="39">
        <f>IF(G100&lt;&gt;"",G100,"")</f>
        <v>2</v>
      </c>
      <c r="J100" s="4"/>
      <c r="K100" s="4"/>
      <c r="L100" s="4"/>
      <c r="M100" s="4"/>
      <c r="N100" s="4"/>
      <c r="O100" s="4"/>
      <c r="P100" s="4"/>
      <c r="Q100" s="4"/>
      <c r="R100" s="4"/>
      <c r="S100" s="4"/>
      <c r="T100" s="4"/>
      <c r="U100" s="4"/>
      <c r="V100" s="4"/>
      <c r="W100" s="4"/>
      <c r="X100" s="4"/>
      <c r="Y100" s="4"/>
      <c r="Z100" s="4"/>
    </row>
    <row r="101" spans="1:26" ht="18.75" customHeight="1">
      <c r="A101" s="4"/>
      <c r="B101" s="77"/>
      <c r="C101" s="51"/>
      <c r="D101" s="7"/>
      <c r="E101" s="122"/>
      <c r="F101" s="53"/>
      <c r="G101" s="7"/>
      <c r="H101" s="53"/>
      <c r="I101" s="24"/>
      <c r="J101" s="4"/>
      <c r="K101" s="4"/>
      <c r="L101" s="4"/>
      <c r="M101" s="4"/>
      <c r="N101" s="4"/>
      <c r="O101" s="4"/>
      <c r="P101" s="4"/>
      <c r="Q101" s="4"/>
      <c r="R101" s="4"/>
      <c r="S101" s="4"/>
      <c r="T101" s="4"/>
      <c r="U101" s="4"/>
      <c r="V101" s="4"/>
      <c r="W101" s="4"/>
      <c r="X101" s="4"/>
      <c r="Y101" s="4"/>
      <c r="Z101" s="4"/>
    </row>
    <row r="102" spans="1:26" ht="18.75" customHeight="1">
      <c r="A102" s="7">
        <v>460</v>
      </c>
      <c r="B102" s="118" t="s">
        <v>4453</v>
      </c>
      <c r="C102" s="86" t="s">
        <v>2355</v>
      </c>
      <c r="D102" s="34">
        <v>1</v>
      </c>
      <c r="E102" s="120" t="s">
        <v>4448</v>
      </c>
      <c r="F102" s="116" t="str">
        <f>HYPERLINK("https://drive.google.com/drive/folders/0B93qD7tUPEF5X0Y5ZGxzUHVaVEE?usp=sharing","Spend Analysis Documents ")</f>
        <v xml:space="preserve">Spend Analysis Documents </v>
      </c>
      <c r="G102" s="34">
        <v>1</v>
      </c>
      <c r="H102" s="38">
        <f>IF(D102&lt;&gt;"",D102,"")</f>
        <v>1</v>
      </c>
      <c r="I102" s="39">
        <f>IF(G102&lt;&gt;"",G102,"")</f>
        <v>1</v>
      </c>
      <c r="J102" s="4"/>
      <c r="K102" s="4"/>
      <c r="L102" s="4"/>
      <c r="M102" s="4"/>
      <c r="N102" s="4"/>
      <c r="O102" s="4"/>
      <c r="P102" s="4"/>
      <c r="Q102" s="4"/>
      <c r="R102" s="4"/>
      <c r="S102" s="4"/>
      <c r="T102" s="4"/>
      <c r="U102" s="4"/>
      <c r="V102" s="4"/>
      <c r="W102" s="4"/>
      <c r="X102" s="4"/>
      <c r="Y102" s="4"/>
      <c r="Z102" s="4"/>
    </row>
    <row r="103" spans="1:26" ht="18.75" customHeight="1">
      <c r="A103" s="4"/>
      <c r="B103" s="77"/>
      <c r="C103" s="51"/>
      <c r="D103" s="7"/>
      <c r="E103" s="122"/>
      <c r="F103" s="53"/>
      <c r="G103" s="7"/>
      <c r="H103" s="53"/>
      <c r="I103" s="24"/>
      <c r="J103" s="4"/>
      <c r="K103" s="4"/>
      <c r="L103" s="4"/>
      <c r="M103" s="4"/>
      <c r="N103" s="4"/>
      <c r="O103" s="4"/>
      <c r="P103" s="4"/>
      <c r="Q103" s="4"/>
      <c r="R103" s="4"/>
      <c r="S103" s="4"/>
      <c r="T103" s="4"/>
      <c r="U103" s="4"/>
      <c r="V103" s="4"/>
      <c r="W103" s="4"/>
      <c r="X103" s="4"/>
      <c r="Y103" s="4"/>
      <c r="Z103" s="4"/>
    </row>
    <row r="104" spans="1:26" ht="18.75" customHeight="1">
      <c r="A104" s="7">
        <v>461</v>
      </c>
      <c r="B104" s="118" t="s">
        <v>4458</v>
      </c>
      <c r="C104" s="86" t="s">
        <v>2361</v>
      </c>
      <c r="D104" s="34">
        <v>1</v>
      </c>
      <c r="E104" s="120" t="s">
        <v>4448</v>
      </c>
      <c r="F104" s="116" t="str">
        <f>HYPERLINK("https://drive.google.com/drive/folders/0B93qD7tUPEF5X0Y5ZGxzUHVaVEE?usp=sharing","Spend Analysis Documents ")</f>
        <v xml:space="preserve">Spend Analysis Documents </v>
      </c>
      <c r="G104" s="34">
        <v>1</v>
      </c>
      <c r="H104" s="38">
        <f>IF(D104&lt;&gt;"",D104,"")</f>
        <v>1</v>
      </c>
      <c r="I104" s="39">
        <f>IF(G104&lt;&gt;"",G104,"")</f>
        <v>1</v>
      </c>
      <c r="J104" s="4"/>
      <c r="K104" s="4"/>
      <c r="L104" s="4"/>
      <c r="M104" s="4"/>
      <c r="N104" s="4"/>
      <c r="O104" s="4"/>
      <c r="P104" s="4"/>
      <c r="Q104" s="4"/>
      <c r="R104" s="4"/>
      <c r="S104" s="4"/>
      <c r="T104" s="4"/>
      <c r="U104" s="4"/>
      <c r="V104" s="4"/>
      <c r="W104" s="4"/>
      <c r="X104" s="4"/>
      <c r="Y104" s="4"/>
      <c r="Z104" s="4"/>
    </row>
    <row r="105" spans="1:26" ht="18.75" customHeight="1">
      <c r="A105" s="4"/>
      <c r="B105" s="77"/>
      <c r="C105" s="51"/>
      <c r="D105" s="7"/>
      <c r="E105" s="122"/>
      <c r="F105" s="53"/>
      <c r="G105" s="7"/>
      <c r="H105" s="53"/>
      <c r="I105" s="24"/>
      <c r="J105" s="4"/>
      <c r="K105" s="4"/>
      <c r="L105" s="4"/>
      <c r="M105" s="4"/>
      <c r="N105" s="4"/>
      <c r="O105" s="4"/>
      <c r="P105" s="4"/>
      <c r="Q105" s="4"/>
      <c r="R105" s="4"/>
      <c r="S105" s="4"/>
      <c r="T105" s="4"/>
      <c r="U105" s="4"/>
      <c r="V105" s="4"/>
      <c r="W105" s="4"/>
      <c r="X105" s="4"/>
      <c r="Y105" s="4"/>
      <c r="Z105" s="4"/>
    </row>
    <row r="106" spans="1:26" ht="18.75" customHeight="1">
      <c r="A106" s="7">
        <v>462</v>
      </c>
      <c r="B106" s="118" t="s">
        <v>4461</v>
      </c>
      <c r="C106" s="86" t="s">
        <v>2368</v>
      </c>
      <c r="D106" s="34">
        <v>1</v>
      </c>
      <c r="E106" s="120" t="s">
        <v>4448</v>
      </c>
      <c r="F106" s="116" t="str">
        <f>HYPERLINK("https://drive.google.com/drive/folders/0B93qD7tUPEF5X0Y5ZGxzUHVaVEE?usp=sharing","Spend Analysis Documents ")</f>
        <v xml:space="preserve">Spend Analysis Documents </v>
      </c>
      <c r="G106" s="34">
        <v>1</v>
      </c>
      <c r="H106" s="38">
        <f>IF(D106&lt;&gt;"",D106,"")</f>
        <v>1</v>
      </c>
      <c r="I106" s="39">
        <f>IF(G106&lt;&gt;"",G106,"")</f>
        <v>1</v>
      </c>
      <c r="J106" s="4"/>
      <c r="K106" s="4"/>
      <c r="L106" s="4"/>
      <c r="M106" s="4"/>
      <c r="N106" s="4"/>
      <c r="O106" s="4"/>
      <c r="P106" s="4"/>
      <c r="Q106" s="4"/>
      <c r="R106" s="4"/>
      <c r="S106" s="4"/>
      <c r="T106" s="4"/>
      <c r="U106" s="4"/>
      <c r="V106" s="4"/>
      <c r="W106" s="4"/>
      <c r="X106" s="4"/>
      <c r="Y106" s="4"/>
      <c r="Z106" s="4"/>
    </row>
    <row r="107" spans="1:26" ht="18.75" customHeight="1">
      <c r="A107" s="4"/>
      <c r="B107" s="77"/>
      <c r="C107" s="51"/>
      <c r="D107" s="7"/>
      <c r="E107" s="122"/>
      <c r="F107" s="53"/>
      <c r="G107" s="7"/>
      <c r="H107" s="53"/>
      <c r="I107" s="24"/>
      <c r="J107" s="4"/>
      <c r="K107" s="4"/>
      <c r="L107" s="4"/>
      <c r="M107" s="4"/>
      <c r="N107" s="4"/>
      <c r="O107" s="4"/>
      <c r="P107" s="4"/>
      <c r="Q107" s="4"/>
      <c r="R107" s="4"/>
      <c r="S107" s="4"/>
      <c r="T107" s="4"/>
      <c r="U107" s="4"/>
      <c r="V107" s="4"/>
      <c r="W107" s="4"/>
      <c r="X107" s="4"/>
      <c r="Y107" s="4"/>
      <c r="Z107" s="4"/>
    </row>
    <row r="108" spans="1:26" ht="18.75" customHeight="1">
      <c r="A108" s="7">
        <v>463</v>
      </c>
      <c r="B108" s="118" t="s">
        <v>4464</v>
      </c>
      <c r="C108" s="86" t="s">
        <v>2373</v>
      </c>
      <c r="D108" s="34">
        <v>1</v>
      </c>
      <c r="E108" s="120" t="s">
        <v>4448</v>
      </c>
      <c r="F108" s="116" t="str">
        <f>HYPERLINK("https://drive.google.com/drive/folders/0B93qD7tUPEF5X0Y5ZGxzUHVaVEE?usp=sharing","Spend Analysis Documents ")</f>
        <v xml:space="preserve">Spend Analysis Documents </v>
      </c>
      <c r="G108" s="34">
        <v>1</v>
      </c>
      <c r="H108" s="38">
        <f>IF(D108&lt;&gt;"",D108,"")</f>
        <v>1</v>
      </c>
      <c r="I108" s="39">
        <f>IF(G108&lt;&gt;"",G108,"")</f>
        <v>1</v>
      </c>
      <c r="J108" s="4"/>
      <c r="K108" s="4"/>
      <c r="L108" s="4"/>
      <c r="M108" s="4"/>
      <c r="N108" s="4"/>
      <c r="O108" s="4"/>
      <c r="P108" s="4"/>
      <c r="Q108" s="4"/>
      <c r="R108" s="4"/>
      <c r="S108" s="4"/>
      <c r="T108" s="4"/>
      <c r="U108" s="4"/>
      <c r="V108" s="4"/>
      <c r="W108" s="4"/>
      <c r="X108" s="4"/>
      <c r="Y108" s="4"/>
      <c r="Z108" s="4"/>
    </row>
    <row r="109" spans="1:26" ht="18.75" customHeight="1">
      <c r="A109" s="4"/>
      <c r="B109" s="77"/>
      <c r="C109" s="51"/>
      <c r="D109" s="7"/>
      <c r="E109" s="122"/>
      <c r="F109" s="53"/>
      <c r="G109" s="7"/>
      <c r="H109" s="53"/>
      <c r="I109" s="24"/>
      <c r="J109" s="4"/>
      <c r="K109" s="4"/>
      <c r="L109" s="4"/>
      <c r="M109" s="4"/>
      <c r="N109" s="4"/>
      <c r="O109" s="4"/>
      <c r="P109" s="4"/>
      <c r="Q109" s="4"/>
      <c r="R109" s="4"/>
      <c r="S109" s="4"/>
      <c r="T109" s="4"/>
      <c r="U109" s="4"/>
      <c r="V109" s="4"/>
      <c r="W109" s="4"/>
      <c r="X109" s="4"/>
      <c r="Y109" s="4"/>
      <c r="Z109" s="4"/>
    </row>
    <row r="110" spans="1:26" ht="18.75" customHeight="1">
      <c r="A110" s="7">
        <v>464</v>
      </c>
      <c r="B110" s="118" t="s">
        <v>4467</v>
      </c>
      <c r="C110" s="86" t="s">
        <v>2378</v>
      </c>
      <c r="D110" s="34">
        <v>1</v>
      </c>
      <c r="E110" s="120" t="s">
        <v>4448</v>
      </c>
      <c r="F110" s="116" t="str">
        <f>HYPERLINK("https://drive.google.com/drive/folders/0B93qD7tUPEF5X0Y5ZGxzUHVaVEE?usp=sharing","Spend Analysis Documents ")</f>
        <v xml:space="preserve">Spend Analysis Documents </v>
      </c>
      <c r="G110" s="34">
        <v>1</v>
      </c>
      <c r="H110" s="38">
        <f>IF(D110&lt;&gt;"",D110,"")</f>
        <v>1</v>
      </c>
      <c r="I110" s="39">
        <f>IF(G110&lt;&gt;"",G110,"")</f>
        <v>1</v>
      </c>
      <c r="J110" s="4"/>
      <c r="K110" s="4"/>
      <c r="L110" s="4"/>
      <c r="M110" s="4"/>
      <c r="N110" s="4"/>
      <c r="O110" s="4"/>
      <c r="P110" s="4"/>
      <c r="Q110" s="4"/>
      <c r="R110" s="4"/>
      <c r="S110" s="4"/>
      <c r="T110" s="4"/>
      <c r="U110" s="4"/>
      <c r="V110" s="4"/>
      <c r="W110" s="4"/>
      <c r="X110" s="4"/>
      <c r="Y110" s="4"/>
      <c r="Z110" s="4"/>
    </row>
    <row r="111" spans="1:26" ht="18.75" customHeight="1">
      <c r="A111" s="4"/>
      <c r="B111" s="77"/>
      <c r="C111" s="51"/>
      <c r="D111" s="7"/>
      <c r="E111" s="122"/>
      <c r="F111" s="53"/>
      <c r="G111" s="7"/>
      <c r="H111" s="53"/>
      <c r="I111" s="24"/>
      <c r="J111" s="4"/>
      <c r="K111" s="4"/>
      <c r="L111" s="4"/>
      <c r="M111" s="4"/>
      <c r="N111" s="4"/>
      <c r="O111" s="4"/>
      <c r="P111" s="4"/>
      <c r="Q111" s="4"/>
      <c r="R111" s="4"/>
      <c r="S111" s="4"/>
      <c r="T111" s="4"/>
      <c r="U111" s="4"/>
      <c r="V111" s="4"/>
      <c r="W111" s="4"/>
      <c r="X111" s="4"/>
      <c r="Y111" s="4"/>
      <c r="Z111" s="4"/>
    </row>
    <row r="112" spans="1:26" ht="18.75" customHeight="1">
      <c r="A112" s="7">
        <v>465</v>
      </c>
      <c r="B112" s="118" t="s">
        <v>4471</v>
      </c>
      <c r="C112" s="86" t="s">
        <v>2385</v>
      </c>
      <c r="D112" s="34">
        <v>3</v>
      </c>
      <c r="E112" s="120" t="s">
        <v>4472</v>
      </c>
      <c r="F112" s="116" t="str">
        <f>HYPERLINK("https://drive.google.com/drive/folders/0B93qD7tUPEF5X0Y5ZGxzUHVaVEE?usp=sharing","Spend Analysis Documents ")</f>
        <v xml:space="preserve">Spend Analysis Documents </v>
      </c>
      <c r="G112" s="34">
        <v>3</v>
      </c>
      <c r="H112" s="38">
        <f>IF(D112&lt;&gt;"",D112,"")</f>
        <v>3</v>
      </c>
      <c r="I112" s="39">
        <f>IF(G112&lt;&gt;"",G112,"")</f>
        <v>3</v>
      </c>
      <c r="J112" s="4"/>
      <c r="K112" s="4"/>
      <c r="L112" s="4"/>
      <c r="M112" s="4"/>
      <c r="N112" s="4"/>
      <c r="O112" s="4"/>
      <c r="P112" s="4"/>
      <c r="Q112" s="4"/>
      <c r="R112" s="4"/>
      <c r="S112" s="4"/>
      <c r="T112" s="4"/>
      <c r="U112" s="4"/>
      <c r="V112" s="4"/>
      <c r="W112" s="4"/>
      <c r="X112" s="4"/>
      <c r="Y112" s="4"/>
      <c r="Z112" s="4"/>
    </row>
    <row r="113" spans="1:26" ht="18.75" customHeight="1">
      <c r="A113" s="4"/>
      <c r="B113" s="77"/>
      <c r="C113" s="51"/>
      <c r="D113" s="7"/>
      <c r="E113" s="122"/>
      <c r="F113" s="53"/>
      <c r="G113" s="7"/>
      <c r="H113" s="53"/>
      <c r="I113" s="24"/>
      <c r="J113" s="4"/>
      <c r="K113" s="4"/>
      <c r="L113" s="4"/>
      <c r="M113" s="4"/>
      <c r="N113" s="4"/>
      <c r="O113" s="4"/>
      <c r="P113" s="4"/>
      <c r="Q113" s="4"/>
      <c r="R113" s="4"/>
      <c r="S113" s="4"/>
      <c r="T113" s="4"/>
      <c r="U113" s="4"/>
      <c r="V113" s="4"/>
      <c r="W113" s="4"/>
      <c r="X113" s="4"/>
      <c r="Y113" s="4"/>
      <c r="Z113" s="4"/>
    </row>
    <row r="114" spans="1:26" ht="18.75" customHeight="1">
      <c r="A114" s="7">
        <v>466</v>
      </c>
      <c r="B114" s="118" t="s">
        <v>4476</v>
      </c>
      <c r="C114" s="86" t="s">
        <v>2391</v>
      </c>
      <c r="D114" s="34">
        <v>1</v>
      </c>
      <c r="E114" s="120" t="s">
        <v>4448</v>
      </c>
      <c r="F114" s="116" t="str">
        <f>HYPERLINK("https://drive.google.com/drive/folders/0B93qD7tUPEF5X0Y5ZGxzUHVaVEE?usp=sharing","Spend Analysis Documents ")</f>
        <v xml:space="preserve">Spend Analysis Documents </v>
      </c>
      <c r="G114" s="34">
        <v>1</v>
      </c>
      <c r="H114" s="38">
        <f>IF(D114&lt;&gt;"",D114,"")</f>
        <v>1</v>
      </c>
      <c r="I114" s="39">
        <f>IF(G114&lt;&gt;"",G114,"")</f>
        <v>1</v>
      </c>
      <c r="J114" s="4"/>
      <c r="K114" s="4"/>
      <c r="L114" s="4"/>
      <c r="M114" s="4"/>
      <c r="N114" s="4"/>
      <c r="O114" s="4"/>
      <c r="P114" s="4"/>
      <c r="Q114" s="4"/>
      <c r="R114" s="4"/>
      <c r="S114" s="4"/>
      <c r="T114" s="4"/>
      <c r="U114" s="4"/>
      <c r="V114" s="4"/>
      <c r="W114" s="4"/>
      <c r="X114" s="4"/>
      <c r="Y114" s="4"/>
      <c r="Z114" s="4"/>
    </row>
    <row r="115" spans="1:26" ht="18.75" customHeight="1">
      <c r="A115" s="4"/>
      <c r="B115" s="77"/>
      <c r="C115" s="51"/>
      <c r="D115" s="7"/>
      <c r="E115" s="122"/>
      <c r="F115" s="53"/>
      <c r="G115" s="7"/>
      <c r="H115" s="53"/>
      <c r="I115" s="24"/>
      <c r="J115" s="4"/>
      <c r="K115" s="4"/>
      <c r="L115" s="4"/>
      <c r="M115" s="4"/>
      <c r="N115" s="4"/>
      <c r="O115" s="4"/>
      <c r="P115" s="4"/>
      <c r="Q115" s="4"/>
      <c r="R115" s="4"/>
      <c r="S115" s="4"/>
      <c r="T115" s="4"/>
      <c r="U115" s="4"/>
      <c r="V115" s="4"/>
      <c r="W115" s="4"/>
      <c r="X115" s="4"/>
      <c r="Y115" s="4"/>
      <c r="Z115" s="4"/>
    </row>
    <row r="116" spans="1:26" ht="18.75" customHeight="1">
      <c r="A116" s="4"/>
      <c r="B116" s="77"/>
      <c r="C116" s="51"/>
      <c r="D116" s="7"/>
      <c r="E116" s="122"/>
      <c r="F116" s="53"/>
      <c r="G116" s="7"/>
      <c r="H116" s="53"/>
      <c r="I116" s="24"/>
      <c r="J116" s="4"/>
      <c r="K116" s="4"/>
      <c r="L116" s="4"/>
      <c r="M116" s="4"/>
      <c r="N116" s="4"/>
      <c r="O116" s="4"/>
      <c r="P116" s="4"/>
      <c r="Q116" s="4"/>
      <c r="R116" s="4"/>
      <c r="S116" s="4"/>
      <c r="T116" s="4"/>
      <c r="U116" s="4"/>
      <c r="V116" s="4"/>
      <c r="W116" s="4"/>
      <c r="X116" s="4"/>
      <c r="Y116" s="4"/>
      <c r="Z116" s="4"/>
    </row>
    <row r="117" spans="1:26" ht="18.75" customHeight="1">
      <c r="A117" s="4"/>
      <c r="B117" s="77"/>
      <c r="C117" s="51"/>
      <c r="D117" s="7"/>
      <c r="E117" s="122"/>
      <c r="F117" s="53"/>
      <c r="G117" s="7"/>
      <c r="H117" s="53"/>
      <c r="I117" s="24"/>
      <c r="J117" s="4"/>
      <c r="K117" s="4"/>
      <c r="L117" s="4"/>
      <c r="M117" s="4"/>
      <c r="N117" s="4"/>
      <c r="O117" s="4"/>
      <c r="P117" s="4"/>
      <c r="Q117" s="4"/>
      <c r="R117" s="4"/>
      <c r="S117" s="4"/>
      <c r="T117" s="4"/>
      <c r="U117" s="4"/>
      <c r="V117" s="4"/>
      <c r="W117" s="4"/>
      <c r="X117" s="4"/>
      <c r="Y117" s="4"/>
      <c r="Z117" s="4"/>
    </row>
    <row r="118" spans="1:26" ht="18.75" customHeight="1">
      <c r="A118" s="7"/>
      <c r="B118" s="129" t="s">
        <v>555</v>
      </c>
      <c r="C118" s="51"/>
      <c r="D118" s="7"/>
      <c r="E118" s="122"/>
      <c r="F118" s="53"/>
      <c r="G118" s="7"/>
      <c r="H118" s="53"/>
      <c r="I118" s="24"/>
      <c r="J118" s="4"/>
      <c r="K118" s="4"/>
      <c r="L118" s="4"/>
      <c r="M118" s="4"/>
      <c r="N118" s="4"/>
      <c r="O118" s="4"/>
      <c r="P118" s="4"/>
      <c r="Q118" s="4"/>
      <c r="R118" s="4"/>
      <c r="S118" s="4"/>
      <c r="T118" s="4"/>
      <c r="U118" s="4"/>
      <c r="V118" s="4"/>
      <c r="W118" s="4"/>
      <c r="X118" s="4"/>
      <c r="Y118" s="4"/>
      <c r="Z118" s="4"/>
    </row>
    <row r="119" spans="1:26" ht="18.75" customHeight="1">
      <c r="A119" s="7">
        <v>467</v>
      </c>
      <c r="B119" s="118" t="s">
        <v>4481</v>
      </c>
      <c r="C119" s="86" t="s">
        <v>4482</v>
      </c>
      <c r="D119" s="34">
        <v>4</v>
      </c>
      <c r="E119" s="120" t="s">
        <v>4483</v>
      </c>
      <c r="F119" s="116" t="str">
        <f>HYPERLINK("https://drive.google.com/drive/folders/0B93qD7tUPEF5X0Y5ZGxzUHVaVEE?usp=sharing","Spend Analysis Documents ")</f>
        <v xml:space="preserve">Spend Analysis Documents </v>
      </c>
      <c r="G119" s="34">
        <v>3</v>
      </c>
      <c r="H119" s="38">
        <f>IF(D119&lt;&gt;"",D119,"")</f>
        <v>4</v>
      </c>
      <c r="I119" s="39">
        <f>IF(G119&lt;&gt;"",G119,"")</f>
        <v>3</v>
      </c>
      <c r="J119" s="4"/>
      <c r="K119" s="4"/>
      <c r="L119" s="4"/>
      <c r="M119" s="4"/>
      <c r="N119" s="4"/>
      <c r="O119" s="4"/>
      <c r="P119" s="4"/>
      <c r="Q119" s="4"/>
      <c r="R119" s="4"/>
      <c r="S119" s="4"/>
      <c r="T119" s="4"/>
      <c r="U119" s="4"/>
      <c r="V119" s="4"/>
      <c r="W119" s="4"/>
      <c r="X119" s="4"/>
      <c r="Y119" s="4"/>
      <c r="Z119" s="4"/>
    </row>
    <row r="120" spans="1:26" ht="18.75" customHeight="1">
      <c r="A120" s="4"/>
      <c r="B120" s="77"/>
      <c r="C120" s="51"/>
      <c r="D120" s="7"/>
      <c r="E120" s="122"/>
      <c r="F120" s="53"/>
      <c r="G120" s="7"/>
      <c r="H120" s="53"/>
      <c r="I120" s="24"/>
      <c r="J120" s="4"/>
      <c r="K120" s="4"/>
      <c r="L120" s="4"/>
      <c r="M120" s="4"/>
      <c r="N120" s="4"/>
      <c r="O120" s="4"/>
      <c r="P120" s="4"/>
      <c r="Q120" s="4"/>
      <c r="R120" s="4"/>
      <c r="S120" s="4"/>
      <c r="T120" s="4"/>
      <c r="U120" s="4"/>
      <c r="V120" s="4"/>
      <c r="W120" s="4"/>
      <c r="X120" s="4"/>
      <c r="Y120" s="4"/>
      <c r="Z120" s="4"/>
    </row>
    <row r="121" spans="1:26" ht="18.75" customHeight="1">
      <c r="A121" s="7">
        <v>468</v>
      </c>
      <c r="B121" s="118" t="s">
        <v>3536</v>
      </c>
      <c r="C121" s="86" t="s">
        <v>3537</v>
      </c>
      <c r="D121" s="34">
        <v>5</v>
      </c>
      <c r="E121" s="120" t="s">
        <v>4486</v>
      </c>
      <c r="F121" s="116" t="s">
        <v>4487</v>
      </c>
      <c r="G121" s="34">
        <v>4</v>
      </c>
      <c r="H121" s="38">
        <f>IF(D121&lt;&gt;"",D121,"")</f>
        <v>5</v>
      </c>
      <c r="I121" s="39">
        <f>IF(G121&lt;&gt;"",G121,"")</f>
        <v>4</v>
      </c>
      <c r="J121" s="4"/>
      <c r="K121" s="4"/>
      <c r="L121" s="4"/>
      <c r="M121" s="4"/>
      <c r="N121" s="4"/>
      <c r="O121" s="4"/>
      <c r="P121" s="4"/>
      <c r="Q121" s="4"/>
      <c r="R121" s="4"/>
      <c r="S121" s="4"/>
      <c r="T121" s="4"/>
      <c r="U121" s="4"/>
      <c r="V121" s="4"/>
      <c r="W121" s="4"/>
      <c r="X121" s="4"/>
      <c r="Y121" s="4"/>
      <c r="Z121" s="4"/>
    </row>
    <row r="122" spans="1:26" ht="18.75" customHeight="1">
      <c r="A122" s="4"/>
      <c r="B122" s="77"/>
      <c r="C122" s="51"/>
      <c r="D122" s="7"/>
      <c r="E122" s="122"/>
      <c r="F122" s="53"/>
      <c r="G122" s="7"/>
      <c r="H122" s="53"/>
      <c r="I122" s="24"/>
      <c r="J122" s="4"/>
      <c r="K122" s="4"/>
      <c r="L122" s="4"/>
      <c r="M122" s="4"/>
      <c r="N122" s="4"/>
      <c r="O122" s="4"/>
      <c r="P122" s="4"/>
      <c r="Q122" s="4"/>
      <c r="R122" s="4"/>
      <c r="S122" s="4"/>
      <c r="T122" s="4"/>
      <c r="U122" s="4"/>
      <c r="V122" s="4"/>
      <c r="W122" s="4"/>
      <c r="X122" s="4"/>
      <c r="Y122" s="4"/>
      <c r="Z122" s="4"/>
    </row>
    <row r="123" spans="1:26" ht="18.75" customHeight="1">
      <c r="A123" s="7">
        <v>469</v>
      </c>
      <c r="B123" s="118" t="s">
        <v>2288</v>
      </c>
      <c r="C123" s="86" t="s">
        <v>2289</v>
      </c>
      <c r="D123" s="34">
        <v>0</v>
      </c>
      <c r="E123" s="120" t="s">
        <v>4493</v>
      </c>
      <c r="F123" s="116"/>
      <c r="G123" s="34">
        <v>2</v>
      </c>
      <c r="H123" s="38">
        <f>IF(D123&lt;&gt;"",D123,"")</f>
        <v>0</v>
      </c>
      <c r="I123" s="39">
        <f>IF(G123&lt;&gt;"",G123,"")</f>
        <v>2</v>
      </c>
      <c r="J123" s="4"/>
      <c r="K123" s="4"/>
      <c r="L123" s="4"/>
      <c r="M123" s="4"/>
      <c r="N123" s="4"/>
      <c r="O123" s="4"/>
      <c r="P123" s="4"/>
      <c r="Q123" s="4"/>
      <c r="R123" s="4"/>
      <c r="S123" s="4"/>
      <c r="T123" s="4"/>
      <c r="U123" s="4"/>
      <c r="V123" s="4"/>
      <c r="W123" s="4"/>
      <c r="X123" s="4"/>
      <c r="Y123" s="4"/>
      <c r="Z123" s="4"/>
    </row>
    <row r="124" spans="1:26" ht="18.75" customHeight="1">
      <c r="A124" s="4"/>
      <c r="B124" s="77"/>
      <c r="C124" s="51"/>
      <c r="D124" s="7"/>
      <c r="E124" s="122"/>
      <c r="F124" s="53"/>
      <c r="G124" s="7"/>
      <c r="H124" s="53"/>
      <c r="I124" s="24"/>
      <c r="J124" s="4"/>
      <c r="K124" s="4"/>
      <c r="L124" s="4"/>
      <c r="M124" s="4"/>
      <c r="N124" s="4"/>
      <c r="O124" s="4"/>
      <c r="P124" s="4"/>
      <c r="Q124" s="4"/>
      <c r="R124" s="4"/>
      <c r="S124" s="4"/>
      <c r="T124" s="4"/>
      <c r="U124" s="4"/>
      <c r="V124" s="4"/>
      <c r="W124" s="4"/>
      <c r="X124" s="4"/>
      <c r="Y124" s="4"/>
      <c r="Z124" s="4"/>
    </row>
    <row r="125" spans="1:26" ht="18.75" customHeight="1">
      <c r="A125" s="7">
        <v>470</v>
      </c>
      <c r="B125" s="118" t="s">
        <v>4495</v>
      </c>
      <c r="C125" s="86" t="s">
        <v>4496</v>
      </c>
      <c r="D125" s="34">
        <v>3</v>
      </c>
      <c r="E125" s="120" t="s">
        <v>4497</v>
      </c>
      <c r="F125" s="116"/>
      <c r="G125" s="34">
        <v>1</v>
      </c>
      <c r="H125" s="38">
        <f>IF(D125&lt;&gt;"",D125,"")</f>
        <v>3</v>
      </c>
      <c r="I125" s="39">
        <f>IF(G125&lt;&gt;"",G125,"")</f>
        <v>1</v>
      </c>
      <c r="J125" s="4"/>
      <c r="K125" s="4"/>
      <c r="L125" s="4"/>
      <c r="M125" s="4"/>
      <c r="N125" s="4"/>
      <c r="O125" s="4"/>
      <c r="P125" s="4"/>
      <c r="Q125" s="4"/>
      <c r="R125" s="4"/>
      <c r="S125" s="4"/>
      <c r="T125" s="4"/>
      <c r="U125" s="4"/>
      <c r="V125" s="4"/>
      <c r="W125" s="4"/>
      <c r="X125" s="4"/>
      <c r="Y125" s="4"/>
      <c r="Z125" s="4"/>
    </row>
    <row r="126" spans="1:26" ht="18.75" customHeight="1">
      <c r="A126" s="4"/>
      <c r="B126" s="77"/>
      <c r="C126" s="51"/>
      <c r="D126" s="7"/>
      <c r="E126" s="122"/>
      <c r="F126" s="53"/>
      <c r="G126" s="7"/>
      <c r="H126" s="53"/>
      <c r="I126" s="24"/>
      <c r="J126" s="4"/>
      <c r="K126" s="4"/>
      <c r="L126" s="4"/>
      <c r="M126" s="4"/>
      <c r="N126" s="4"/>
      <c r="O126" s="4"/>
      <c r="P126" s="4"/>
      <c r="Q126" s="4"/>
      <c r="R126" s="4"/>
      <c r="S126" s="4"/>
      <c r="T126" s="4"/>
      <c r="U126" s="4"/>
      <c r="V126" s="4"/>
      <c r="W126" s="4"/>
      <c r="X126" s="4"/>
      <c r="Y126" s="4"/>
      <c r="Z126" s="4"/>
    </row>
    <row r="127" spans="1:26" ht="18.75" customHeight="1">
      <c r="A127" s="7">
        <v>471</v>
      </c>
      <c r="B127" s="118" t="s">
        <v>2951</v>
      </c>
      <c r="C127" s="86" t="s">
        <v>4500</v>
      </c>
      <c r="D127" s="34">
        <v>3</v>
      </c>
      <c r="E127" s="120" t="s">
        <v>4501</v>
      </c>
      <c r="F127" s="116"/>
      <c r="G127" s="34">
        <v>2</v>
      </c>
      <c r="H127" s="38">
        <f>IF(D127&lt;&gt;"",D127,"")</f>
        <v>3</v>
      </c>
      <c r="I127" s="39">
        <f>IF(G127&lt;&gt;"",G127,"")</f>
        <v>2</v>
      </c>
      <c r="J127" s="4"/>
      <c r="K127" s="4"/>
      <c r="L127" s="4"/>
      <c r="M127" s="4"/>
      <c r="N127" s="4"/>
      <c r="O127" s="4"/>
      <c r="P127" s="4"/>
      <c r="Q127" s="4"/>
      <c r="R127" s="4"/>
      <c r="S127" s="4"/>
      <c r="T127" s="4"/>
      <c r="U127" s="4"/>
      <c r="V127" s="4"/>
      <c r="W127" s="4"/>
      <c r="X127" s="4"/>
      <c r="Y127" s="4"/>
      <c r="Z127" s="4"/>
    </row>
    <row r="128" spans="1:26" ht="18.75" customHeight="1">
      <c r="A128" s="4"/>
      <c r="B128" s="77"/>
      <c r="C128" s="51"/>
      <c r="D128" s="7"/>
      <c r="E128" s="122"/>
      <c r="F128" s="53"/>
      <c r="G128" s="7"/>
      <c r="H128" s="53"/>
      <c r="I128" s="24"/>
      <c r="J128" s="4"/>
      <c r="K128" s="4"/>
      <c r="L128" s="4"/>
      <c r="M128" s="4"/>
      <c r="N128" s="4"/>
      <c r="O128" s="4"/>
      <c r="P128" s="4"/>
      <c r="Q128" s="4"/>
      <c r="R128" s="4"/>
      <c r="S128" s="4"/>
      <c r="T128" s="4"/>
      <c r="U128" s="4"/>
      <c r="V128" s="4"/>
      <c r="W128" s="4"/>
      <c r="X128" s="4"/>
      <c r="Y128" s="4"/>
      <c r="Z128" s="4"/>
    </row>
    <row r="129" spans="1:26" ht="18.75" customHeight="1">
      <c r="A129" s="7">
        <v>472</v>
      </c>
      <c r="B129" s="118" t="s">
        <v>4505</v>
      </c>
      <c r="C129" s="86" t="s">
        <v>2963</v>
      </c>
      <c r="D129" s="34">
        <v>0</v>
      </c>
      <c r="E129" s="120" t="s">
        <v>4506</v>
      </c>
      <c r="F129" s="116"/>
      <c r="G129" s="34">
        <v>0</v>
      </c>
      <c r="H129" s="38">
        <f>IF(D129&lt;&gt;"",D129,"")</f>
        <v>0</v>
      </c>
      <c r="I129" s="39">
        <f>IF(G129&lt;&gt;"",G129,"")</f>
        <v>0</v>
      </c>
      <c r="J129" s="4"/>
      <c r="K129" s="4"/>
      <c r="L129" s="4"/>
      <c r="M129" s="4"/>
      <c r="N129" s="4"/>
      <c r="O129" s="4"/>
      <c r="P129" s="4"/>
      <c r="Q129" s="4"/>
      <c r="R129" s="4"/>
      <c r="S129" s="4"/>
      <c r="T129" s="4"/>
      <c r="U129" s="4"/>
      <c r="V129" s="4"/>
      <c r="W129" s="4"/>
      <c r="X129" s="4"/>
      <c r="Y129" s="4"/>
      <c r="Z129" s="4"/>
    </row>
    <row r="130" spans="1:26" ht="18.75" customHeight="1">
      <c r="A130" s="4"/>
      <c r="B130" s="77"/>
      <c r="C130" s="51"/>
      <c r="D130" s="7"/>
      <c r="E130" s="122"/>
      <c r="F130" s="53"/>
      <c r="G130" s="7"/>
      <c r="H130" s="53"/>
      <c r="I130" s="24"/>
      <c r="J130" s="4"/>
      <c r="K130" s="4"/>
      <c r="L130" s="4"/>
      <c r="M130" s="4"/>
      <c r="N130" s="4"/>
      <c r="O130" s="4"/>
      <c r="P130" s="4"/>
      <c r="Q130" s="4"/>
      <c r="R130" s="4"/>
      <c r="S130" s="4"/>
      <c r="T130" s="4"/>
      <c r="U130" s="4"/>
      <c r="V130" s="4"/>
      <c r="W130" s="4"/>
      <c r="X130" s="4"/>
      <c r="Y130" s="4"/>
      <c r="Z130" s="4"/>
    </row>
    <row r="131" spans="1:26" ht="18.75" customHeight="1">
      <c r="A131" s="7">
        <v>473</v>
      </c>
      <c r="B131" s="118" t="s">
        <v>2971</v>
      </c>
      <c r="C131" s="86" t="s">
        <v>2972</v>
      </c>
      <c r="D131" s="34">
        <v>0</v>
      </c>
      <c r="E131" s="120" t="s">
        <v>4508</v>
      </c>
      <c r="F131" s="116"/>
      <c r="G131" s="34">
        <v>2</v>
      </c>
      <c r="H131" s="38">
        <f>IF(D131&lt;&gt;"",D131,"")</f>
        <v>0</v>
      </c>
      <c r="I131" s="39">
        <f>IF(G131&lt;&gt;"",G131,"")</f>
        <v>2</v>
      </c>
      <c r="J131" s="4"/>
      <c r="K131" s="4"/>
      <c r="L131" s="4"/>
      <c r="M131" s="4"/>
      <c r="N131" s="4"/>
      <c r="O131" s="4"/>
      <c r="P131" s="4"/>
      <c r="Q131" s="4"/>
      <c r="R131" s="4"/>
      <c r="S131" s="4"/>
      <c r="T131" s="4"/>
      <c r="U131" s="4"/>
      <c r="V131" s="4"/>
      <c r="W131" s="4"/>
      <c r="X131" s="4"/>
      <c r="Y131" s="4"/>
      <c r="Z131" s="4"/>
    </row>
    <row r="132" spans="1:26" ht="18.75" customHeight="1">
      <c r="A132" s="4"/>
      <c r="B132" s="77"/>
      <c r="C132" s="51"/>
      <c r="D132" s="7"/>
      <c r="E132" s="122"/>
      <c r="F132" s="53"/>
      <c r="G132" s="7"/>
      <c r="H132" s="53"/>
      <c r="I132" s="24"/>
      <c r="J132" s="4"/>
      <c r="K132" s="4"/>
      <c r="L132" s="4"/>
      <c r="M132" s="4"/>
      <c r="N132" s="4"/>
      <c r="O132" s="4"/>
      <c r="P132" s="4"/>
      <c r="Q132" s="4"/>
      <c r="R132" s="4"/>
      <c r="S132" s="4"/>
      <c r="T132" s="4"/>
      <c r="U132" s="4"/>
      <c r="V132" s="4"/>
      <c r="W132" s="4"/>
      <c r="X132" s="4"/>
      <c r="Y132" s="4"/>
      <c r="Z132" s="4"/>
    </row>
    <row r="133" spans="1:26" ht="18.75" customHeight="1">
      <c r="A133" s="7">
        <v>474</v>
      </c>
      <c r="B133" s="118" t="s">
        <v>4511</v>
      </c>
      <c r="C133" s="86" t="s">
        <v>4512</v>
      </c>
      <c r="D133" s="34">
        <v>3</v>
      </c>
      <c r="E133" s="120" t="s">
        <v>4513</v>
      </c>
      <c r="F133" s="116"/>
      <c r="G133" s="34">
        <v>1</v>
      </c>
      <c r="H133" s="38">
        <f>IF(D133&lt;&gt;"",D133,"")</f>
        <v>3</v>
      </c>
      <c r="I133" s="39">
        <f>IF(G133&lt;&gt;"",G133,"")</f>
        <v>1</v>
      </c>
      <c r="J133" s="4"/>
      <c r="K133" s="4"/>
      <c r="L133" s="4"/>
      <c r="M133" s="4"/>
      <c r="N133" s="4"/>
      <c r="O133" s="4"/>
      <c r="P133" s="4"/>
      <c r="Q133" s="4"/>
      <c r="R133" s="4"/>
      <c r="S133" s="4"/>
      <c r="T133" s="4"/>
      <c r="U133" s="4"/>
      <c r="V133" s="4"/>
      <c r="W133" s="4"/>
      <c r="X133" s="4"/>
      <c r="Y133" s="4"/>
      <c r="Z133" s="4"/>
    </row>
    <row r="134" spans="1:26" ht="18.75" customHeight="1">
      <c r="A134" s="4"/>
      <c r="B134" s="77"/>
      <c r="C134" s="51"/>
      <c r="D134" s="7"/>
      <c r="E134" s="122"/>
      <c r="F134" s="53"/>
      <c r="G134" s="7"/>
      <c r="H134" s="53"/>
      <c r="I134" s="24"/>
      <c r="J134" s="4"/>
      <c r="K134" s="4"/>
      <c r="L134" s="4"/>
      <c r="M134" s="4"/>
      <c r="N134" s="4"/>
      <c r="O134" s="4"/>
      <c r="P134" s="4"/>
      <c r="Q134" s="4"/>
      <c r="R134" s="4"/>
      <c r="S134" s="4"/>
      <c r="T134" s="4"/>
      <c r="U134" s="4"/>
      <c r="V134" s="4"/>
      <c r="W134" s="4"/>
      <c r="X134" s="4"/>
      <c r="Y134" s="4"/>
      <c r="Z134" s="4"/>
    </row>
    <row r="135" spans="1:26" ht="18.75" customHeight="1">
      <c r="A135" s="7">
        <v>475</v>
      </c>
      <c r="B135" s="118" t="s">
        <v>4516</v>
      </c>
      <c r="C135" s="86" t="s">
        <v>4517</v>
      </c>
      <c r="D135" s="34">
        <v>0</v>
      </c>
      <c r="E135" s="120" t="s">
        <v>4518</v>
      </c>
      <c r="F135" s="116"/>
      <c r="G135" s="34">
        <v>3</v>
      </c>
      <c r="H135" s="38">
        <f>IF(D135&lt;&gt;"",D135,"")</f>
        <v>0</v>
      </c>
      <c r="I135" s="39">
        <f>IF(G135&lt;&gt;"",G135,"")</f>
        <v>3</v>
      </c>
      <c r="J135" s="4"/>
      <c r="K135" s="4"/>
      <c r="L135" s="4"/>
      <c r="M135" s="4"/>
      <c r="N135" s="4"/>
      <c r="O135" s="4"/>
      <c r="P135" s="4"/>
      <c r="Q135" s="4"/>
      <c r="R135" s="4"/>
      <c r="S135" s="4"/>
      <c r="T135" s="4"/>
      <c r="U135" s="4"/>
      <c r="V135" s="4"/>
      <c r="W135" s="4"/>
      <c r="X135" s="4"/>
      <c r="Y135" s="4"/>
      <c r="Z135" s="4"/>
    </row>
    <row r="136" spans="1:26" ht="18.75" customHeight="1">
      <c r="A136" s="4"/>
      <c r="B136" s="77"/>
      <c r="C136" s="51"/>
      <c r="D136" s="7"/>
      <c r="E136" s="122"/>
      <c r="F136" s="53"/>
      <c r="G136" s="7"/>
      <c r="H136" s="53"/>
      <c r="I136" s="24"/>
      <c r="J136" s="4"/>
      <c r="K136" s="4"/>
      <c r="L136" s="4"/>
      <c r="M136" s="4"/>
      <c r="N136" s="4"/>
      <c r="O136" s="4"/>
      <c r="P136" s="4"/>
      <c r="Q136" s="4"/>
      <c r="R136" s="4"/>
      <c r="S136" s="4"/>
      <c r="T136" s="4"/>
      <c r="U136" s="4"/>
      <c r="V136" s="4"/>
      <c r="W136" s="4"/>
      <c r="X136" s="4"/>
      <c r="Y136" s="4"/>
      <c r="Z136" s="4"/>
    </row>
    <row r="137" spans="1:26" ht="18.75" customHeight="1">
      <c r="A137" s="7">
        <v>476</v>
      </c>
      <c r="B137" s="118" t="s">
        <v>3007</v>
      </c>
      <c r="C137" s="86" t="s">
        <v>4522</v>
      </c>
      <c r="D137" s="34">
        <v>0</v>
      </c>
      <c r="E137" s="120" t="s">
        <v>4523</v>
      </c>
      <c r="F137" s="116"/>
      <c r="G137" s="34">
        <v>0</v>
      </c>
      <c r="H137" s="38">
        <f>IF(D137&lt;&gt;"",D137,"")</f>
        <v>0</v>
      </c>
      <c r="I137" s="39">
        <f>IF(G137&lt;&gt;"",G137,"")</f>
        <v>0</v>
      </c>
      <c r="J137" s="4"/>
      <c r="K137" s="4"/>
      <c r="L137" s="4"/>
      <c r="M137" s="4"/>
      <c r="N137" s="4"/>
      <c r="O137" s="4"/>
      <c r="P137" s="4"/>
      <c r="Q137" s="4"/>
      <c r="R137" s="4"/>
      <c r="S137" s="4"/>
      <c r="T137" s="4"/>
      <c r="U137" s="4"/>
      <c r="V137" s="4"/>
      <c r="W137" s="4"/>
      <c r="X137" s="4"/>
      <c r="Y137" s="4"/>
      <c r="Z137" s="4"/>
    </row>
    <row r="138" spans="1:26" ht="18.75" customHeight="1">
      <c r="A138" s="4"/>
      <c r="B138" s="77"/>
      <c r="C138" s="51"/>
      <c r="D138" s="7"/>
      <c r="E138" s="122"/>
      <c r="F138" s="53"/>
      <c r="G138" s="7"/>
      <c r="H138" s="53"/>
      <c r="I138" s="24"/>
      <c r="J138" s="4"/>
      <c r="K138" s="4"/>
      <c r="L138" s="4"/>
      <c r="M138" s="4"/>
      <c r="N138" s="4"/>
      <c r="O138" s="4"/>
      <c r="P138" s="4"/>
      <c r="Q138" s="4"/>
      <c r="R138" s="4"/>
      <c r="S138" s="4"/>
      <c r="T138" s="4"/>
      <c r="U138" s="4"/>
      <c r="V138" s="4"/>
      <c r="W138" s="4"/>
      <c r="X138" s="4"/>
      <c r="Y138" s="4"/>
      <c r="Z138" s="4"/>
    </row>
    <row r="139" spans="1:26" ht="18.75" customHeight="1">
      <c r="A139" s="7">
        <v>477</v>
      </c>
      <c r="B139" s="118" t="s">
        <v>336</v>
      </c>
      <c r="C139" s="86" t="s">
        <v>3035</v>
      </c>
      <c r="D139" s="34">
        <v>4</v>
      </c>
      <c r="E139" s="120" t="s">
        <v>4527</v>
      </c>
      <c r="F139" s="116"/>
      <c r="G139" s="34">
        <v>1</v>
      </c>
      <c r="H139" s="38">
        <f>IF(D139&lt;&gt;"",D139,"")</f>
        <v>4</v>
      </c>
      <c r="I139" s="39">
        <f>IF(G139&lt;&gt;"",G139,"")</f>
        <v>1</v>
      </c>
      <c r="J139" s="4"/>
      <c r="K139" s="4"/>
      <c r="L139" s="4"/>
      <c r="M139" s="4"/>
      <c r="N139" s="4"/>
      <c r="O139" s="4"/>
      <c r="P139" s="4"/>
      <c r="Q139" s="4"/>
      <c r="R139" s="4"/>
      <c r="S139" s="4"/>
      <c r="T139" s="4"/>
      <c r="U139" s="4"/>
      <c r="V139" s="4"/>
      <c r="W139" s="4"/>
      <c r="X139" s="4"/>
      <c r="Y139" s="4"/>
      <c r="Z139" s="4"/>
    </row>
    <row r="140" spans="1:26" ht="18.75" customHeight="1">
      <c r="A140" s="4"/>
      <c r="B140" s="77"/>
      <c r="C140" s="51"/>
      <c r="D140" s="7"/>
      <c r="E140" s="122"/>
      <c r="F140" s="53"/>
      <c r="G140" s="7"/>
      <c r="H140" s="53"/>
      <c r="I140" s="24"/>
      <c r="J140" s="4"/>
      <c r="K140" s="4"/>
      <c r="L140" s="4"/>
      <c r="M140" s="4"/>
      <c r="N140" s="4"/>
      <c r="O140" s="4"/>
      <c r="P140" s="4"/>
      <c r="Q140" s="4"/>
      <c r="R140" s="4"/>
      <c r="S140" s="4"/>
      <c r="T140" s="4"/>
      <c r="U140" s="4"/>
      <c r="V140" s="4"/>
      <c r="W140" s="4"/>
      <c r="X140" s="4"/>
      <c r="Y140" s="4"/>
      <c r="Z140" s="4"/>
    </row>
    <row r="141" spans="1:26" ht="18.75" customHeight="1">
      <c r="A141" s="7">
        <v>478</v>
      </c>
      <c r="B141" s="118" t="s">
        <v>3046</v>
      </c>
      <c r="C141" s="86" t="s">
        <v>3048</v>
      </c>
      <c r="D141" s="34"/>
      <c r="E141" s="120"/>
      <c r="F141" s="116"/>
      <c r="G141" s="34">
        <v>3</v>
      </c>
      <c r="H141" s="38" t="str">
        <f>IF(D141&lt;&gt;"",D141,"")</f>
        <v/>
      </c>
      <c r="I141" s="39">
        <f>IF(G141&lt;&gt;"",G141,"")</f>
        <v>3</v>
      </c>
      <c r="J141" s="4"/>
      <c r="K141" s="4"/>
      <c r="L141" s="4"/>
      <c r="M141" s="4"/>
      <c r="N141" s="4"/>
      <c r="O141" s="4"/>
      <c r="P141" s="4"/>
      <c r="Q141" s="4"/>
      <c r="R141" s="4"/>
      <c r="S141" s="4"/>
      <c r="T141" s="4"/>
      <c r="U141" s="4"/>
      <c r="V141" s="4"/>
      <c r="W141" s="4"/>
      <c r="X141" s="4"/>
      <c r="Y141" s="4"/>
      <c r="Z141" s="4"/>
    </row>
    <row r="142" spans="1:26" ht="18.75" customHeight="1">
      <c r="A142" s="4"/>
      <c r="B142" s="77"/>
      <c r="C142" s="51"/>
      <c r="D142" s="7"/>
      <c r="E142" s="122"/>
      <c r="F142" s="53"/>
      <c r="G142" s="7"/>
      <c r="H142" s="53"/>
      <c r="I142" s="24"/>
      <c r="J142" s="4"/>
      <c r="K142" s="4"/>
      <c r="L142" s="4"/>
      <c r="M142" s="4"/>
      <c r="N142" s="4"/>
      <c r="O142" s="4"/>
      <c r="P142" s="4"/>
      <c r="Q142" s="4"/>
      <c r="R142" s="4"/>
      <c r="S142" s="4"/>
      <c r="T142" s="4"/>
      <c r="U142" s="4"/>
      <c r="V142" s="4"/>
      <c r="W142" s="4"/>
      <c r="X142" s="4"/>
      <c r="Y142" s="4"/>
      <c r="Z142" s="4"/>
    </row>
    <row r="143" spans="1:26" ht="18.75" customHeight="1">
      <c r="A143" s="7">
        <v>479</v>
      </c>
      <c r="B143" s="118" t="s">
        <v>3055</v>
      </c>
      <c r="C143" s="86" t="s">
        <v>2009</v>
      </c>
      <c r="D143" s="34">
        <v>2</v>
      </c>
      <c r="E143" s="120" t="s">
        <v>4532</v>
      </c>
      <c r="F143" s="116"/>
      <c r="G143" s="34">
        <v>4</v>
      </c>
      <c r="H143" s="38">
        <f>IF(D143&lt;&gt;"",D143,"")</f>
        <v>2</v>
      </c>
      <c r="I143" s="39">
        <f>IF(G143&lt;&gt;"",G143,"")</f>
        <v>4</v>
      </c>
      <c r="J143" s="4"/>
      <c r="K143" s="4"/>
      <c r="L143" s="4"/>
      <c r="M143" s="4"/>
      <c r="N143" s="4"/>
      <c r="O143" s="4"/>
      <c r="P143" s="4"/>
      <c r="Q143" s="4"/>
      <c r="R143" s="4"/>
      <c r="S143" s="4"/>
      <c r="T143" s="4"/>
      <c r="U143" s="4"/>
      <c r="V143" s="4"/>
      <c r="W143" s="4"/>
      <c r="X143" s="4"/>
      <c r="Y143" s="4"/>
      <c r="Z143" s="4"/>
    </row>
    <row r="144" spans="1:26" ht="18.75" customHeight="1">
      <c r="A144" s="4"/>
      <c r="B144" s="77"/>
      <c r="C144" s="51"/>
      <c r="D144" s="7"/>
      <c r="E144" s="122"/>
      <c r="F144" s="53"/>
      <c r="G144" s="7"/>
      <c r="H144" s="53"/>
      <c r="I144" s="24"/>
      <c r="J144" s="4"/>
      <c r="K144" s="4"/>
      <c r="L144" s="4"/>
      <c r="M144" s="4"/>
      <c r="N144" s="4"/>
      <c r="O144" s="4"/>
      <c r="P144" s="4"/>
      <c r="Q144" s="4"/>
      <c r="R144" s="4"/>
      <c r="S144" s="4"/>
      <c r="T144" s="4"/>
      <c r="U144" s="4"/>
      <c r="V144" s="4"/>
      <c r="W144" s="4"/>
      <c r="X144" s="4"/>
      <c r="Y144" s="4"/>
      <c r="Z144" s="4"/>
    </row>
    <row r="145" spans="1:26" ht="18.75" customHeight="1">
      <c r="A145" s="7">
        <v>480</v>
      </c>
      <c r="B145" s="118" t="s">
        <v>4534</v>
      </c>
      <c r="C145" s="86" t="s">
        <v>3579</v>
      </c>
      <c r="D145" s="34">
        <v>4</v>
      </c>
      <c r="E145" s="120"/>
      <c r="F145" s="116"/>
      <c r="G145" s="34">
        <v>3</v>
      </c>
      <c r="H145" s="38">
        <f>IF(D145&lt;&gt;"",D145,"")</f>
        <v>4</v>
      </c>
      <c r="I145" s="39">
        <f>IF(G145&lt;&gt;"",G145,"")</f>
        <v>3</v>
      </c>
      <c r="J145" s="4"/>
      <c r="K145" s="4"/>
      <c r="L145" s="4"/>
      <c r="M145" s="4"/>
      <c r="N145" s="4"/>
      <c r="O145" s="4"/>
      <c r="P145" s="4"/>
      <c r="Q145" s="4"/>
      <c r="R145" s="4"/>
      <c r="S145" s="4"/>
      <c r="T145" s="4"/>
      <c r="U145" s="4"/>
      <c r="V145" s="4"/>
      <c r="W145" s="4"/>
      <c r="X145" s="4"/>
      <c r="Y145" s="4"/>
      <c r="Z145" s="4"/>
    </row>
    <row r="146" spans="1:26" ht="18.75" customHeight="1">
      <c r="A146" s="4"/>
      <c r="B146" s="77"/>
      <c r="C146" s="51"/>
      <c r="D146" s="7"/>
      <c r="E146" s="122"/>
      <c r="F146" s="53"/>
      <c r="G146" s="7"/>
      <c r="H146" s="53"/>
      <c r="I146" s="24"/>
      <c r="J146" s="4"/>
      <c r="K146" s="4"/>
      <c r="L146" s="4"/>
      <c r="M146" s="4"/>
      <c r="N146" s="4"/>
      <c r="O146" s="4"/>
      <c r="P146" s="4"/>
      <c r="Q146" s="4"/>
      <c r="R146" s="4"/>
      <c r="S146" s="4"/>
      <c r="T146" s="4"/>
      <c r="U146" s="4"/>
      <c r="V146" s="4"/>
      <c r="W146" s="4"/>
      <c r="X146" s="4"/>
      <c r="Y146" s="4"/>
      <c r="Z146" s="4"/>
    </row>
    <row r="147" spans="1:26" ht="18.75" customHeight="1">
      <c r="A147" s="4"/>
      <c r="B147" s="77"/>
      <c r="C147" s="51"/>
      <c r="D147" s="7"/>
      <c r="E147" s="122"/>
      <c r="F147" s="53"/>
      <c r="G147" s="7"/>
      <c r="H147" s="53"/>
      <c r="I147" s="24"/>
      <c r="J147" s="4"/>
      <c r="K147" s="4"/>
      <c r="L147" s="4"/>
      <c r="M147" s="4"/>
      <c r="N147" s="4"/>
      <c r="O147" s="4"/>
      <c r="P147" s="4"/>
      <c r="Q147" s="4"/>
      <c r="R147" s="4"/>
      <c r="S147" s="4"/>
      <c r="T147" s="4"/>
      <c r="U147" s="4"/>
      <c r="V147" s="4"/>
      <c r="W147" s="4"/>
      <c r="X147" s="4"/>
      <c r="Y147" s="4"/>
      <c r="Z147" s="4"/>
    </row>
    <row r="148" spans="1:26" ht="18.75" customHeight="1">
      <c r="A148" s="4"/>
      <c r="B148" s="77"/>
      <c r="C148" s="51"/>
      <c r="D148" s="7"/>
      <c r="E148" s="122"/>
      <c r="F148" s="53"/>
      <c r="G148" s="7"/>
      <c r="H148" s="53"/>
      <c r="I148" s="24"/>
      <c r="J148" s="4"/>
      <c r="K148" s="4"/>
      <c r="L148" s="4"/>
      <c r="M148" s="4"/>
      <c r="N148" s="4"/>
      <c r="O148" s="4"/>
      <c r="P148" s="4"/>
      <c r="Q148" s="4"/>
      <c r="R148" s="4"/>
      <c r="S148" s="4"/>
      <c r="T148" s="4"/>
      <c r="U148" s="4"/>
      <c r="V148" s="4"/>
      <c r="W148" s="4"/>
      <c r="X148" s="4"/>
      <c r="Y148" s="4"/>
      <c r="Z148" s="4"/>
    </row>
    <row r="149" spans="1:26" ht="18.75" customHeight="1">
      <c r="A149" s="7"/>
      <c r="B149" s="129" t="s">
        <v>249</v>
      </c>
      <c r="C149" s="51"/>
      <c r="D149" s="7"/>
      <c r="E149" s="122"/>
      <c r="F149" s="53"/>
      <c r="G149" s="7"/>
      <c r="H149" s="53"/>
      <c r="I149" s="24"/>
      <c r="J149" s="4"/>
      <c r="K149" s="4"/>
      <c r="L149" s="4"/>
      <c r="M149" s="4"/>
      <c r="N149" s="4"/>
      <c r="O149" s="4"/>
      <c r="P149" s="4"/>
      <c r="Q149" s="4"/>
      <c r="R149" s="4"/>
      <c r="S149" s="4"/>
      <c r="T149" s="4"/>
      <c r="U149" s="4"/>
      <c r="V149" s="4"/>
      <c r="W149" s="4"/>
      <c r="X149" s="4"/>
      <c r="Y149" s="4"/>
      <c r="Z149" s="4"/>
    </row>
    <row r="150" spans="1:26" ht="18.75" customHeight="1">
      <c r="A150" s="7">
        <v>481</v>
      </c>
      <c r="B150" s="118" t="s">
        <v>4537</v>
      </c>
      <c r="C150" s="86" t="s">
        <v>2313</v>
      </c>
      <c r="D150" s="34">
        <v>2</v>
      </c>
      <c r="E150" s="120" t="s">
        <v>4538</v>
      </c>
      <c r="F150" s="116" t="str">
        <f>HYPERLINK("https://drive.google.com/drive/folders/0B93qD7tUPEF5X0Y5ZGxzUHVaVEE?usp=sharing","Spend Analysis Documents ")</f>
        <v xml:space="preserve">Spend Analysis Documents </v>
      </c>
      <c r="G150" s="34">
        <v>2</v>
      </c>
      <c r="H150" s="38">
        <f>IF(D150&lt;&gt;"",D150,"")</f>
        <v>2</v>
      </c>
      <c r="I150" s="39">
        <f>IF(G150&lt;&gt;"",G150,"")</f>
        <v>2</v>
      </c>
      <c r="J150" s="4"/>
      <c r="K150" s="4"/>
      <c r="L150" s="4"/>
      <c r="M150" s="4"/>
      <c r="N150" s="4"/>
      <c r="O150" s="4"/>
      <c r="P150" s="4"/>
      <c r="Q150" s="4"/>
      <c r="R150" s="4"/>
      <c r="S150" s="4"/>
      <c r="T150" s="4"/>
      <c r="U150" s="4"/>
      <c r="V150" s="4"/>
      <c r="W150" s="4"/>
      <c r="X150" s="4"/>
      <c r="Y150" s="4"/>
      <c r="Z150" s="4"/>
    </row>
    <row r="151" spans="1:26" ht="18.75" customHeight="1">
      <c r="A151" s="4"/>
      <c r="B151" s="77"/>
      <c r="C151" s="51"/>
      <c r="D151" s="7"/>
      <c r="E151" s="122"/>
      <c r="F151" s="53"/>
      <c r="G151" s="7"/>
      <c r="H151" s="53"/>
      <c r="I151" s="24"/>
      <c r="J151" s="4"/>
      <c r="K151" s="4"/>
      <c r="L151" s="4"/>
      <c r="M151" s="4"/>
      <c r="N151" s="4"/>
      <c r="O151" s="4"/>
      <c r="P151" s="4"/>
      <c r="Q151" s="4"/>
      <c r="R151" s="4"/>
      <c r="S151" s="4"/>
      <c r="T151" s="4"/>
      <c r="U151" s="4"/>
      <c r="V151" s="4"/>
      <c r="W151" s="4"/>
      <c r="X151" s="4"/>
      <c r="Y151" s="4"/>
      <c r="Z151" s="4"/>
    </row>
    <row r="152" spans="1:26" ht="18.75" customHeight="1">
      <c r="A152" s="7">
        <v>482</v>
      </c>
      <c r="B152" s="118" t="s">
        <v>4541</v>
      </c>
      <c r="C152" s="86" t="s">
        <v>4542</v>
      </c>
      <c r="D152" s="34">
        <v>3</v>
      </c>
      <c r="E152" s="120" t="s">
        <v>4543</v>
      </c>
      <c r="F152" s="116" t="str">
        <f>HYPERLINK("https://drive.google.com/drive/folders/0B93qD7tUPEF5X0Y5ZGxzUHVaVEE?usp=sharing","Spend Analysis Documents ")</f>
        <v xml:space="preserve">Spend Analysis Documents </v>
      </c>
      <c r="G152" s="34">
        <v>2</v>
      </c>
      <c r="H152" s="38">
        <f>IF(D152&lt;&gt;"",D152,"")</f>
        <v>3</v>
      </c>
      <c r="I152" s="39">
        <f>IF(G152&lt;&gt;"",G152,"")</f>
        <v>2</v>
      </c>
      <c r="J152" s="4"/>
      <c r="K152" s="4"/>
      <c r="L152" s="4"/>
      <c r="M152" s="4"/>
      <c r="N152" s="4"/>
      <c r="O152" s="4"/>
      <c r="P152" s="4"/>
      <c r="Q152" s="4"/>
      <c r="R152" s="4"/>
      <c r="S152" s="4"/>
      <c r="T152" s="4"/>
      <c r="U152" s="4"/>
      <c r="V152" s="4"/>
      <c r="W152" s="4"/>
      <c r="X152" s="4"/>
      <c r="Y152" s="4"/>
      <c r="Z152" s="4"/>
    </row>
    <row r="153" spans="1:26" ht="18.75" customHeight="1">
      <c r="A153" s="4"/>
      <c r="B153" s="77"/>
      <c r="C153" s="51"/>
      <c r="D153" s="7"/>
      <c r="E153" s="122"/>
      <c r="F153" s="53"/>
      <c r="G153" s="7"/>
      <c r="H153" s="53"/>
      <c r="I153" s="24"/>
      <c r="J153" s="4"/>
      <c r="K153" s="4"/>
      <c r="L153" s="4"/>
      <c r="M153" s="4"/>
      <c r="N153" s="4"/>
      <c r="O153" s="4"/>
      <c r="P153" s="4"/>
      <c r="Q153" s="4"/>
      <c r="R153" s="4"/>
      <c r="S153" s="4"/>
      <c r="T153" s="4"/>
      <c r="U153" s="4"/>
      <c r="V153" s="4"/>
      <c r="W153" s="4"/>
      <c r="X153" s="4"/>
      <c r="Y153" s="4"/>
      <c r="Z153" s="4"/>
    </row>
    <row r="154" spans="1:26" ht="18.75" customHeight="1">
      <c r="A154" s="7">
        <v>483</v>
      </c>
      <c r="B154" s="118" t="s">
        <v>4548</v>
      </c>
      <c r="C154" s="86" t="s">
        <v>4549</v>
      </c>
      <c r="D154" s="34">
        <v>3</v>
      </c>
      <c r="E154" s="120" t="s">
        <v>4551</v>
      </c>
      <c r="F154" s="116"/>
      <c r="G154" s="34">
        <v>3</v>
      </c>
      <c r="H154" s="38">
        <f>IF(D154&lt;&gt;"",D154,"")</f>
        <v>3</v>
      </c>
      <c r="I154" s="39">
        <f>IF(G154&lt;&gt;"",G154,"")</f>
        <v>3</v>
      </c>
      <c r="J154" s="4"/>
      <c r="K154" s="4"/>
      <c r="L154" s="4"/>
      <c r="M154" s="4"/>
      <c r="N154" s="4"/>
      <c r="O154" s="4"/>
      <c r="P154" s="4"/>
      <c r="Q154" s="4"/>
      <c r="R154" s="4"/>
      <c r="S154" s="4"/>
      <c r="T154" s="4"/>
      <c r="U154" s="4"/>
      <c r="V154" s="4"/>
      <c r="W154" s="4"/>
      <c r="X154" s="4"/>
      <c r="Y154" s="4"/>
      <c r="Z154" s="4"/>
    </row>
    <row r="155" spans="1:26" ht="18.75" customHeight="1">
      <c r="A155" s="24"/>
      <c r="B155" s="24"/>
      <c r="C155" s="24"/>
      <c r="D155" s="24"/>
      <c r="E155" s="24"/>
      <c r="F155" s="53"/>
      <c r="G155" s="24"/>
      <c r="H155" s="53"/>
      <c r="I155" s="24"/>
      <c r="J155" s="24"/>
      <c r="K155" s="24"/>
      <c r="L155" s="24"/>
      <c r="M155" s="24"/>
      <c r="N155" s="24"/>
      <c r="O155" s="24"/>
      <c r="P155" s="24"/>
      <c r="Q155" s="24"/>
      <c r="R155" s="24"/>
      <c r="S155" s="24"/>
      <c r="T155" s="24"/>
      <c r="U155" s="24"/>
      <c r="V155" s="24"/>
      <c r="W155" s="24"/>
      <c r="X155" s="24"/>
      <c r="Y155" s="24"/>
      <c r="Z155" s="24"/>
    </row>
    <row r="156" spans="1:26" ht="18.75" customHeight="1">
      <c r="A156" s="7">
        <v>484</v>
      </c>
      <c r="B156" s="118" t="s">
        <v>2870</v>
      </c>
      <c r="C156" s="86" t="s">
        <v>4556</v>
      </c>
      <c r="D156" s="34">
        <v>1</v>
      </c>
      <c r="E156" s="120" t="s">
        <v>4557</v>
      </c>
      <c r="F156" s="116" t="str">
        <f>HYPERLINK("https://drive.google.com/drive/folders/0B93qD7tUPEF5X0Y5ZGxzUHVaVEE?usp=sharing","Spend Analysis Documents ")</f>
        <v xml:space="preserve">Spend Analysis Documents </v>
      </c>
      <c r="G156" s="34">
        <v>1</v>
      </c>
      <c r="H156" s="38">
        <f>IF(D156&lt;&gt;"",D156,"")</f>
        <v>1</v>
      </c>
      <c r="I156" s="39">
        <f>IF(G156&lt;&gt;"",G156,"")</f>
        <v>1</v>
      </c>
      <c r="J156" s="4"/>
      <c r="K156" s="4"/>
      <c r="L156" s="4"/>
      <c r="M156" s="4"/>
      <c r="N156" s="4"/>
      <c r="O156" s="4"/>
      <c r="P156" s="4"/>
      <c r="Q156" s="4"/>
      <c r="R156" s="4"/>
      <c r="S156" s="4"/>
      <c r="T156" s="4"/>
      <c r="U156" s="4"/>
      <c r="V156" s="4"/>
      <c r="W156" s="4"/>
      <c r="X156" s="4"/>
      <c r="Y156" s="4"/>
      <c r="Z156" s="4"/>
    </row>
    <row r="157" spans="1:26" ht="18.75" customHeight="1">
      <c r="A157" s="4"/>
      <c r="B157" s="77"/>
      <c r="C157" s="51"/>
      <c r="D157" s="7"/>
      <c r="E157" s="122"/>
      <c r="F157" s="53"/>
      <c r="G157" s="7"/>
      <c r="H157" s="53"/>
      <c r="I157" s="24"/>
      <c r="J157" s="24"/>
      <c r="K157" s="4"/>
      <c r="L157" s="4"/>
      <c r="M157" s="4"/>
      <c r="N157" s="4"/>
      <c r="O157" s="4"/>
      <c r="P157" s="4"/>
      <c r="Q157" s="4"/>
      <c r="R157" s="4"/>
      <c r="S157" s="4"/>
      <c r="T157" s="4"/>
      <c r="U157" s="4"/>
      <c r="V157" s="4"/>
      <c r="W157" s="4"/>
      <c r="X157" s="4"/>
      <c r="Y157" s="4"/>
      <c r="Z157" s="4"/>
    </row>
    <row r="158" spans="1:26" ht="18.75" customHeight="1">
      <c r="A158" s="7">
        <v>485</v>
      </c>
      <c r="B158" s="118" t="s">
        <v>250</v>
      </c>
      <c r="C158" s="86" t="s">
        <v>3605</v>
      </c>
      <c r="D158" s="34">
        <v>3</v>
      </c>
      <c r="E158" s="120" t="s">
        <v>4561</v>
      </c>
      <c r="F158" s="116" t="str">
        <f t="shared" ref="F158:F160" si="34">HYPERLINK("https://drive.google.com/drive/folders/0B93qD7tUPEF5X0Y5ZGxzUHVaVEE?usp=sharing","Spend Analysis Documents ")</f>
        <v xml:space="preserve">Spend Analysis Documents </v>
      </c>
      <c r="G158" s="34">
        <v>3</v>
      </c>
      <c r="H158" s="38">
        <f t="shared" ref="H158:H160" si="35">IF(D158&lt;&gt;"",D158,"")</f>
        <v>3</v>
      </c>
      <c r="I158" s="39">
        <f t="shared" ref="I158:I160" si="36">IF(G158&lt;&gt;"",G158,"")</f>
        <v>3</v>
      </c>
      <c r="J158" s="4"/>
      <c r="K158" s="4"/>
      <c r="L158" s="4"/>
      <c r="M158" s="4"/>
      <c r="N158" s="4"/>
      <c r="O158" s="4"/>
      <c r="P158" s="4"/>
      <c r="Q158" s="4"/>
      <c r="R158" s="4"/>
      <c r="S158" s="4"/>
      <c r="T158" s="4"/>
      <c r="U158" s="4"/>
      <c r="V158" s="4"/>
      <c r="W158" s="4"/>
      <c r="X158" s="4"/>
      <c r="Y158" s="4"/>
      <c r="Z158" s="4"/>
    </row>
    <row r="159" spans="1:26" ht="18.75" customHeight="1">
      <c r="A159" s="7">
        <v>486</v>
      </c>
      <c r="B159" s="118" t="s">
        <v>2876</v>
      </c>
      <c r="C159" s="86" t="s">
        <v>2877</v>
      </c>
      <c r="D159" s="34">
        <v>4</v>
      </c>
      <c r="E159" s="120" t="s">
        <v>4566</v>
      </c>
      <c r="F159" s="116" t="str">
        <f t="shared" si="34"/>
        <v xml:space="preserve">Spend Analysis Documents </v>
      </c>
      <c r="G159" s="34">
        <v>3</v>
      </c>
      <c r="H159" s="38">
        <f t="shared" si="35"/>
        <v>4</v>
      </c>
      <c r="I159" s="39">
        <f t="shared" si="36"/>
        <v>3</v>
      </c>
      <c r="J159" s="4"/>
      <c r="K159" s="4"/>
      <c r="L159" s="4"/>
      <c r="M159" s="4"/>
      <c r="N159" s="4"/>
      <c r="O159" s="4"/>
      <c r="P159" s="4"/>
      <c r="Q159" s="4"/>
      <c r="R159" s="4"/>
      <c r="S159" s="4"/>
      <c r="T159" s="4"/>
      <c r="U159" s="4"/>
      <c r="V159" s="4"/>
      <c r="W159" s="4"/>
      <c r="X159" s="4"/>
      <c r="Y159" s="4"/>
      <c r="Z159" s="4"/>
    </row>
    <row r="160" spans="1:26" ht="18.75" customHeight="1">
      <c r="A160" s="7">
        <v>487</v>
      </c>
      <c r="B160" s="118" t="s">
        <v>3611</v>
      </c>
      <c r="C160" s="86" t="s">
        <v>3612</v>
      </c>
      <c r="D160" s="34">
        <v>3</v>
      </c>
      <c r="E160" s="120" t="s">
        <v>4568</v>
      </c>
      <c r="F160" s="116" t="str">
        <f t="shared" si="34"/>
        <v xml:space="preserve">Spend Analysis Documents </v>
      </c>
      <c r="G160" s="34">
        <v>3</v>
      </c>
      <c r="H160" s="38">
        <f t="shared" si="35"/>
        <v>3</v>
      </c>
      <c r="I160" s="39">
        <f t="shared" si="36"/>
        <v>3</v>
      </c>
      <c r="J160" s="4"/>
      <c r="K160" s="4"/>
      <c r="L160" s="4"/>
      <c r="M160" s="4"/>
      <c r="N160" s="4"/>
      <c r="O160" s="4"/>
      <c r="P160" s="4"/>
      <c r="Q160" s="4"/>
      <c r="R160" s="4"/>
      <c r="S160" s="4"/>
      <c r="T160" s="4"/>
      <c r="U160" s="4"/>
      <c r="V160" s="4"/>
      <c r="W160" s="4"/>
      <c r="X160" s="4"/>
      <c r="Y160" s="4"/>
      <c r="Z160" s="4"/>
    </row>
    <row r="161" spans="1:26" ht="18.75" customHeight="1">
      <c r="A161" s="4"/>
      <c r="B161" s="77"/>
      <c r="C161" s="51"/>
      <c r="D161" s="7"/>
      <c r="E161" s="122"/>
      <c r="F161" s="53"/>
      <c r="G161" s="7"/>
      <c r="H161" s="53"/>
      <c r="I161" s="24"/>
      <c r="J161" s="4"/>
      <c r="K161" s="4"/>
      <c r="L161" s="4"/>
      <c r="M161" s="4"/>
      <c r="N161" s="4"/>
      <c r="O161" s="4"/>
      <c r="P161" s="4"/>
      <c r="Q161" s="4"/>
      <c r="R161" s="4"/>
      <c r="S161" s="4"/>
      <c r="T161" s="4"/>
      <c r="U161" s="4"/>
      <c r="V161" s="4"/>
      <c r="W161" s="4"/>
      <c r="X161" s="4"/>
      <c r="Y161" s="4"/>
      <c r="Z161" s="4"/>
    </row>
    <row r="162" spans="1:26" ht="18.75" customHeight="1">
      <c r="A162" s="4"/>
      <c r="B162" s="77"/>
      <c r="C162" s="51"/>
      <c r="D162" s="7"/>
      <c r="E162" s="122"/>
      <c r="F162" s="53"/>
      <c r="G162" s="7"/>
      <c r="H162" s="53"/>
      <c r="I162" s="24"/>
      <c r="J162" s="4"/>
      <c r="K162" s="4"/>
      <c r="L162" s="4"/>
      <c r="M162" s="4"/>
      <c r="N162" s="4"/>
      <c r="O162" s="4"/>
      <c r="P162" s="4"/>
      <c r="Q162" s="4"/>
      <c r="R162" s="4"/>
      <c r="S162" s="4"/>
      <c r="T162" s="4"/>
      <c r="U162" s="4"/>
      <c r="V162" s="4"/>
      <c r="W162" s="4"/>
      <c r="X162" s="4"/>
      <c r="Y162" s="4"/>
      <c r="Z162" s="4"/>
    </row>
    <row r="163" spans="1:26" ht="18.75" customHeight="1">
      <c r="A163" s="4"/>
      <c r="B163" s="77"/>
      <c r="C163" s="51"/>
      <c r="D163" s="7"/>
      <c r="E163" s="122"/>
      <c r="F163" s="53"/>
      <c r="G163" s="7"/>
      <c r="H163" s="53"/>
      <c r="I163" s="24"/>
      <c r="J163" s="4"/>
      <c r="K163" s="4"/>
      <c r="L163" s="4"/>
      <c r="M163" s="4"/>
      <c r="N163" s="4"/>
      <c r="O163" s="4"/>
      <c r="P163" s="4"/>
      <c r="Q163" s="4"/>
      <c r="R163" s="4"/>
      <c r="S163" s="4"/>
      <c r="T163" s="4"/>
      <c r="U163" s="4"/>
      <c r="V163" s="4"/>
      <c r="W163" s="4"/>
      <c r="X163" s="4"/>
      <c r="Y163" s="4"/>
      <c r="Z163" s="4"/>
    </row>
    <row r="164" spans="1:26" ht="18.75" customHeight="1">
      <c r="A164" s="7"/>
      <c r="B164" s="129" t="s">
        <v>2094</v>
      </c>
      <c r="C164" s="51"/>
      <c r="D164" s="7"/>
      <c r="E164" s="122"/>
      <c r="F164" s="53"/>
      <c r="G164" s="7"/>
      <c r="H164" s="53"/>
      <c r="I164" s="24"/>
      <c r="J164" s="4"/>
      <c r="K164" s="4"/>
      <c r="L164" s="4"/>
      <c r="M164" s="4"/>
      <c r="N164" s="4"/>
      <c r="O164" s="4"/>
      <c r="P164" s="4"/>
      <c r="Q164" s="4"/>
      <c r="R164" s="4"/>
      <c r="S164" s="4"/>
      <c r="T164" s="4"/>
      <c r="U164" s="4"/>
      <c r="V164" s="4"/>
      <c r="W164" s="4"/>
      <c r="X164" s="4"/>
      <c r="Y164" s="4"/>
      <c r="Z164" s="4"/>
    </row>
    <row r="165" spans="1:26" ht="18.75" customHeight="1">
      <c r="A165" s="7">
        <v>488</v>
      </c>
      <c r="B165" s="118" t="s">
        <v>4575</v>
      </c>
      <c r="C165" s="86" t="s">
        <v>4576</v>
      </c>
      <c r="D165" s="34">
        <v>3</v>
      </c>
      <c r="E165" s="120" t="s">
        <v>4577</v>
      </c>
      <c r="F165" s="116" t="str">
        <f>HYPERLINK("https://drive.google.com/drive/folders/0B93qD7tUPEF5X0Y5ZGxzUHVaVEE?usp=sharing","Spend Analysis Documents ")</f>
        <v xml:space="preserve">Spend Analysis Documents </v>
      </c>
      <c r="G165" s="34">
        <v>3</v>
      </c>
      <c r="H165" s="38">
        <f>IF(D165&lt;&gt;"",D165,"")</f>
        <v>3</v>
      </c>
      <c r="I165" s="39">
        <f>IF(G165&lt;&gt;"",G165,"")</f>
        <v>3</v>
      </c>
      <c r="J165" s="4"/>
      <c r="K165" s="4"/>
      <c r="L165" s="4"/>
      <c r="M165" s="4"/>
      <c r="N165" s="4"/>
      <c r="O165" s="4"/>
      <c r="P165" s="4"/>
      <c r="Q165" s="4"/>
      <c r="R165" s="4"/>
      <c r="S165" s="4"/>
      <c r="T165" s="4"/>
      <c r="U165" s="4"/>
      <c r="V165" s="4"/>
      <c r="W165" s="4"/>
      <c r="X165" s="4"/>
      <c r="Y165" s="4"/>
      <c r="Z165" s="4"/>
    </row>
    <row r="166" spans="1:26" ht="18.75" customHeight="1">
      <c r="A166" s="4"/>
      <c r="B166" s="77"/>
      <c r="C166" s="51"/>
      <c r="D166" s="7"/>
      <c r="E166" s="122"/>
      <c r="F166" s="53"/>
      <c r="G166" s="7"/>
      <c r="H166" s="53"/>
      <c r="I166" s="24"/>
      <c r="J166" s="4"/>
      <c r="K166" s="4"/>
      <c r="L166" s="4"/>
      <c r="M166" s="4"/>
      <c r="N166" s="4"/>
      <c r="O166" s="4"/>
      <c r="P166" s="4"/>
      <c r="Q166" s="4"/>
      <c r="R166" s="4"/>
      <c r="S166" s="4"/>
      <c r="T166" s="4"/>
      <c r="U166" s="4"/>
      <c r="V166" s="4"/>
      <c r="W166" s="4"/>
      <c r="X166" s="4"/>
      <c r="Y166" s="4"/>
      <c r="Z166" s="4"/>
    </row>
    <row r="167" spans="1:26" ht="18.75" customHeight="1">
      <c r="A167" s="7">
        <v>489</v>
      </c>
      <c r="B167" s="118" t="s">
        <v>4583</v>
      </c>
      <c r="C167" s="86" t="s">
        <v>1377</v>
      </c>
      <c r="D167" s="34">
        <v>4</v>
      </c>
      <c r="E167" s="120" t="s">
        <v>4584</v>
      </c>
      <c r="F167" s="116" t="str">
        <f>HYPERLINK("https://drive.google.com/drive/folders/0B93qD7tUPEF5X0Y5ZGxzUHVaVEE?usp=sharing","Spend Analysis Documents ")</f>
        <v xml:space="preserve">Spend Analysis Documents </v>
      </c>
      <c r="G167" s="34">
        <v>3</v>
      </c>
      <c r="H167" s="38">
        <f>IF(D167&lt;&gt;"",D167,"")</f>
        <v>4</v>
      </c>
      <c r="I167" s="39">
        <f>IF(G167&lt;&gt;"",G167,"")</f>
        <v>3</v>
      </c>
      <c r="J167" s="4"/>
      <c r="K167" s="4"/>
      <c r="L167" s="4"/>
      <c r="M167" s="4"/>
      <c r="N167" s="4"/>
      <c r="O167" s="4"/>
      <c r="P167" s="4"/>
      <c r="Q167" s="4"/>
      <c r="R167" s="4"/>
      <c r="S167" s="4"/>
      <c r="T167" s="4"/>
      <c r="U167" s="4"/>
      <c r="V167" s="4"/>
      <c r="W167" s="4"/>
      <c r="X167" s="4"/>
      <c r="Y167" s="4"/>
      <c r="Z167" s="4"/>
    </row>
    <row r="168" spans="1:26" ht="18.75" customHeight="1">
      <c r="A168" s="4"/>
      <c r="B168" s="77"/>
      <c r="C168" s="51"/>
      <c r="D168" s="7"/>
      <c r="E168" s="122"/>
      <c r="F168" s="53"/>
      <c r="G168" s="7"/>
      <c r="H168" s="53"/>
      <c r="I168" s="24"/>
      <c r="J168" s="4"/>
      <c r="K168" s="4"/>
      <c r="L168" s="4"/>
      <c r="M168" s="4"/>
      <c r="N168" s="4"/>
      <c r="O168" s="4"/>
      <c r="P168" s="4"/>
      <c r="Q168" s="4"/>
      <c r="R168" s="4"/>
      <c r="S168" s="4"/>
      <c r="T168" s="4"/>
      <c r="U168" s="4"/>
      <c r="V168" s="4"/>
      <c r="W168" s="4"/>
      <c r="X168" s="4"/>
      <c r="Y168" s="4"/>
      <c r="Z168" s="4"/>
    </row>
    <row r="169" spans="1:26" ht="18.75" customHeight="1">
      <c r="A169" s="7">
        <v>490</v>
      </c>
      <c r="B169" s="118" t="s">
        <v>3085</v>
      </c>
      <c r="C169" s="86" t="s">
        <v>4590</v>
      </c>
      <c r="D169" s="34">
        <v>3</v>
      </c>
      <c r="E169" s="120" t="s">
        <v>4591</v>
      </c>
      <c r="F169" s="116" t="str">
        <f>HYPERLINK("https://drive.google.com/drive/folders/0B93qD7tUPEF5X0Y5ZGxzUHVaVEE?usp=sharing","Spend Analysis Documents ")</f>
        <v xml:space="preserve">Spend Analysis Documents </v>
      </c>
      <c r="G169" s="34">
        <v>3</v>
      </c>
      <c r="H169" s="38">
        <f>IF(D169&lt;&gt;"",D169,"")</f>
        <v>3</v>
      </c>
      <c r="I169" s="39">
        <f>IF(G169&lt;&gt;"",G169,"")</f>
        <v>3</v>
      </c>
      <c r="J169" s="4"/>
      <c r="K169" s="4"/>
      <c r="L169" s="4"/>
      <c r="M169" s="4"/>
      <c r="N169" s="4"/>
      <c r="O169" s="4"/>
      <c r="P169" s="4"/>
      <c r="Q169" s="4"/>
      <c r="R169" s="4"/>
      <c r="S169" s="4"/>
      <c r="T169" s="4"/>
      <c r="U169" s="4"/>
      <c r="V169" s="4"/>
      <c r="W169" s="4"/>
      <c r="X169" s="4"/>
      <c r="Y169" s="4"/>
      <c r="Z169" s="4"/>
    </row>
    <row r="170" spans="1:26" ht="18.75" customHeight="1">
      <c r="A170" s="4"/>
      <c r="B170" s="77"/>
      <c r="C170" s="51"/>
      <c r="D170" s="7"/>
      <c r="E170" s="122"/>
      <c r="F170" s="53"/>
      <c r="G170" s="7"/>
      <c r="H170" s="53"/>
      <c r="I170" s="24"/>
      <c r="J170" s="4"/>
      <c r="K170" s="4"/>
      <c r="L170" s="4"/>
      <c r="M170" s="4"/>
      <c r="N170" s="4"/>
      <c r="O170" s="4"/>
      <c r="P170" s="4"/>
      <c r="Q170" s="4"/>
      <c r="R170" s="4"/>
      <c r="S170" s="4"/>
      <c r="T170" s="4"/>
      <c r="U170" s="4"/>
      <c r="V170" s="4"/>
      <c r="W170" s="4"/>
      <c r="X170" s="4"/>
      <c r="Y170" s="4"/>
      <c r="Z170" s="4"/>
    </row>
    <row r="171" spans="1:26" ht="18.75" customHeight="1">
      <c r="A171" s="7">
        <v>491</v>
      </c>
      <c r="B171" s="118" t="s">
        <v>4595</v>
      </c>
      <c r="C171" s="86" t="s">
        <v>4596</v>
      </c>
      <c r="D171" s="34">
        <v>2</v>
      </c>
      <c r="E171" s="120" t="s">
        <v>4597</v>
      </c>
      <c r="F171" s="116" t="str">
        <f>HYPERLINK("https://drive.google.com/drive/folders/0B93qD7tUPEF5X0Y5ZGxzUHVaVEE?usp=sharing","Spend Analysis Documents ")</f>
        <v xml:space="preserve">Spend Analysis Documents </v>
      </c>
      <c r="G171" s="34">
        <v>1</v>
      </c>
      <c r="H171" s="38">
        <f>IF(D171&lt;&gt;"",D171,"")</f>
        <v>2</v>
      </c>
      <c r="I171" s="39">
        <f>IF(G171&lt;&gt;"",G171,"")</f>
        <v>1</v>
      </c>
      <c r="J171" s="4"/>
      <c r="K171" s="4"/>
      <c r="L171" s="4"/>
      <c r="M171" s="4"/>
      <c r="N171" s="4"/>
      <c r="O171" s="4"/>
      <c r="P171" s="4"/>
      <c r="Q171" s="4"/>
      <c r="R171" s="4"/>
      <c r="S171" s="4"/>
      <c r="T171" s="4"/>
      <c r="U171" s="4"/>
      <c r="V171" s="4"/>
      <c r="W171" s="4"/>
      <c r="X171" s="4"/>
      <c r="Y171" s="4"/>
      <c r="Z171" s="4"/>
    </row>
    <row r="172" spans="1:26" ht="18.75" customHeight="1">
      <c r="A172" s="4"/>
      <c r="B172" s="77"/>
      <c r="C172" s="51"/>
      <c r="D172" s="7"/>
      <c r="E172" s="122"/>
      <c r="F172" s="53"/>
      <c r="G172" s="7"/>
      <c r="H172" s="53"/>
      <c r="I172" s="24"/>
      <c r="J172" s="4"/>
      <c r="K172" s="4"/>
      <c r="L172" s="4"/>
      <c r="M172" s="4"/>
      <c r="N172" s="4"/>
      <c r="O172" s="4"/>
      <c r="P172" s="4"/>
      <c r="Q172" s="4"/>
      <c r="R172" s="4"/>
      <c r="S172" s="4"/>
      <c r="T172" s="4"/>
      <c r="U172" s="4"/>
      <c r="V172" s="4"/>
      <c r="W172" s="4"/>
      <c r="X172" s="4"/>
      <c r="Y172" s="4"/>
      <c r="Z172" s="4"/>
    </row>
    <row r="173" spans="1:26" ht="18.75" customHeight="1">
      <c r="A173" s="7">
        <v>492</v>
      </c>
      <c r="B173" s="118" t="s">
        <v>4601</v>
      </c>
      <c r="C173" s="86" t="s">
        <v>4603</v>
      </c>
      <c r="D173" s="34">
        <v>1</v>
      </c>
      <c r="E173" s="120" t="s">
        <v>4605</v>
      </c>
      <c r="F173" s="116" t="str">
        <f>HYPERLINK("https://drive.google.com/drive/folders/0B93qD7tUPEF5X0Y5ZGxzUHVaVEE?usp=sharing","Spend Analysis Documents ")</f>
        <v xml:space="preserve">Spend Analysis Documents </v>
      </c>
      <c r="G173" s="34">
        <v>1</v>
      </c>
      <c r="H173" s="38">
        <f>IF(D173&lt;&gt;"",D173,"")</f>
        <v>1</v>
      </c>
      <c r="I173" s="39">
        <f>IF(G173&lt;&gt;"",G173,"")</f>
        <v>1</v>
      </c>
      <c r="J173" s="4"/>
      <c r="K173" s="4"/>
      <c r="L173" s="4"/>
      <c r="M173" s="4"/>
      <c r="N173" s="4"/>
      <c r="O173" s="4"/>
      <c r="P173" s="4"/>
      <c r="Q173" s="4"/>
      <c r="R173" s="4"/>
      <c r="S173" s="4"/>
      <c r="T173" s="4"/>
      <c r="U173" s="4"/>
      <c r="V173" s="4"/>
      <c r="W173" s="4"/>
      <c r="X173" s="4"/>
      <c r="Y173" s="4"/>
      <c r="Z173" s="4"/>
    </row>
    <row r="174" spans="1:26" ht="18.75" customHeight="1">
      <c r="A174" s="4"/>
      <c r="B174" s="77"/>
      <c r="C174" s="51"/>
      <c r="D174" s="7"/>
      <c r="E174" s="122"/>
      <c r="F174" s="53"/>
      <c r="G174" s="7"/>
      <c r="H174" s="53"/>
      <c r="I174" s="24"/>
      <c r="J174" s="4"/>
      <c r="K174" s="4"/>
      <c r="L174" s="4"/>
      <c r="M174" s="4"/>
      <c r="N174" s="4"/>
      <c r="O174" s="4"/>
      <c r="P174" s="4"/>
      <c r="Q174" s="4"/>
      <c r="R174" s="4"/>
      <c r="S174" s="4"/>
      <c r="T174" s="4"/>
      <c r="U174" s="4"/>
      <c r="V174" s="4"/>
      <c r="W174" s="4"/>
      <c r="X174" s="4"/>
      <c r="Y174" s="4"/>
      <c r="Z174" s="4"/>
    </row>
    <row r="175" spans="1:26" ht="18.75" customHeight="1">
      <c r="A175" s="7">
        <v>493</v>
      </c>
      <c r="B175" s="118" t="s">
        <v>3114</v>
      </c>
      <c r="C175" s="86" t="s">
        <v>3116</v>
      </c>
      <c r="D175" s="34">
        <v>3</v>
      </c>
      <c r="E175" s="120" t="s">
        <v>4612</v>
      </c>
      <c r="F175" s="116" t="str">
        <f>HYPERLINK("https://drive.google.com/drive/folders/0B93qD7tUPEF5X0Y5ZGxzUHVaVEE?usp=sharing","Spend Analysis Documents ")</f>
        <v xml:space="preserve">Spend Analysis Documents </v>
      </c>
      <c r="G175" s="34">
        <v>2</v>
      </c>
      <c r="H175" s="38">
        <f>IF(D175&lt;&gt;"",D175,"")</f>
        <v>3</v>
      </c>
      <c r="I175" s="39">
        <f>IF(G175&lt;&gt;"",G175,"")</f>
        <v>2</v>
      </c>
      <c r="J175" s="4"/>
      <c r="K175" s="4"/>
      <c r="L175" s="4"/>
      <c r="M175" s="4"/>
      <c r="N175" s="4"/>
      <c r="O175" s="4"/>
      <c r="P175" s="4"/>
      <c r="Q175" s="4"/>
      <c r="R175" s="4"/>
      <c r="S175" s="4"/>
      <c r="T175" s="4"/>
      <c r="U175" s="4"/>
      <c r="V175" s="4"/>
      <c r="W175" s="4"/>
      <c r="X175" s="4"/>
      <c r="Y175" s="4"/>
      <c r="Z175" s="4"/>
    </row>
    <row r="176" spans="1:26" ht="18.75" customHeight="1">
      <c r="A176" s="7"/>
      <c r="B176" s="77"/>
      <c r="C176" s="4"/>
      <c r="D176" s="7"/>
      <c r="E176" s="52"/>
      <c r="F176" s="53"/>
      <c r="G176" s="7"/>
      <c r="H176" s="53"/>
      <c r="I176" s="24"/>
      <c r="J176" s="4"/>
      <c r="K176" s="4"/>
      <c r="L176" s="4"/>
      <c r="M176" s="4"/>
      <c r="N176" s="4"/>
      <c r="O176" s="4"/>
      <c r="P176" s="4"/>
      <c r="Q176" s="4"/>
      <c r="R176" s="4"/>
      <c r="S176" s="4"/>
      <c r="T176" s="4"/>
      <c r="U176" s="4"/>
      <c r="V176" s="4"/>
      <c r="W176" s="4"/>
      <c r="X176" s="4"/>
      <c r="Y176" s="4"/>
      <c r="Z176" s="4"/>
    </row>
    <row r="177" spans="1:26" ht="18.75" customHeight="1">
      <c r="A177" s="7"/>
      <c r="B177" s="150"/>
      <c r="C177" s="169"/>
      <c r="D177" s="7"/>
      <c r="E177" s="52"/>
      <c r="F177" s="53"/>
      <c r="G177" s="7"/>
      <c r="H177" s="53"/>
      <c r="I177" s="24"/>
      <c r="J177" s="4"/>
      <c r="K177" s="4"/>
      <c r="L177" s="4"/>
      <c r="M177" s="4"/>
      <c r="N177" s="4"/>
      <c r="O177" s="4"/>
      <c r="P177" s="4"/>
      <c r="Q177" s="4"/>
      <c r="R177" s="4"/>
      <c r="S177" s="4"/>
      <c r="T177" s="4"/>
      <c r="U177" s="4"/>
      <c r="V177" s="4"/>
      <c r="W177" s="4"/>
      <c r="X177" s="4"/>
      <c r="Y177" s="4"/>
      <c r="Z177" s="4"/>
    </row>
    <row r="178" spans="1:26" ht="18.75" customHeight="1">
      <c r="A178" s="7"/>
      <c r="B178" s="77"/>
      <c r="C178" s="4"/>
      <c r="D178" s="7"/>
      <c r="E178" s="52"/>
      <c r="F178" s="4"/>
      <c r="G178" s="7"/>
      <c r="H178" s="53"/>
      <c r="I178" s="24"/>
      <c r="J178" s="4"/>
      <c r="K178" s="4"/>
      <c r="L178" s="4"/>
      <c r="M178" s="4"/>
      <c r="N178" s="4"/>
      <c r="O178" s="4"/>
      <c r="P178" s="4"/>
      <c r="Q178" s="4"/>
      <c r="R178" s="4"/>
      <c r="S178" s="4"/>
      <c r="T178" s="4"/>
      <c r="U178" s="4"/>
      <c r="V178" s="4"/>
      <c r="W178" s="4"/>
      <c r="X178" s="4"/>
      <c r="Y178" s="4"/>
      <c r="Z178" s="4"/>
    </row>
    <row r="179" spans="1:26" ht="18.75" customHeight="1">
      <c r="A179" s="7"/>
      <c r="B179" s="77"/>
      <c r="C179" s="4"/>
      <c r="D179" s="7"/>
      <c r="E179" s="52"/>
      <c r="F179" s="4"/>
      <c r="G179" s="7"/>
      <c r="H179" s="53"/>
      <c r="I179" s="24"/>
      <c r="J179" s="4"/>
      <c r="K179" s="4"/>
      <c r="L179" s="4"/>
      <c r="M179" s="4"/>
      <c r="N179" s="4"/>
      <c r="O179" s="4"/>
      <c r="P179" s="4"/>
      <c r="Q179" s="4"/>
      <c r="R179" s="4"/>
      <c r="S179" s="4"/>
      <c r="T179" s="4"/>
      <c r="U179" s="4"/>
      <c r="V179" s="4"/>
      <c r="W179" s="4"/>
      <c r="X179" s="4"/>
      <c r="Y179" s="4"/>
      <c r="Z179" s="4"/>
    </row>
    <row r="180" spans="1:26" ht="18.75" customHeight="1">
      <c r="A180" s="7"/>
      <c r="B180" s="77"/>
      <c r="C180" s="4"/>
      <c r="D180" s="7"/>
      <c r="E180" s="52"/>
      <c r="F180" s="4"/>
      <c r="G180" s="7"/>
      <c r="H180" s="53"/>
      <c r="I180" s="24"/>
      <c r="J180" s="4"/>
      <c r="K180" s="4"/>
      <c r="L180" s="4"/>
      <c r="M180" s="4"/>
      <c r="N180" s="4"/>
      <c r="O180" s="4"/>
      <c r="P180" s="4"/>
      <c r="Q180" s="4"/>
      <c r="R180" s="4"/>
      <c r="S180" s="4"/>
      <c r="T180" s="4"/>
      <c r="U180" s="4"/>
      <c r="V180" s="4"/>
      <c r="W180" s="4"/>
      <c r="X180" s="4"/>
      <c r="Y180" s="4"/>
      <c r="Z180" s="4"/>
    </row>
    <row r="181" spans="1:26" ht="18.75" customHeight="1">
      <c r="A181" s="7"/>
      <c r="B181" s="77"/>
      <c r="C181" s="4"/>
      <c r="D181" s="7"/>
      <c r="E181" s="52"/>
      <c r="F181" s="4"/>
      <c r="G181" s="7"/>
      <c r="H181" s="53"/>
      <c r="I181" s="24"/>
      <c r="J181" s="4"/>
      <c r="K181" s="4"/>
      <c r="L181" s="4"/>
      <c r="M181" s="4"/>
      <c r="N181" s="4"/>
      <c r="O181" s="4"/>
      <c r="P181" s="4"/>
      <c r="Q181" s="4"/>
      <c r="R181" s="4"/>
      <c r="S181" s="4"/>
      <c r="T181" s="4"/>
      <c r="U181" s="4"/>
      <c r="V181" s="4"/>
      <c r="W181" s="4"/>
      <c r="X181" s="4"/>
      <c r="Y181" s="4"/>
      <c r="Z181" s="4"/>
    </row>
    <row r="182" spans="1:26" ht="18.75" customHeight="1">
      <c r="A182" s="7"/>
      <c r="B182" s="77"/>
      <c r="C182" s="4"/>
      <c r="D182" s="7"/>
      <c r="E182" s="52"/>
      <c r="F182" s="4"/>
      <c r="G182" s="7"/>
      <c r="H182" s="53"/>
      <c r="I182" s="24"/>
      <c r="J182" s="4"/>
      <c r="K182" s="4"/>
      <c r="L182" s="4"/>
      <c r="M182" s="4"/>
      <c r="N182" s="4"/>
      <c r="O182" s="4"/>
      <c r="P182" s="4"/>
      <c r="Q182" s="4"/>
      <c r="R182" s="4"/>
      <c r="S182" s="4"/>
      <c r="T182" s="4"/>
      <c r="U182" s="4"/>
      <c r="V182" s="4"/>
      <c r="W182" s="4"/>
      <c r="X182" s="4"/>
      <c r="Y182" s="4"/>
      <c r="Z182" s="4"/>
    </row>
    <row r="183" spans="1:26" ht="18.75" customHeight="1">
      <c r="A183" s="7"/>
      <c r="B183" s="77"/>
      <c r="C183" s="4"/>
      <c r="D183" s="7"/>
      <c r="E183" s="52"/>
      <c r="F183" s="4"/>
      <c r="G183" s="7"/>
      <c r="H183" s="53"/>
      <c r="I183" s="24"/>
      <c r="J183" s="4"/>
      <c r="K183" s="4"/>
      <c r="L183" s="4"/>
      <c r="M183" s="4"/>
      <c r="N183" s="4"/>
      <c r="O183" s="4"/>
      <c r="P183" s="4"/>
      <c r="Q183" s="4"/>
      <c r="R183" s="4"/>
      <c r="S183" s="4"/>
      <c r="T183" s="4"/>
      <c r="U183" s="4"/>
      <c r="V183" s="4"/>
      <c r="W183" s="4"/>
      <c r="X183" s="4"/>
      <c r="Y183" s="4"/>
      <c r="Z183" s="4"/>
    </row>
    <row r="184" spans="1:26" ht="18.75" customHeight="1">
      <c r="A184" s="7"/>
      <c r="B184" s="77"/>
      <c r="C184" s="4"/>
      <c r="D184" s="7"/>
      <c r="E184" s="52"/>
      <c r="F184" s="4"/>
      <c r="G184" s="7"/>
      <c r="H184" s="53"/>
      <c r="I184" s="24"/>
      <c r="J184" s="4"/>
      <c r="K184" s="4"/>
      <c r="L184" s="4"/>
      <c r="M184" s="4"/>
      <c r="N184" s="4"/>
      <c r="O184" s="4"/>
      <c r="P184" s="4"/>
      <c r="Q184" s="4"/>
      <c r="R184" s="4"/>
      <c r="S184" s="4"/>
      <c r="T184" s="4"/>
      <c r="U184" s="4"/>
      <c r="V184" s="4"/>
      <c r="W184" s="4"/>
      <c r="X184" s="4"/>
      <c r="Y184" s="4"/>
      <c r="Z184" s="4"/>
    </row>
    <row r="185" spans="1:26" ht="18.75" customHeight="1">
      <c r="A185" s="7"/>
      <c r="B185" s="77"/>
      <c r="C185" s="4"/>
      <c r="D185" s="7"/>
      <c r="E185" s="52"/>
      <c r="F185" s="4"/>
      <c r="G185" s="7"/>
      <c r="H185" s="53"/>
      <c r="I185" s="24"/>
      <c r="J185" s="4"/>
      <c r="K185" s="4"/>
      <c r="L185" s="4"/>
      <c r="M185" s="4"/>
      <c r="N185" s="4"/>
      <c r="O185" s="4"/>
      <c r="P185" s="4"/>
      <c r="Q185" s="4"/>
      <c r="R185" s="4"/>
      <c r="S185" s="4"/>
      <c r="T185" s="4"/>
      <c r="U185" s="4"/>
      <c r="V185" s="4"/>
      <c r="W185" s="4"/>
      <c r="X185" s="4"/>
      <c r="Y185" s="4"/>
      <c r="Z185" s="4"/>
    </row>
    <row r="186" spans="1:26" ht="18.75" customHeight="1">
      <c r="A186" s="7"/>
      <c r="B186" s="77"/>
      <c r="C186" s="4"/>
      <c r="D186" s="7"/>
      <c r="E186" s="52"/>
      <c r="F186" s="4"/>
      <c r="G186" s="7"/>
      <c r="H186" s="53"/>
      <c r="I186" s="24"/>
      <c r="J186" s="4"/>
      <c r="K186" s="4"/>
      <c r="L186" s="4"/>
      <c r="M186" s="4"/>
      <c r="N186" s="4"/>
      <c r="O186" s="4"/>
      <c r="P186" s="4"/>
      <c r="Q186" s="4"/>
      <c r="R186" s="4"/>
      <c r="S186" s="4"/>
      <c r="T186" s="4"/>
      <c r="U186" s="4"/>
      <c r="V186" s="4"/>
      <c r="W186" s="4"/>
      <c r="X186" s="4"/>
      <c r="Y186" s="4"/>
      <c r="Z186" s="4"/>
    </row>
    <row r="187" spans="1:26" ht="18.75" customHeight="1">
      <c r="A187" s="7"/>
      <c r="B187" s="77"/>
      <c r="C187" s="4"/>
      <c r="D187" s="7"/>
      <c r="E187" s="52"/>
      <c r="F187" s="4"/>
      <c r="G187" s="7"/>
      <c r="H187" s="53"/>
      <c r="I187" s="24"/>
      <c r="J187" s="4"/>
      <c r="K187" s="4"/>
      <c r="L187" s="4"/>
      <c r="M187" s="4"/>
      <c r="N187" s="4"/>
      <c r="O187" s="4"/>
      <c r="P187" s="4"/>
      <c r="Q187" s="4"/>
      <c r="R187" s="4"/>
      <c r="S187" s="4"/>
      <c r="T187" s="4"/>
      <c r="U187" s="4"/>
      <c r="V187" s="4"/>
      <c r="W187" s="4"/>
      <c r="X187" s="4"/>
      <c r="Y187" s="4"/>
      <c r="Z187" s="4"/>
    </row>
    <row r="188" spans="1:26" ht="18.75" customHeight="1">
      <c r="A188" s="7"/>
      <c r="B188" s="77"/>
      <c r="C188" s="4"/>
      <c r="D188" s="7"/>
      <c r="E188" s="52"/>
      <c r="F188" s="4"/>
      <c r="G188" s="7"/>
      <c r="H188" s="53"/>
      <c r="I188" s="24"/>
      <c r="J188" s="4"/>
      <c r="K188" s="4"/>
      <c r="L188" s="4"/>
      <c r="M188" s="4"/>
      <c r="N188" s="4"/>
      <c r="O188" s="4"/>
      <c r="P188" s="4"/>
      <c r="Q188" s="4"/>
      <c r="R188" s="4"/>
      <c r="S188" s="4"/>
      <c r="T188" s="4"/>
      <c r="U188" s="4"/>
      <c r="V188" s="4"/>
      <c r="W188" s="4"/>
      <c r="X188" s="4"/>
      <c r="Y188" s="4"/>
      <c r="Z188" s="4"/>
    </row>
    <row r="189" spans="1:26" ht="18.75" customHeight="1">
      <c r="A189" s="7"/>
      <c r="B189" s="150"/>
      <c r="C189" s="169"/>
      <c r="D189" s="7"/>
      <c r="E189" s="52"/>
      <c r="F189" s="4"/>
      <c r="G189" s="7"/>
      <c r="H189" s="53"/>
      <c r="I189" s="24"/>
      <c r="J189" s="4"/>
      <c r="K189" s="4"/>
      <c r="L189" s="4"/>
      <c r="M189" s="4"/>
      <c r="N189" s="4"/>
      <c r="O189" s="4"/>
      <c r="P189" s="4"/>
      <c r="Q189" s="4"/>
      <c r="R189" s="4"/>
      <c r="S189" s="4"/>
      <c r="T189" s="4"/>
      <c r="U189" s="4"/>
      <c r="V189" s="4"/>
      <c r="W189" s="4"/>
      <c r="X189" s="4"/>
      <c r="Y189" s="4"/>
      <c r="Z189" s="4"/>
    </row>
    <row r="190" spans="1:26" ht="18.75" customHeight="1">
      <c r="A190" s="7"/>
      <c r="B190" s="150"/>
      <c r="C190" s="169"/>
      <c r="D190" s="7"/>
      <c r="E190" s="52"/>
      <c r="F190" s="4"/>
      <c r="G190" s="7"/>
      <c r="H190" s="53"/>
      <c r="I190" s="24"/>
      <c r="J190" s="4"/>
      <c r="K190" s="4"/>
      <c r="L190" s="4"/>
      <c r="M190" s="4"/>
      <c r="N190" s="4"/>
      <c r="O190" s="4"/>
      <c r="P190" s="4"/>
      <c r="Q190" s="4"/>
      <c r="R190" s="4"/>
      <c r="S190" s="4"/>
      <c r="T190" s="4"/>
      <c r="U190" s="4"/>
      <c r="V190" s="4"/>
      <c r="W190" s="4"/>
      <c r="X190" s="4"/>
      <c r="Y190" s="4"/>
      <c r="Z190" s="4"/>
    </row>
    <row r="191" spans="1:26" ht="18.75" customHeight="1">
      <c r="A191" s="7"/>
      <c r="B191" s="150"/>
      <c r="C191" s="169"/>
      <c r="D191" s="7"/>
      <c r="E191" s="52"/>
      <c r="F191" s="4"/>
      <c r="G191" s="7"/>
      <c r="H191" s="53"/>
      <c r="I191" s="24"/>
      <c r="J191" s="4"/>
      <c r="K191" s="4"/>
      <c r="L191" s="4"/>
      <c r="M191" s="4"/>
      <c r="N191" s="4"/>
      <c r="O191" s="4"/>
      <c r="P191" s="4"/>
      <c r="Q191" s="4"/>
      <c r="R191" s="4"/>
      <c r="S191" s="4"/>
      <c r="T191" s="4"/>
      <c r="U191" s="4"/>
      <c r="V191" s="4"/>
      <c r="W191" s="4"/>
      <c r="X191" s="4"/>
      <c r="Y191" s="4"/>
      <c r="Z191" s="4"/>
    </row>
    <row r="192" spans="1:26" ht="18.75" customHeight="1">
      <c r="A192" s="7"/>
      <c r="B192" s="150"/>
      <c r="C192" s="169"/>
      <c r="D192" s="7"/>
      <c r="E192" s="52"/>
      <c r="F192" s="4"/>
      <c r="G192" s="7"/>
      <c r="H192" s="53"/>
      <c r="I192" s="24"/>
      <c r="J192" s="4"/>
      <c r="K192" s="4"/>
      <c r="L192" s="4"/>
      <c r="M192" s="4"/>
      <c r="N192" s="4"/>
      <c r="O192" s="4"/>
      <c r="P192" s="4"/>
      <c r="Q192" s="4"/>
      <c r="R192" s="4"/>
      <c r="S192" s="4"/>
      <c r="T192" s="4"/>
      <c r="U192" s="4"/>
      <c r="V192" s="4"/>
      <c r="W192" s="4"/>
      <c r="X192" s="4"/>
      <c r="Y192" s="4"/>
      <c r="Z192" s="4"/>
    </row>
    <row r="193" spans="1:26" ht="18.75" customHeight="1">
      <c r="A193" s="7"/>
      <c r="B193" s="150"/>
      <c r="C193" s="169"/>
      <c r="D193" s="7"/>
      <c r="E193" s="52"/>
      <c r="F193" s="4"/>
      <c r="G193" s="7"/>
      <c r="H193" s="53"/>
      <c r="I193" s="24"/>
      <c r="J193" s="4"/>
      <c r="K193" s="4"/>
      <c r="L193" s="4"/>
      <c r="M193" s="4"/>
      <c r="N193" s="4"/>
      <c r="O193" s="4"/>
      <c r="P193" s="4"/>
      <c r="Q193" s="4"/>
      <c r="R193" s="4"/>
      <c r="S193" s="4"/>
      <c r="T193" s="4"/>
      <c r="U193" s="4"/>
      <c r="V193" s="4"/>
      <c r="W193" s="4"/>
      <c r="X193" s="4"/>
      <c r="Y193" s="4"/>
      <c r="Z193" s="4"/>
    </row>
    <row r="194" spans="1:26" ht="18.75" customHeight="1">
      <c r="A194" s="7"/>
      <c r="B194" s="150"/>
      <c r="C194" s="169"/>
      <c r="D194" s="7"/>
      <c r="E194" s="52"/>
      <c r="F194" s="4"/>
      <c r="G194" s="7"/>
      <c r="H194" s="53"/>
      <c r="I194" s="24"/>
      <c r="J194" s="4"/>
      <c r="K194" s="4"/>
      <c r="L194" s="4"/>
      <c r="M194" s="4"/>
      <c r="N194" s="4"/>
      <c r="O194" s="4"/>
      <c r="P194" s="4"/>
      <c r="Q194" s="4"/>
      <c r="R194" s="4"/>
      <c r="S194" s="4"/>
      <c r="T194" s="4"/>
      <c r="U194" s="4"/>
      <c r="V194" s="4"/>
      <c r="W194" s="4"/>
      <c r="X194" s="4"/>
      <c r="Y194" s="4"/>
      <c r="Z194" s="4"/>
    </row>
    <row r="195" spans="1:26" ht="18.75" customHeight="1">
      <c r="A195" s="7"/>
      <c r="B195" s="150"/>
      <c r="C195" s="169"/>
      <c r="D195" s="7"/>
      <c r="E195" s="52"/>
      <c r="F195" s="4"/>
      <c r="G195" s="7"/>
      <c r="H195" s="53"/>
      <c r="I195" s="24"/>
      <c r="J195" s="4"/>
      <c r="K195" s="4"/>
      <c r="L195" s="4"/>
      <c r="M195" s="4"/>
      <c r="N195" s="4"/>
      <c r="O195" s="4"/>
      <c r="P195" s="4"/>
      <c r="Q195" s="4"/>
      <c r="R195" s="4"/>
      <c r="S195" s="4"/>
      <c r="T195" s="4"/>
      <c r="U195" s="4"/>
      <c r="V195" s="4"/>
      <c r="W195" s="4"/>
      <c r="X195" s="4"/>
      <c r="Y195" s="4"/>
      <c r="Z195" s="4"/>
    </row>
    <row r="196" spans="1:26" ht="18.75" customHeight="1">
      <c r="A196" s="7"/>
      <c r="B196" s="150"/>
      <c r="C196" s="169"/>
      <c r="D196" s="7"/>
      <c r="E196" s="52"/>
      <c r="F196" s="4"/>
      <c r="G196" s="7"/>
      <c r="H196" s="53"/>
      <c r="I196" s="24"/>
      <c r="J196" s="4"/>
      <c r="K196" s="4"/>
      <c r="L196" s="4"/>
      <c r="M196" s="4"/>
      <c r="N196" s="4"/>
      <c r="O196" s="4"/>
      <c r="P196" s="4"/>
      <c r="Q196" s="4"/>
      <c r="R196" s="4"/>
      <c r="S196" s="4"/>
      <c r="T196" s="4"/>
      <c r="U196" s="4"/>
      <c r="V196" s="4"/>
      <c r="W196" s="4"/>
      <c r="X196" s="4"/>
      <c r="Y196" s="4"/>
      <c r="Z196" s="4"/>
    </row>
    <row r="197" spans="1:26" ht="18.75" customHeight="1">
      <c r="A197" s="7"/>
      <c r="B197" s="150"/>
      <c r="C197" s="169"/>
      <c r="D197" s="7"/>
      <c r="E197" s="52"/>
      <c r="F197" s="4"/>
      <c r="G197" s="7"/>
      <c r="H197" s="53"/>
      <c r="I197" s="24"/>
      <c r="J197" s="4"/>
      <c r="K197" s="4"/>
      <c r="L197" s="4"/>
      <c r="M197" s="4"/>
      <c r="N197" s="4"/>
      <c r="O197" s="4"/>
      <c r="P197" s="4"/>
      <c r="Q197" s="4"/>
      <c r="R197" s="4"/>
      <c r="S197" s="4"/>
      <c r="T197" s="4"/>
      <c r="U197" s="4"/>
      <c r="V197" s="4"/>
      <c r="W197" s="4"/>
      <c r="X197" s="4"/>
      <c r="Y197" s="4"/>
      <c r="Z197" s="4"/>
    </row>
    <row r="198" spans="1:26" ht="18.75" customHeight="1">
      <c r="A198" s="7"/>
      <c r="B198" s="150"/>
      <c r="C198" s="169"/>
      <c r="D198" s="7"/>
      <c r="E198" s="52"/>
      <c r="F198" s="4"/>
      <c r="G198" s="7"/>
      <c r="H198" s="53"/>
      <c r="I198" s="24"/>
      <c r="J198" s="4"/>
      <c r="K198" s="4"/>
      <c r="L198" s="4"/>
      <c r="M198" s="4"/>
      <c r="N198" s="4"/>
      <c r="O198" s="4"/>
      <c r="P198" s="4"/>
      <c r="Q198" s="4"/>
      <c r="R198" s="4"/>
      <c r="S198" s="4"/>
      <c r="T198" s="4"/>
      <c r="U198" s="4"/>
      <c r="V198" s="4"/>
      <c r="W198" s="4"/>
      <c r="X198" s="4"/>
      <c r="Y198" s="4"/>
      <c r="Z198" s="4"/>
    </row>
    <row r="199" spans="1:26" ht="18.75" customHeight="1">
      <c r="A199" s="7"/>
      <c r="B199" s="150"/>
      <c r="C199" s="169"/>
      <c r="D199" s="7"/>
      <c r="E199" s="52"/>
      <c r="F199" s="4"/>
      <c r="G199" s="7"/>
      <c r="H199" s="53"/>
      <c r="I199" s="24"/>
      <c r="J199" s="4"/>
      <c r="K199" s="4"/>
      <c r="L199" s="4"/>
      <c r="M199" s="4"/>
      <c r="N199" s="4"/>
      <c r="O199" s="4"/>
      <c r="P199" s="4"/>
      <c r="Q199" s="4"/>
      <c r="R199" s="4"/>
      <c r="S199" s="4"/>
      <c r="T199" s="4"/>
      <c r="U199" s="4"/>
      <c r="V199" s="4"/>
      <c r="W199" s="4"/>
      <c r="X199" s="4"/>
      <c r="Y199" s="4"/>
      <c r="Z199" s="4"/>
    </row>
    <row r="200" spans="1:26" ht="18.75" customHeight="1">
      <c r="A200" s="7"/>
      <c r="B200" s="150"/>
      <c r="C200" s="169"/>
      <c r="D200" s="7"/>
      <c r="E200" s="52"/>
      <c r="F200" s="4"/>
      <c r="G200" s="7"/>
      <c r="H200" s="53"/>
      <c r="I200" s="24"/>
      <c r="J200" s="4"/>
      <c r="K200" s="4"/>
      <c r="L200" s="4"/>
      <c r="M200" s="4"/>
      <c r="N200" s="4"/>
      <c r="O200" s="4"/>
      <c r="P200" s="4"/>
      <c r="Q200" s="4"/>
      <c r="R200" s="4"/>
      <c r="S200" s="4"/>
      <c r="T200" s="4"/>
      <c r="U200" s="4"/>
      <c r="V200" s="4"/>
      <c r="W200" s="4"/>
      <c r="X200" s="4"/>
      <c r="Y200" s="4"/>
      <c r="Z200" s="4"/>
    </row>
    <row r="201" spans="1:26" ht="18.75" customHeight="1">
      <c r="A201" s="7"/>
      <c r="B201" s="150"/>
      <c r="C201" s="169"/>
      <c r="D201" s="7"/>
      <c r="E201" s="52"/>
      <c r="F201" s="4"/>
      <c r="G201" s="7"/>
      <c r="H201" s="53"/>
      <c r="I201" s="24"/>
      <c r="J201" s="4"/>
      <c r="K201" s="4"/>
      <c r="L201" s="4"/>
      <c r="M201" s="4"/>
      <c r="N201" s="4"/>
      <c r="O201" s="4"/>
      <c r="P201" s="4"/>
      <c r="Q201" s="4"/>
      <c r="R201" s="4"/>
      <c r="S201" s="4"/>
      <c r="T201" s="4"/>
      <c r="U201" s="4"/>
      <c r="V201" s="4"/>
      <c r="W201" s="4"/>
      <c r="X201" s="4"/>
      <c r="Y201" s="4"/>
      <c r="Z201" s="4"/>
    </row>
    <row r="202" spans="1:26" ht="18.75" customHeight="1">
      <c r="A202" s="7"/>
      <c r="B202" s="150"/>
      <c r="C202" s="169"/>
      <c r="D202" s="7"/>
      <c r="E202" s="52"/>
      <c r="F202" s="4"/>
      <c r="G202" s="7"/>
      <c r="H202" s="53"/>
      <c r="I202" s="24"/>
      <c r="J202" s="4"/>
      <c r="K202" s="4"/>
      <c r="L202" s="4"/>
      <c r="M202" s="4"/>
      <c r="N202" s="4"/>
      <c r="O202" s="4"/>
      <c r="P202" s="4"/>
      <c r="Q202" s="4"/>
      <c r="R202" s="4"/>
      <c r="S202" s="4"/>
      <c r="T202" s="4"/>
      <c r="U202" s="4"/>
      <c r="V202" s="4"/>
      <c r="W202" s="4"/>
      <c r="X202" s="4"/>
      <c r="Y202" s="4"/>
      <c r="Z202" s="4"/>
    </row>
    <row r="203" spans="1:26" ht="18.75" customHeight="1">
      <c r="A203" s="7"/>
      <c r="B203" s="150"/>
      <c r="C203" s="169"/>
      <c r="D203" s="7"/>
      <c r="E203" s="52"/>
      <c r="F203" s="4"/>
      <c r="G203" s="7"/>
      <c r="H203" s="53"/>
      <c r="I203" s="24"/>
      <c r="J203" s="4"/>
      <c r="K203" s="4"/>
      <c r="L203" s="4"/>
      <c r="M203" s="4"/>
      <c r="N203" s="4"/>
      <c r="O203" s="4"/>
      <c r="P203" s="4"/>
      <c r="Q203" s="4"/>
      <c r="R203" s="4"/>
      <c r="S203" s="4"/>
      <c r="T203" s="4"/>
      <c r="U203" s="4"/>
      <c r="V203" s="4"/>
      <c r="W203" s="4"/>
      <c r="X203" s="4"/>
      <c r="Y203" s="4"/>
      <c r="Z203" s="4"/>
    </row>
    <row r="204" spans="1:26" ht="18.75" customHeight="1">
      <c r="A204" s="7"/>
      <c r="B204" s="150"/>
      <c r="C204" s="169"/>
      <c r="D204" s="7"/>
      <c r="E204" s="52"/>
      <c r="F204" s="4"/>
      <c r="G204" s="7"/>
      <c r="H204" s="53"/>
      <c r="I204" s="24"/>
      <c r="J204" s="4"/>
      <c r="K204" s="4"/>
      <c r="L204" s="4"/>
      <c r="M204" s="4"/>
      <c r="N204" s="4"/>
      <c r="O204" s="4"/>
      <c r="P204" s="4"/>
      <c r="Q204" s="4"/>
      <c r="R204" s="4"/>
      <c r="S204" s="4"/>
      <c r="T204" s="4"/>
      <c r="U204" s="4"/>
      <c r="V204" s="4"/>
      <c r="W204" s="4"/>
      <c r="X204" s="4"/>
      <c r="Y204" s="4"/>
      <c r="Z204" s="4"/>
    </row>
    <row r="205" spans="1:26" ht="18.75" customHeight="1">
      <c r="A205" s="7"/>
      <c r="B205" s="150"/>
      <c r="C205" s="169"/>
      <c r="D205" s="7"/>
      <c r="E205" s="52"/>
      <c r="F205" s="4"/>
      <c r="G205" s="7"/>
      <c r="H205" s="53"/>
      <c r="I205" s="24"/>
      <c r="J205" s="4"/>
      <c r="K205" s="4"/>
      <c r="L205" s="4"/>
      <c r="M205" s="4"/>
      <c r="N205" s="4"/>
      <c r="O205" s="4"/>
      <c r="P205" s="4"/>
      <c r="Q205" s="4"/>
      <c r="R205" s="4"/>
      <c r="S205" s="4"/>
      <c r="T205" s="4"/>
      <c r="U205" s="4"/>
      <c r="V205" s="4"/>
      <c r="W205" s="4"/>
      <c r="X205" s="4"/>
      <c r="Y205" s="4"/>
      <c r="Z205" s="4"/>
    </row>
    <row r="206" spans="1:26" ht="18.75" customHeight="1">
      <c r="A206" s="7"/>
      <c r="B206" s="150"/>
      <c r="C206" s="169"/>
      <c r="D206" s="7"/>
      <c r="E206" s="52"/>
      <c r="F206" s="4"/>
      <c r="G206" s="7"/>
      <c r="H206" s="53"/>
      <c r="I206" s="24"/>
      <c r="J206" s="4"/>
      <c r="K206" s="4"/>
      <c r="L206" s="4"/>
      <c r="M206" s="4"/>
      <c r="N206" s="4"/>
      <c r="O206" s="4"/>
      <c r="P206" s="4"/>
      <c r="Q206" s="4"/>
      <c r="R206" s="4"/>
      <c r="S206" s="4"/>
      <c r="T206" s="4"/>
      <c r="U206" s="4"/>
      <c r="V206" s="4"/>
      <c r="W206" s="4"/>
      <c r="X206" s="4"/>
      <c r="Y206" s="4"/>
      <c r="Z206" s="4"/>
    </row>
    <row r="207" spans="1:26" ht="18.75" customHeight="1">
      <c r="A207" s="7"/>
      <c r="B207" s="150"/>
      <c r="C207" s="169"/>
      <c r="D207" s="7"/>
      <c r="E207" s="52"/>
      <c r="F207" s="4"/>
      <c r="G207" s="7"/>
      <c r="H207" s="53"/>
      <c r="I207" s="24"/>
      <c r="J207" s="4"/>
      <c r="K207" s="4"/>
      <c r="L207" s="4"/>
      <c r="M207" s="4"/>
      <c r="N207" s="4"/>
      <c r="O207" s="4"/>
      <c r="P207" s="4"/>
      <c r="Q207" s="4"/>
      <c r="R207" s="4"/>
      <c r="S207" s="4"/>
      <c r="T207" s="4"/>
      <c r="U207" s="4"/>
      <c r="V207" s="4"/>
      <c r="W207" s="4"/>
      <c r="X207" s="4"/>
      <c r="Y207" s="4"/>
      <c r="Z207" s="4"/>
    </row>
    <row r="208" spans="1:26" ht="18.75" customHeight="1">
      <c r="A208" s="7"/>
      <c r="B208" s="150"/>
      <c r="C208" s="169"/>
      <c r="D208" s="7"/>
      <c r="E208" s="52"/>
      <c r="F208" s="4"/>
      <c r="G208" s="7"/>
      <c r="H208" s="53"/>
      <c r="I208" s="24"/>
      <c r="J208" s="4"/>
      <c r="K208" s="4"/>
      <c r="L208" s="4"/>
      <c r="M208" s="4"/>
      <c r="N208" s="4"/>
      <c r="O208" s="4"/>
      <c r="P208" s="4"/>
      <c r="Q208" s="4"/>
      <c r="R208" s="4"/>
      <c r="S208" s="4"/>
      <c r="T208" s="4"/>
      <c r="U208" s="4"/>
      <c r="V208" s="4"/>
      <c r="W208" s="4"/>
      <c r="X208" s="4"/>
      <c r="Y208" s="4"/>
      <c r="Z208" s="4"/>
    </row>
    <row r="209" spans="1:26" ht="18.75" customHeight="1">
      <c r="A209" s="7"/>
      <c r="B209" s="150"/>
      <c r="C209" s="169"/>
      <c r="D209" s="7"/>
      <c r="E209" s="52"/>
      <c r="F209" s="4"/>
      <c r="G209" s="7"/>
      <c r="H209" s="53"/>
      <c r="I209" s="24"/>
      <c r="J209" s="4"/>
      <c r="K209" s="4"/>
      <c r="L209" s="4"/>
      <c r="M209" s="4"/>
      <c r="N209" s="4"/>
      <c r="O209" s="4"/>
      <c r="P209" s="4"/>
      <c r="Q209" s="4"/>
      <c r="R209" s="4"/>
      <c r="S209" s="4"/>
      <c r="T209" s="4"/>
      <c r="U209" s="4"/>
      <c r="V209" s="4"/>
      <c r="W209" s="4"/>
      <c r="X209" s="4"/>
      <c r="Y209" s="4"/>
      <c r="Z209" s="4"/>
    </row>
    <row r="210" spans="1:26" ht="18.75" customHeight="1">
      <c r="A210" s="7"/>
      <c r="B210" s="150"/>
      <c r="C210" s="169"/>
      <c r="D210" s="7"/>
      <c r="E210" s="52"/>
      <c r="F210" s="4"/>
      <c r="G210" s="7"/>
      <c r="H210" s="53"/>
      <c r="I210" s="24"/>
      <c r="J210" s="4"/>
      <c r="K210" s="4"/>
      <c r="L210" s="4"/>
      <c r="M210" s="4"/>
      <c r="N210" s="4"/>
      <c r="O210" s="4"/>
      <c r="P210" s="4"/>
      <c r="Q210" s="4"/>
      <c r="R210" s="4"/>
      <c r="S210" s="4"/>
      <c r="T210" s="4"/>
      <c r="U210" s="4"/>
      <c r="V210" s="4"/>
      <c r="W210" s="4"/>
      <c r="X210" s="4"/>
      <c r="Y210" s="4"/>
      <c r="Z210" s="4"/>
    </row>
    <row r="211" spans="1:26" ht="18.75" customHeight="1">
      <c r="A211" s="7"/>
      <c r="B211" s="150"/>
      <c r="C211" s="169"/>
      <c r="D211" s="7"/>
      <c r="E211" s="52"/>
      <c r="F211" s="4"/>
      <c r="G211" s="7"/>
      <c r="H211" s="53"/>
      <c r="I211" s="24"/>
      <c r="J211" s="4"/>
      <c r="K211" s="4"/>
      <c r="L211" s="4"/>
      <c r="M211" s="4"/>
      <c r="N211" s="4"/>
      <c r="O211" s="4"/>
      <c r="P211" s="4"/>
      <c r="Q211" s="4"/>
      <c r="R211" s="4"/>
      <c r="S211" s="4"/>
      <c r="T211" s="4"/>
      <c r="U211" s="4"/>
      <c r="V211" s="4"/>
      <c r="W211" s="4"/>
      <c r="X211" s="4"/>
      <c r="Y211" s="4"/>
      <c r="Z211" s="4"/>
    </row>
    <row r="212" spans="1:26" ht="18.75" customHeight="1">
      <c r="A212" s="7"/>
      <c r="B212" s="150"/>
      <c r="C212" s="169"/>
      <c r="D212" s="7"/>
      <c r="E212" s="52"/>
      <c r="F212" s="4"/>
      <c r="G212" s="7"/>
      <c r="H212" s="53"/>
      <c r="I212" s="24"/>
      <c r="J212" s="4"/>
      <c r="K212" s="4"/>
      <c r="L212" s="4"/>
      <c r="M212" s="4"/>
      <c r="N212" s="4"/>
      <c r="O212" s="4"/>
      <c r="P212" s="4"/>
      <c r="Q212" s="4"/>
      <c r="R212" s="4"/>
      <c r="S212" s="4"/>
      <c r="T212" s="4"/>
      <c r="U212" s="4"/>
      <c r="V212" s="4"/>
      <c r="W212" s="4"/>
      <c r="X212" s="4"/>
      <c r="Y212" s="4"/>
      <c r="Z212" s="4"/>
    </row>
    <row r="213" spans="1:26" ht="18.75" customHeight="1">
      <c r="A213" s="7"/>
      <c r="B213" s="150"/>
      <c r="C213" s="169"/>
      <c r="D213" s="7"/>
      <c r="E213" s="52"/>
      <c r="F213" s="4"/>
      <c r="G213" s="7"/>
      <c r="H213" s="53"/>
      <c r="I213" s="24"/>
      <c r="J213" s="4"/>
      <c r="K213" s="4"/>
      <c r="L213" s="4"/>
      <c r="M213" s="4"/>
      <c r="N213" s="4"/>
      <c r="O213" s="4"/>
      <c r="P213" s="4"/>
      <c r="Q213" s="4"/>
      <c r="R213" s="4"/>
      <c r="S213" s="4"/>
      <c r="T213" s="4"/>
      <c r="U213" s="4"/>
      <c r="V213" s="4"/>
      <c r="W213" s="4"/>
      <c r="X213" s="4"/>
      <c r="Y213" s="4"/>
      <c r="Z213" s="4"/>
    </row>
    <row r="214" spans="1:26" ht="18.75" customHeight="1">
      <c r="A214" s="7"/>
      <c r="B214" s="150"/>
      <c r="C214" s="169"/>
      <c r="D214" s="7"/>
      <c r="E214" s="52"/>
      <c r="F214" s="4"/>
      <c r="G214" s="7"/>
      <c r="H214" s="53"/>
      <c r="I214" s="24"/>
      <c r="J214" s="4"/>
      <c r="K214" s="4"/>
      <c r="L214" s="4"/>
      <c r="M214" s="4"/>
      <c r="N214" s="4"/>
      <c r="O214" s="4"/>
      <c r="P214" s="4"/>
      <c r="Q214" s="4"/>
      <c r="R214" s="4"/>
      <c r="S214" s="4"/>
      <c r="T214" s="4"/>
      <c r="U214" s="4"/>
      <c r="V214" s="4"/>
      <c r="W214" s="4"/>
      <c r="X214" s="4"/>
      <c r="Y214" s="4"/>
      <c r="Z214" s="4"/>
    </row>
    <row r="215" spans="1:26" ht="18.75" customHeight="1">
      <c r="A215" s="7"/>
      <c r="B215" s="150"/>
      <c r="C215" s="169"/>
      <c r="D215" s="7"/>
      <c r="E215" s="52"/>
      <c r="F215" s="4"/>
      <c r="G215" s="7"/>
      <c r="H215" s="53"/>
      <c r="I215" s="24"/>
      <c r="J215" s="4"/>
      <c r="K215" s="4"/>
      <c r="L215" s="4"/>
      <c r="M215" s="4"/>
      <c r="N215" s="4"/>
      <c r="O215" s="4"/>
      <c r="P215" s="4"/>
      <c r="Q215" s="4"/>
      <c r="R215" s="4"/>
      <c r="S215" s="4"/>
      <c r="T215" s="4"/>
      <c r="U215" s="4"/>
      <c r="V215" s="4"/>
      <c r="W215" s="4"/>
      <c r="X215" s="4"/>
      <c r="Y215" s="4"/>
      <c r="Z215" s="4"/>
    </row>
    <row r="216" spans="1:26" ht="18.75" customHeight="1">
      <c r="A216" s="7"/>
      <c r="B216" s="150"/>
      <c r="C216" s="169"/>
      <c r="D216" s="7"/>
      <c r="E216" s="52"/>
      <c r="F216" s="4"/>
      <c r="G216" s="7"/>
      <c r="H216" s="53"/>
      <c r="I216" s="24"/>
      <c r="J216" s="4"/>
      <c r="K216" s="4"/>
      <c r="L216" s="4"/>
      <c r="M216" s="4"/>
      <c r="N216" s="4"/>
      <c r="O216" s="4"/>
      <c r="P216" s="4"/>
      <c r="Q216" s="4"/>
      <c r="R216" s="4"/>
      <c r="S216" s="4"/>
      <c r="T216" s="4"/>
      <c r="U216" s="4"/>
      <c r="V216" s="4"/>
      <c r="W216" s="4"/>
      <c r="X216" s="4"/>
      <c r="Y216" s="4"/>
      <c r="Z216" s="4"/>
    </row>
    <row r="217" spans="1:26" ht="18.75" customHeight="1">
      <c r="A217" s="7"/>
      <c r="B217" s="150"/>
      <c r="C217" s="169"/>
      <c r="D217" s="7"/>
      <c r="E217" s="52"/>
      <c r="F217" s="4"/>
      <c r="G217" s="7"/>
      <c r="H217" s="53"/>
      <c r="I217" s="24"/>
      <c r="J217" s="4"/>
      <c r="K217" s="4"/>
      <c r="L217" s="4"/>
      <c r="M217" s="4"/>
      <c r="N217" s="4"/>
      <c r="O217" s="4"/>
      <c r="P217" s="4"/>
      <c r="Q217" s="4"/>
      <c r="R217" s="4"/>
      <c r="S217" s="4"/>
      <c r="T217" s="4"/>
      <c r="U217" s="4"/>
      <c r="V217" s="4"/>
      <c r="W217" s="4"/>
      <c r="X217" s="4"/>
      <c r="Y217" s="4"/>
      <c r="Z217" s="4"/>
    </row>
    <row r="218" spans="1:26" ht="18.75" customHeight="1">
      <c r="A218" s="7"/>
      <c r="B218" s="150"/>
      <c r="C218" s="169"/>
      <c r="D218" s="7"/>
      <c r="E218" s="52"/>
      <c r="F218" s="4"/>
      <c r="G218" s="7"/>
      <c r="H218" s="53"/>
      <c r="I218" s="24"/>
      <c r="J218" s="4"/>
      <c r="K218" s="4"/>
      <c r="L218" s="4"/>
      <c r="M218" s="4"/>
      <c r="N218" s="4"/>
      <c r="O218" s="4"/>
      <c r="P218" s="4"/>
      <c r="Q218" s="4"/>
      <c r="R218" s="4"/>
      <c r="S218" s="4"/>
      <c r="T218" s="4"/>
      <c r="U218" s="4"/>
      <c r="V218" s="4"/>
      <c r="W218" s="4"/>
      <c r="X218" s="4"/>
      <c r="Y218" s="4"/>
      <c r="Z218" s="4"/>
    </row>
    <row r="219" spans="1:26" ht="18.75" customHeight="1">
      <c r="A219" s="7"/>
      <c r="B219" s="150"/>
      <c r="C219" s="169"/>
      <c r="D219" s="7"/>
      <c r="E219" s="52"/>
      <c r="F219" s="4"/>
      <c r="G219" s="7"/>
      <c r="H219" s="53"/>
      <c r="I219" s="24"/>
      <c r="J219" s="4"/>
      <c r="K219" s="4"/>
      <c r="L219" s="4"/>
      <c r="M219" s="4"/>
      <c r="N219" s="4"/>
      <c r="O219" s="4"/>
      <c r="P219" s="4"/>
      <c r="Q219" s="4"/>
      <c r="R219" s="4"/>
      <c r="S219" s="4"/>
      <c r="T219" s="4"/>
      <c r="U219" s="4"/>
      <c r="V219" s="4"/>
      <c r="W219" s="4"/>
      <c r="X219" s="4"/>
      <c r="Y219" s="4"/>
      <c r="Z219" s="4"/>
    </row>
    <row r="220" spans="1:26" ht="18.75" customHeight="1">
      <c r="A220" s="7"/>
      <c r="B220" s="150"/>
      <c r="C220" s="169"/>
      <c r="D220" s="7"/>
      <c r="E220" s="52"/>
      <c r="F220" s="4"/>
      <c r="G220" s="7"/>
      <c r="H220" s="53"/>
      <c r="I220" s="24"/>
      <c r="J220" s="4"/>
      <c r="K220" s="4"/>
      <c r="L220" s="4"/>
      <c r="M220" s="4"/>
      <c r="N220" s="4"/>
      <c r="O220" s="4"/>
      <c r="P220" s="4"/>
      <c r="Q220" s="4"/>
      <c r="R220" s="4"/>
      <c r="S220" s="4"/>
      <c r="T220" s="4"/>
      <c r="U220" s="4"/>
      <c r="V220" s="4"/>
      <c r="W220" s="4"/>
      <c r="X220" s="4"/>
      <c r="Y220" s="4"/>
      <c r="Z220" s="4"/>
    </row>
    <row r="221" spans="1:26" ht="18.75" customHeight="1">
      <c r="A221" s="7"/>
      <c r="B221" s="150"/>
      <c r="C221" s="169"/>
      <c r="D221" s="7"/>
      <c r="E221" s="52"/>
      <c r="F221" s="4"/>
      <c r="G221" s="7"/>
      <c r="H221" s="53"/>
      <c r="I221" s="24"/>
      <c r="J221" s="4"/>
      <c r="K221" s="4"/>
      <c r="L221" s="4"/>
      <c r="M221" s="4"/>
      <c r="N221" s="4"/>
      <c r="O221" s="4"/>
      <c r="P221" s="4"/>
      <c r="Q221" s="4"/>
      <c r="R221" s="4"/>
      <c r="S221" s="4"/>
      <c r="T221" s="4"/>
      <c r="U221" s="4"/>
      <c r="V221" s="4"/>
      <c r="W221" s="4"/>
      <c r="X221" s="4"/>
      <c r="Y221" s="4"/>
      <c r="Z221" s="4"/>
    </row>
    <row r="222" spans="1:26" ht="18.75" customHeight="1">
      <c r="A222" s="7"/>
      <c r="B222" s="150"/>
      <c r="C222" s="169"/>
      <c r="D222" s="7"/>
      <c r="E222" s="52"/>
      <c r="F222" s="4"/>
      <c r="G222" s="7"/>
      <c r="H222" s="53"/>
      <c r="I222" s="24"/>
      <c r="J222" s="4"/>
      <c r="K222" s="4"/>
      <c r="L222" s="4"/>
      <c r="M222" s="4"/>
      <c r="N222" s="4"/>
      <c r="O222" s="4"/>
      <c r="P222" s="4"/>
      <c r="Q222" s="4"/>
      <c r="R222" s="4"/>
      <c r="S222" s="4"/>
      <c r="T222" s="4"/>
      <c r="U222" s="4"/>
      <c r="V222" s="4"/>
      <c r="W222" s="4"/>
      <c r="X222" s="4"/>
      <c r="Y222" s="4"/>
      <c r="Z222" s="4"/>
    </row>
    <row r="223" spans="1:26" ht="18.75" customHeight="1">
      <c r="A223" s="7"/>
      <c r="B223" s="150"/>
      <c r="C223" s="169"/>
      <c r="D223" s="7"/>
      <c r="E223" s="52"/>
      <c r="F223" s="4"/>
      <c r="G223" s="7"/>
      <c r="H223" s="53"/>
      <c r="I223" s="4"/>
      <c r="J223" s="4"/>
      <c r="K223" s="4"/>
      <c r="L223" s="4"/>
      <c r="M223" s="4"/>
      <c r="N223" s="4"/>
      <c r="O223" s="4"/>
      <c r="P223" s="4"/>
      <c r="Q223" s="4"/>
      <c r="R223" s="4"/>
      <c r="S223" s="4"/>
      <c r="T223" s="4"/>
      <c r="U223" s="4"/>
      <c r="V223" s="4"/>
      <c r="W223" s="4"/>
      <c r="X223" s="4"/>
      <c r="Y223" s="4"/>
      <c r="Z223" s="4"/>
    </row>
    <row r="224" spans="1:26" ht="18.75" customHeight="1">
      <c r="A224" s="7"/>
      <c r="B224" s="150"/>
      <c r="C224" s="169"/>
      <c r="D224" s="7"/>
      <c r="E224" s="52"/>
      <c r="F224" s="4"/>
      <c r="G224" s="7"/>
      <c r="H224" s="53"/>
      <c r="I224" s="4"/>
      <c r="J224" s="4"/>
      <c r="K224" s="4"/>
      <c r="L224" s="4"/>
      <c r="M224" s="4"/>
      <c r="N224" s="4"/>
      <c r="O224" s="4"/>
      <c r="P224" s="4"/>
      <c r="Q224" s="4"/>
      <c r="R224" s="4"/>
      <c r="S224" s="4"/>
      <c r="T224" s="4"/>
      <c r="U224" s="4"/>
      <c r="V224" s="4"/>
      <c r="W224" s="4"/>
      <c r="X224" s="4"/>
      <c r="Y224" s="4"/>
      <c r="Z224" s="4"/>
    </row>
    <row r="225" spans="1:26" ht="18.75" customHeight="1">
      <c r="A225" s="7"/>
      <c r="B225" s="150"/>
      <c r="C225" s="169"/>
      <c r="D225" s="7"/>
      <c r="E225" s="52"/>
      <c r="F225" s="4"/>
      <c r="G225" s="7"/>
      <c r="H225" s="53"/>
      <c r="I225" s="4"/>
      <c r="J225" s="4"/>
      <c r="K225" s="4"/>
      <c r="L225" s="4"/>
      <c r="M225" s="4"/>
      <c r="N225" s="4"/>
      <c r="O225" s="4"/>
      <c r="P225" s="4"/>
      <c r="Q225" s="4"/>
      <c r="R225" s="4"/>
      <c r="S225" s="4"/>
      <c r="T225" s="4"/>
      <c r="U225" s="4"/>
      <c r="V225" s="4"/>
      <c r="W225" s="4"/>
      <c r="X225" s="4"/>
      <c r="Y225" s="4"/>
      <c r="Z225" s="4"/>
    </row>
    <row r="226" spans="1:26" ht="18.75" customHeight="1">
      <c r="A226" s="7"/>
      <c r="B226" s="150"/>
      <c r="C226" s="169"/>
      <c r="D226" s="7"/>
      <c r="E226" s="52"/>
      <c r="F226" s="4"/>
      <c r="G226" s="7"/>
      <c r="H226" s="53"/>
      <c r="I226" s="4"/>
      <c r="J226" s="4"/>
      <c r="K226" s="4"/>
      <c r="L226" s="4"/>
      <c r="M226" s="4"/>
      <c r="N226" s="4"/>
      <c r="O226" s="4"/>
      <c r="P226" s="4"/>
      <c r="Q226" s="4"/>
      <c r="R226" s="4"/>
      <c r="S226" s="4"/>
      <c r="T226" s="4"/>
      <c r="U226" s="4"/>
      <c r="V226" s="4"/>
      <c r="W226" s="4"/>
      <c r="X226" s="4"/>
      <c r="Y226" s="4"/>
      <c r="Z226" s="4"/>
    </row>
    <row r="227" spans="1:26" ht="18.75" customHeight="1">
      <c r="A227" s="7"/>
      <c r="B227" s="150"/>
      <c r="C227" s="169"/>
      <c r="D227" s="7"/>
      <c r="E227" s="52"/>
      <c r="F227" s="4"/>
      <c r="G227" s="7"/>
      <c r="H227" s="53"/>
      <c r="I227" s="4"/>
      <c r="J227" s="4"/>
      <c r="K227" s="4"/>
      <c r="L227" s="4"/>
      <c r="M227" s="4"/>
      <c r="N227" s="4"/>
      <c r="O227" s="4"/>
      <c r="P227" s="4"/>
      <c r="Q227" s="4"/>
      <c r="R227" s="4"/>
      <c r="S227" s="4"/>
      <c r="T227" s="4"/>
      <c r="U227" s="4"/>
      <c r="V227" s="4"/>
      <c r="W227" s="4"/>
      <c r="X227" s="4"/>
      <c r="Y227" s="4"/>
      <c r="Z227" s="4"/>
    </row>
    <row r="228" spans="1:26" ht="18.75" customHeight="1">
      <c r="A228" s="7"/>
      <c r="B228" s="150"/>
      <c r="C228" s="169"/>
      <c r="D228" s="7"/>
      <c r="E228" s="52"/>
      <c r="F228" s="4"/>
      <c r="G228" s="7"/>
      <c r="H228" s="53"/>
      <c r="I228" s="4"/>
      <c r="J228" s="4"/>
      <c r="K228" s="4"/>
      <c r="L228" s="4"/>
      <c r="M228" s="4"/>
      <c r="N228" s="4"/>
      <c r="O228" s="4"/>
      <c r="P228" s="4"/>
      <c r="Q228" s="4"/>
      <c r="R228" s="4"/>
      <c r="S228" s="4"/>
      <c r="T228" s="4"/>
      <c r="U228" s="4"/>
      <c r="V228" s="4"/>
      <c r="W228" s="4"/>
      <c r="X228" s="4"/>
      <c r="Y228" s="4"/>
      <c r="Z228" s="4"/>
    </row>
    <row r="229" spans="1:26" ht="18.75" customHeight="1">
      <c r="A229" s="7"/>
      <c r="B229" s="150"/>
      <c r="C229" s="169"/>
      <c r="D229" s="7"/>
      <c r="E229" s="52"/>
      <c r="F229" s="4"/>
      <c r="G229" s="7"/>
      <c r="H229" s="53"/>
      <c r="I229" s="4"/>
      <c r="J229" s="4"/>
      <c r="K229" s="4"/>
      <c r="L229" s="4"/>
      <c r="M229" s="4"/>
      <c r="N229" s="4"/>
      <c r="O229" s="4"/>
      <c r="P229" s="4"/>
      <c r="Q229" s="4"/>
      <c r="R229" s="4"/>
      <c r="S229" s="4"/>
      <c r="T229" s="4"/>
      <c r="U229" s="4"/>
      <c r="V229" s="4"/>
      <c r="W229" s="4"/>
      <c r="X229" s="4"/>
      <c r="Y229" s="4"/>
      <c r="Z229" s="4"/>
    </row>
    <row r="230" spans="1:26" ht="18.75" customHeight="1">
      <c r="A230" s="7"/>
      <c r="B230" s="150"/>
      <c r="C230" s="169"/>
      <c r="D230" s="7"/>
      <c r="E230" s="52"/>
      <c r="F230" s="4"/>
      <c r="G230" s="7"/>
      <c r="H230" s="53"/>
      <c r="I230" s="4"/>
      <c r="J230" s="4"/>
      <c r="K230" s="4"/>
      <c r="L230" s="4"/>
      <c r="M230" s="4"/>
      <c r="N230" s="4"/>
      <c r="O230" s="4"/>
      <c r="P230" s="4"/>
      <c r="Q230" s="4"/>
      <c r="R230" s="4"/>
      <c r="S230" s="4"/>
      <c r="T230" s="4"/>
      <c r="U230" s="4"/>
      <c r="V230" s="4"/>
      <c r="W230" s="4"/>
      <c r="X230" s="4"/>
      <c r="Y230" s="4"/>
      <c r="Z230" s="4"/>
    </row>
    <row r="231" spans="1:26" ht="18.75" customHeight="1">
      <c r="A231" s="7"/>
      <c r="B231" s="150"/>
      <c r="C231" s="169"/>
      <c r="D231" s="7"/>
      <c r="E231" s="52"/>
      <c r="F231" s="4"/>
      <c r="G231" s="7"/>
      <c r="H231" s="53"/>
      <c r="I231" s="4"/>
      <c r="J231" s="4"/>
      <c r="K231" s="4"/>
      <c r="L231" s="4"/>
      <c r="M231" s="4"/>
      <c r="N231" s="4"/>
      <c r="O231" s="4"/>
      <c r="P231" s="4"/>
      <c r="Q231" s="4"/>
      <c r="R231" s="4"/>
      <c r="S231" s="4"/>
      <c r="T231" s="4"/>
      <c r="U231" s="4"/>
      <c r="V231" s="4"/>
      <c r="W231" s="4"/>
      <c r="X231" s="4"/>
      <c r="Y231" s="4"/>
      <c r="Z231" s="4"/>
    </row>
    <row r="232" spans="1:26" ht="18.75" customHeight="1">
      <c r="A232" s="7"/>
      <c r="B232" s="150"/>
      <c r="C232" s="169"/>
      <c r="D232" s="7"/>
      <c r="E232" s="52"/>
      <c r="F232" s="4"/>
      <c r="G232" s="7"/>
      <c r="H232" s="53"/>
      <c r="I232" s="4"/>
      <c r="J232" s="4"/>
      <c r="K232" s="4"/>
      <c r="L232" s="4"/>
      <c r="M232" s="4"/>
      <c r="N232" s="4"/>
      <c r="O232" s="4"/>
      <c r="P232" s="4"/>
      <c r="Q232" s="4"/>
      <c r="R232" s="4"/>
      <c r="S232" s="4"/>
      <c r="T232" s="4"/>
      <c r="U232" s="4"/>
      <c r="V232" s="4"/>
      <c r="W232" s="4"/>
      <c r="X232" s="4"/>
      <c r="Y232" s="4"/>
      <c r="Z232" s="4"/>
    </row>
    <row r="233" spans="1:26" ht="18.75" customHeight="1">
      <c r="A233" s="7"/>
      <c r="B233" s="150"/>
      <c r="C233" s="169"/>
      <c r="D233" s="7"/>
      <c r="E233" s="52"/>
      <c r="F233" s="4"/>
      <c r="G233" s="7"/>
      <c r="H233" s="53"/>
      <c r="I233" s="4"/>
      <c r="J233" s="4"/>
      <c r="K233" s="4"/>
      <c r="L233" s="4"/>
      <c r="M233" s="4"/>
      <c r="N233" s="4"/>
      <c r="O233" s="4"/>
      <c r="P233" s="4"/>
      <c r="Q233" s="4"/>
      <c r="R233" s="4"/>
      <c r="S233" s="4"/>
      <c r="T233" s="4"/>
      <c r="U233" s="4"/>
      <c r="V233" s="4"/>
      <c r="W233" s="4"/>
      <c r="X233" s="4"/>
      <c r="Y233" s="4"/>
      <c r="Z233" s="4"/>
    </row>
    <row r="234" spans="1:26" ht="18.75" customHeight="1">
      <c r="A234" s="7"/>
      <c r="B234" s="150"/>
      <c r="C234" s="169"/>
      <c r="D234" s="7"/>
      <c r="E234" s="52"/>
      <c r="F234" s="4"/>
      <c r="G234" s="7"/>
      <c r="H234" s="53"/>
      <c r="I234" s="4"/>
      <c r="J234" s="4"/>
      <c r="K234" s="4"/>
      <c r="L234" s="4"/>
      <c r="M234" s="4"/>
      <c r="N234" s="4"/>
      <c r="O234" s="4"/>
      <c r="P234" s="4"/>
      <c r="Q234" s="4"/>
      <c r="R234" s="4"/>
      <c r="S234" s="4"/>
      <c r="T234" s="4"/>
      <c r="U234" s="4"/>
      <c r="V234" s="4"/>
      <c r="W234" s="4"/>
      <c r="X234" s="4"/>
      <c r="Y234" s="4"/>
      <c r="Z234" s="4"/>
    </row>
    <row r="235" spans="1:26" ht="18.75" customHeight="1">
      <c r="A235" s="7"/>
      <c r="B235" s="150"/>
      <c r="C235" s="169"/>
      <c r="D235" s="7"/>
      <c r="E235" s="52"/>
      <c r="F235" s="4"/>
      <c r="G235" s="7"/>
      <c r="H235" s="53"/>
      <c r="I235" s="4"/>
      <c r="J235" s="4"/>
      <c r="K235" s="4"/>
      <c r="L235" s="4"/>
      <c r="M235" s="4"/>
      <c r="N235" s="4"/>
      <c r="O235" s="4"/>
      <c r="P235" s="4"/>
      <c r="Q235" s="4"/>
      <c r="R235" s="4"/>
      <c r="S235" s="4"/>
      <c r="T235" s="4"/>
      <c r="U235" s="4"/>
      <c r="V235" s="4"/>
      <c r="W235" s="4"/>
      <c r="X235" s="4"/>
      <c r="Y235" s="4"/>
      <c r="Z235" s="4"/>
    </row>
    <row r="236" spans="1:26" ht="18.75" customHeight="1">
      <c r="A236" s="7"/>
      <c r="B236" s="150"/>
      <c r="C236" s="169"/>
      <c r="D236" s="7"/>
      <c r="E236" s="52"/>
      <c r="F236" s="4"/>
      <c r="G236" s="7"/>
      <c r="H236" s="53"/>
      <c r="I236" s="4"/>
      <c r="J236" s="4"/>
      <c r="K236" s="4"/>
      <c r="L236" s="4"/>
      <c r="M236" s="4"/>
      <c r="N236" s="4"/>
      <c r="O236" s="4"/>
      <c r="P236" s="4"/>
      <c r="Q236" s="4"/>
      <c r="R236" s="4"/>
      <c r="S236" s="4"/>
      <c r="T236" s="4"/>
      <c r="U236" s="4"/>
      <c r="V236" s="4"/>
      <c r="W236" s="4"/>
      <c r="X236" s="4"/>
      <c r="Y236" s="4"/>
      <c r="Z236" s="4"/>
    </row>
    <row r="237" spans="1:26" ht="18.75" customHeight="1">
      <c r="A237" s="7"/>
      <c r="B237" s="150"/>
      <c r="C237" s="169"/>
      <c r="D237" s="7"/>
      <c r="E237" s="52"/>
      <c r="F237" s="4"/>
      <c r="G237" s="7"/>
      <c r="H237" s="53"/>
      <c r="I237" s="4"/>
      <c r="J237" s="4"/>
      <c r="K237" s="4"/>
      <c r="L237" s="4"/>
      <c r="M237" s="4"/>
      <c r="N237" s="4"/>
      <c r="O237" s="4"/>
      <c r="P237" s="4"/>
      <c r="Q237" s="4"/>
      <c r="R237" s="4"/>
      <c r="S237" s="4"/>
      <c r="T237" s="4"/>
      <c r="U237" s="4"/>
      <c r="V237" s="4"/>
      <c r="W237" s="4"/>
      <c r="X237" s="4"/>
      <c r="Y237" s="4"/>
      <c r="Z237" s="4"/>
    </row>
    <row r="238" spans="1:26" ht="18.75" customHeight="1">
      <c r="A238" s="7"/>
      <c r="B238" s="150"/>
      <c r="C238" s="169"/>
      <c r="D238" s="7"/>
      <c r="E238" s="52"/>
      <c r="F238" s="4"/>
      <c r="G238" s="7"/>
      <c r="H238" s="53"/>
      <c r="I238" s="4"/>
      <c r="J238" s="4"/>
      <c r="K238" s="4"/>
      <c r="L238" s="4"/>
      <c r="M238" s="4"/>
      <c r="N238" s="4"/>
      <c r="O238" s="4"/>
      <c r="P238" s="4"/>
      <c r="Q238" s="4"/>
      <c r="R238" s="4"/>
      <c r="S238" s="4"/>
      <c r="T238" s="4"/>
      <c r="U238" s="4"/>
      <c r="V238" s="4"/>
      <c r="W238" s="4"/>
      <c r="X238" s="4"/>
      <c r="Y238" s="4"/>
      <c r="Z238" s="4"/>
    </row>
    <row r="239" spans="1:26" ht="18.75" customHeight="1">
      <c r="A239" s="7"/>
      <c r="B239" s="150"/>
      <c r="C239" s="169"/>
      <c r="D239" s="7"/>
      <c r="E239" s="52"/>
      <c r="F239" s="4"/>
      <c r="G239" s="7"/>
      <c r="H239" s="53"/>
      <c r="I239" s="4"/>
      <c r="J239" s="4"/>
      <c r="K239" s="4"/>
      <c r="L239" s="4"/>
      <c r="M239" s="4"/>
      <c r="N239" s="4"/>
      <c r="O239" s="4"/>
      <c r="P239" s="4"/>
      <c r="Q239" s="4"/>
      <c r="R239" s="4"/>
      <c r="S239" s="4"/>
      <c r="T239" s="4"/>
      <c r="U239" s="4"/>
      <c r="V239" s="4"/>
      <c r="W239" s="4"/>
      <c r="X239" s="4"/>
      <c r="Y239" s="4"/>
      <c r="Z239" s="4"/>
    </row>
    <row r="240" spans="1:26" ht="18.75" customHeight="1">
      <c r="A240" s="7"/>
      <c r="B240" s="150"/>
      <c r="C240" s="169"/>
      <c r="D240" s="7"/>
      <c r="E240" s="52"/>
      <c r="F240" s="4"/>
      <c r="G240" s="7"/>
      <c r="H240" s="53"/>
      <c r="I240" s="4"/>
      <c r="J240" s="4"/>
      <c r="K240" s="4"/>
      <c r="L240" s="4"/>
      <c r="M240" s="4"/>
      <c r="N240" s="4"/>
      <c r="O240" s="4"/>
      <c r="P240" s="4"/>
      <c r="Q240" s="4"/>
      <c r="R240" s="4"/>
      <c r="S240" s="4"/>
      <c r="T240" s="4"/>
      <c r="U240" s="4"/>
      <c r="V240" s="4"/>
      <c r="W240" s="4"/>
      <c r="X240" s="4"/>
      <c r="Y240" s="4"/>
      <c r="Z240" s="4"/>
    </row>
    <row r="241" spans="1:26" ht="18.75" customHeight="1">
      <c r="A241" s="7"/>
      <c r="B241" s="150"/>
      <c r="C241" s="169"/>
      <c r="D241" s="7"/>
      <c r="E241" s="52"/>
      <c r="F241" s="4"/>
      <c r="G241" s="7"/>
      <c r="H241" s="53"/>
      <c r="I241" s="4"/>
      <c r="J241" s="4"/>
      <c r="K241" s="4"/>
      <c r="L241" s="4"/>
      <c r="M241" s="4"/>
      <c r="N241" s="4"/>
      <c r="O241" s="4"/>
      <c r="P241" s="4"/>
      <c r="Q241" s="4"/>
      <c r="R241" s="4"/>
      <c r="S241" s="4"/>
      <c r="T241" s="4"/>
      <c r="U241" s="4"/>
      <c r="V241" s="4"/>
      <c r="W241" s="4"/>
      <c r="X241" s="4"/>
      <c r="Y241" s="4"/>
      <c r="Z241" s="4"/>
    </row>
    <row r="242" spans="1:26" ht="18.75" customHeight="1">
      <c r="A242" s="7"/>
      <c r="B242" s="150"/>
      <c r="C242" s="169"/>
      <c r="D242" s="7"/>
      <c r="E242" s="52"/>
      <c r="F242" s="4"/>
      <c r="G242" s="7"/>
      <c r="H242" s="53"/>
      <c r="I242" s="4"/>
      <c r="J242" s="4"/>
      <c r="K242" s="4"/>
      <c r="L242" s="4"/>
      <c r="M242" s="4"/>
      <c r="N242" s="4"/>
      <c r="O242" s="4"/>
      <c r="P242" s="4"/>
      <c r="Q242" s="4"/>
      <c r="R242" s="4"/>
      <c r="S242" s="4"/>
      <c r="T242" s="4"/>
      <c r="U242" s="4"/>
      <c r="V242" s="4"/>
      <c r="W242" s="4"/>
      <c r="X242" s="4"/>
      <c r="Y242" s="4"/>
      <c r="Z242" s="4"/>
    </row>
    <row r="243" spans="1:26" ht="18.75" customHeight="1">
      <c r="A243" s="7"/>
      <c r="B243" s="150"/>
      <c r="C243" s="169"/>
      <c r="D243" s="7"/>
      <c r="E243" s="52"/>
      <c r="F243" s="4"/>
      <c r="G243" s="7"/>
      <c r="H243" s="53"/>
      <c r="I243" s="4"/>
      <c r="J243" s="4"/>
      <c r="K243" s="4"/>
      <c r="L243" s="4"/>
      <c r="M243" s="4"/>
      <c r="N243" s="4"/>
      <c r="O243" s="4"/>
      <c r="P243" s="4"/>
      <c r="Q243" s="4"/>
      <c r="R243" s="4"/>
      <c r="S243" s="4"/>
      <c r="T243" s="4"/>
      <c r="U243" s="4"/>
      <c r="V243" s="4"/>
      <c r="W243" s="4"/>
      <c r="X243" s="4"/>
      <c r="Y243" s="4"/>
      <c r="Z243" s="4"/>
    </row>
    <row r="244" spans="1:26" ht="18.75" customHeight="1">
      <c r="A244" s="7"/>
      <c r="B244" s="150"/>
      <c r="C244" s="169"/>
      <c r="D244" s="7"/>
      <c r="E244" s="52"/>
      <c r="F244" s="4"/>
      <c r="G244" s="7"/>
      <c r="H244" s="53"/>
      <c r="I244" s="4"/>
      <c r="J244" s="4"/>
      <c r="K244" s="4"/>
      <c r="L244" s="4"/>
      <c r="M244" s="4"/>
      <c r="N244" s="4"/>
      <c r="O244" s="4"/>
      <c r="P244" s="4"/>
      <c r="Q244" s="4"/>
      <c r="R244" s="4"/>
      <c r="S244" s="4"/>
      <c r="T244" s="4"/>
      <c r="U244" s="4"/>
      <c r="V244" s="4"/>
      <c r="W244" s="4"/>
      <c r="X244" s="4"/>
      <c r="Y244" s="4"/>
      <c r="Z244" s="4"/>
    </row>
    <row r="245" spans="1:26" ht="18.75" customHeight="1">
      <c r="A245" s="7"/>
      <c r="B245" s="150"/>
      <c r="C245" s="169"/>
      <c r="D245" s="7"/>
      <c r="E245" s="52"/>
      <c r="F245" s="4"/>
      <c r="G245" s="7"/>
      <c r="H245" s="53"/>
      <c r="I245" s="4"/>
      <c r="J245" s="4"/>
      <c r="K245" s="4"/>
      <c r="L245" s="4"/>
      <c r="M245" s="4"/>
      <c r="N245" s="4"/>
      <c r="O245" s="4"/>
      <c r="P245" s="4"/>
      <c r="Q245" s="4"/>
      <c r="R245" s="4"/>
      <c r="S245" s="4"/>
      <c r="T245" s="4"/>
      <c r="U245" s="4"/>
      <c r="V245" s="4"/>
      <c r="W245" s="4"/>
      <c r="X245" s="4"/>
      <c r="Y245" s="4"/>
      <c r="Z245" s="4"/>
    </row>
    <row r="246" spans="1:26" ht="18.75" customHeight="1">
      <c r="A246" s="7"/>
      <c r="B246" s="150"/>
      <c r="C246" s="169"/>
      <c r="D246" s="7"/>
      <c r="E246" s="52"/>
      <c r="F246" s="4"/>
      <c r="G246" s="7"/>
      <c r="H246" s="53"/>
      <c r="I246" s="4"/>
      <c r="J246" s="4"/>
      <c r="K246" s="4"/>
      <c r="L246" s="4"/>
      <c r="M246" s="4"/>
      <c r="N246" s="4"/>
      <c r="O246" s="4"/>
      <c r="P246" s="4"/>
      <c r="Q246" s="4"/>
      <c r="R246" s="4"/>
      <c r="S246" s="4"/>
      <c r="T246" s="4"/>
      <c r="U246" s="4"/>
      <c r="V246" s="4"/>
      <c r="W246" s="4"/>
      <c r="X246" s="4"/>
      <c r="Y246" s="4"/>
      <c r="Z246" s="4"/>
    </row>
    <row r="247" spans="1:26" ht="18.75" customHeight="1">
      <c r="A247" s="7"/>
      <c r="B247" s="150"/>
      <c r="C247" s="169"/>
      <c r="D247" s="7"/>
      <c r="E247" s="52"/>
      <c r="F247" s="4"/>
      <c r="G247" s="7"/>
      <c r="H247" s="53"/>
      <c r="I247" s="4"/>
      <c r="J247" s="4"/>
      <c r="K247" s="4"/>
      <c r="L247" s="4"/>
      <c r="M247" s="4"/>
      <c r="N247" s="4"/>
      <c r="O247" s="4"/>
      <c r="P247" s="4"/>
      <c r="Q247" s="4"/>
      <c r="R247" s="4"/>
      <c r="S247" s="4"/>
      <c r="T247" s="4"/>
      <c r="U247" s="4"/>
      <c r="V247" s="4"/>
      <c r="W247" s="4"/>
      <c r="X247" s="4"/>
      <c r="Y247" s="4"/>
      <c r="Z247" s="4"/>
    </row>
    <row r="248" spans="1:26" ht="18.75" customHeight="1">
      <c r="A248" s="7"/>
      <c r="B248" s="150"/>
      <c r="C248" s="169"/>
      <c r="D248" s="7"/>
      <c r="E248" s="52"/>
      <c r="F248" s="4"/>
      <c r="G248" s="7"/>
      <c r="H248" s="53"/>
      <c r="I248" s="4"/>
      <c r="J248" s="4"/>
      <c r="K248" s="4"/>
      <c r="L248" s="4"/>
      <c r="M248" s="4"/>
      <c r="N248" s="4"/>
      <c r="O248" s="4"/>
      <c r="P248" s="4"/>
      <c r="Q248" s="4"/>
      <c r="R248" s="4"/>
      <c r="S248" s="4"/>
      <c r="T248" s="4"/>
      <c r="U248" s="4"/>
      <c r="V248" s="4"/>
      <c r="W248" s="4"/>
      <c r="X248" s="4"/>
      <c r="Y248" s="4"/>
      <c r="Z248" s="4"/>
    </row>
    <row r="249" spans="1:26" ht="18.75" customHeight="1">
      <c r="A249" s="7"/>
      <c r="B249" s="150"/>
      <c r="C249" s="169"/>
      <c r="D249" s="7"/>
      <c r="E249" s="52"/>
      <c r="F249" s="4"/>
      <c r="G249" s="7"/>
      <c r="H249" s="53"/>
      <c r="I249" s="4"/>
      <c r="J249" s="4"/>
      <c r="K249" s="4"/>
      <c r="L249" s="4"/>
      <c r="M249" s="4"/>
      <c r="N249" s="4"/>
      <c r="O249" s="4"/>
      <c r="P249" s="4"/>
      <c r="Q249" s="4"/>
      <c r="R249" s="4"/>
      <c r="S249" s="4"/>
      <c r="T249" s="4"/>
      <c r="U249" s="4"/>
      <c r="V249" s="4"/>
      <c r="W249" s="4"/>
      <c r="X249" s="4"/>
      <c r="Y249" s="4"/>
      <c r="Z249" s="4"/>
    </row>
    <row r="250" spans="1:26" ht="18.75" customHeight="1">
      <c r="A250" s="7"/>
      <c r="B250" s="150"/>
      <c r="C250" s="169"/>
      <c r="D250" s="7"/>
      <c r="E250" s="52"/>
      <c r="F250" s="4"/>
      <c r="G250" s="7"/>
      <c r="H250" s="53"/>
      <c r="I250" s="4"/>
      <c r="J250" s="4"/>
      <c r="K250" s="4"/>
      <c r="L250" s="4"/>
      <c r="M250" s="4"/>
      <c r="N250" s="4"/>
      <c r="O250" s="4"/>
      <c r="P250" s="4"/>
      <c r="Q250" s="4"/>
      <c r="R250" s="4"/>
      <c r="S250" s="4"/>
      <c r="T250" s="4"/>
      <c r="U250" s="4"/>
      <c r="V250" s="4"/>
      <c r="W250" s="4"/>
      <c r="X250" s="4"/>
      <c r="Y250" s="4"/>
      <c r="Z250" s="4"/>
    </row>
    <row r="251" spans="1:26" ht="18.75" customHeight="1">
      <c r="A251" s="7"/>
      <c r="B251" s="150"/>
      <c r="C251" s="169"/>
      <c r="D251" s="7"/>
      <c r="E251" s="52"/>
      <c r="F251" s="4"/>
      <c r="G251" s="7"/>
      <c r="H251" s="53"/>
      <c r="I251" s="4"/>
      <c r="J251" s="4"/>
      <c r="K251" s="4"/>
      <c r="L251" s="4"/>
      <c r="M251" s="4"/>
      <c r="N251" s="4"/>
      <c r="O251" s="4"/>
      <c r="P251" s="4"/>
      <c r="Q251" s="4"/>
      <c r="R251" s="4"/>
      <c r="S251" s="4"/>
      <c r="T251" s="4"/>
      <c r="U251" s="4"/>
      <c r="V251" s="4"/>
      <c r="W251" s="4"/>
      <c r="X251" s="4"/>
      <c r="Y251" s="4"/>
      <c r="Z251" s="4"/>
    </row>
    <row r="252" spans="1:26" ht="18.75" customHeight="1">
      <c r="A252" s="7"/>
      <c r="B252" s="150"/>
      <c r="C252" s="169"/>
      <c r="D252" s="7"/>
      <c r="E252" s="52"/>
      <c r="F252" s="4"/>
      <c r="G252" s="7"/>
      <c r="H252" s="53"/>
      <c r="I252" s="4"/>
      <c r="J252" s="4"/>
      <c r="K252" s="4"/>
      <c r="L252" s="4"/>
      <c r="M252" s="4"/>
      <c r="N252" s="4"/>
      <c r="O252" s="4"/>
      <c r="P252" s="4"/>
      <c r="Q252" s="4"/>
      <c r="R252" s="4"/>
      <c r="S252" s="4"/>
      <c r="T252" s="4"/>
      <c r="U252" s="4"/>
      <c r="V252" s="4"/>
      <c r="W252" s="4"/>
      <c r="X252" s="4"/>
      <c r="Y252" s="4"/>
      <c r="Z252" s="4"/>
    </row>
    <row r="253" spans="1:26" ht="18.75" customHeight="1">
      <c r="A253" s="7"/>
      <c r="B253" s="150"/>
      <c r="C253" s="169"/>
      <c r="D253" s="7"/>
      <c r="E253" s="52"/>
      <c r="F253" s="4"/>
      <c r="G253" s="7"/>
      <c r="H253" s="53"/>
      <c r="I253" s="4"/>
      <c r="J253" s="4"/>
      <c r="K253" s="4"/>
      <c r="L253" s="4"/>
      <c r="M253" s="4"/>
      <c r="N253" s="4"/>
      <c r="O253" s="4"/>
      <c r="P253" s="4"/>
      <c r="Q253" s="4"/>
      <c r="R253" s="4"/>
      <c r="S253" s="4"/>
      <c r="T253" s="4"/>
      <c r="U253" s="4"/>
      <c r="V253" s="4"/>
      <c r="W253" s="4"/>
      <c r="X253" s="4"/>
      <c r="Y253" s="4"/>
      <c r="Z253" s="4"/>
    </row>
    <row r="254" spans="1:26" ht="18.75" customHeight="1">
      <c r="A254" s="7"/>
      <c r="B254" s="150"/>
      <c r="C254" s="169"/>
      <c r="D254" s="7"/>
      <c r="E254" s="52"/>
      <c r="F254" s="4"/>
      <c r="G254" s="7"/>
      <c r="H254" s="53"/>
      <c r="I254" s="4"/>
      <c r="J254" s="4"/>
      <c r="K254" s="4"/>
      <c r="L254" s="4"/>
      <c r="M254" s="4"/>
      <c r="N254" s="4"/>
      <c r="O254" s="4"/>
      <c r="P254" s="4"/>
      <c r="Q254" s="4"/>
      <c r="R254" s="4"/>
      <c r="S254" s="4"/>
      <c r="T254" s="4"/>
      <c r="U254" s="4"/>
      <c r="V254" s="4"/>
      <c r="W254" s="4"/>
      <c r="X254" s="4"/>
      <c r="Y254" s="4"/>
      <c r="Z254" s="4"/>
    </row>
    <row r="255" spans="1:26" ht="18.75" customHeight="1">
      <c r="A255" s="7"/>
      <c r="B255" s="150"/>
      <c r="C255" s="169"/>
      <c r="D255" s="7"/>
      <c r="E255" s="52"/>
      <c r="F255" s="4"/>
      <c r="G255" s="7"/>
      <c r="H255" s="53"/>
      <c r="I255" s="4"/>
      <c r="J255" s="4"/>
      <c r="K255" s="4"/>
      <c r="L255" s="4"/>
      <c r="M255" s="4"/>
      <c r="N255" s="4"/>
      <c r="O255" s="4"/>
      <c r="P255" s="4"/>
      <c r="Q255" s="4"/>
      <c r="R255" s="4"/>
      <c r="S255" s="4"/>
      <c r="T255" s="4"/>
      <c r="U255" s="4"/>
      <c r="V255" s="4"/>
      <c r="W255" s="4"/>
      <c r="X255" s="4"/>
      <c r="Y255" s="4"/>
      <c r="Z255" s="4"/>
    </row>
    <row r="256" spans="1:26" ht="18.75" customHeight="1">
      <c r="A256" s="7"/>
      <c r="B256" s="150"/>
      <c r="C256" s="169"/>
      <c r="D256" s="7"/>
      <c r="E256" s="52"/>
      <c r="F256" s="4"/>
      <c r="G256" s="7"/>
      <c r="H256" s="53"/>
      <c r="I256" s="4"/>
      <c r="J256" s="4"/>
      <c r="K256" s="4"/>
      <c r="L256" s="4"/>
      <c r="M256" s="4"/>
      <c r="N256" s="4"/>
      <c r="O256" s="4"/>
      <c r="P256" s="4"/>
      <c r="Q256" s="4"/>
      <c r="R256" s="4"/>
      <c r="S256" s="4"/>
      <c r="T256" s="4"/>
      <c r="U256" s="4"/>
      <c r="V256" s="4"/>
      <c r="W256" s="4"/>
      <c r="X256" s="4"/>
      <c r="Y256" s="4"/>
      <c r="Z256" s="4"/>
    </row>
    <row r="257" spans="1:26" ht="18.75" customHeight="1">
      <c r="A257" s="7"/>
      <c r="B257" s="150"/>
      <c r="C257" s="169"/>
      <c r="D257" s="7"/>
      <c r="E257" s="52"/>
      <c r="F257" s="4"/>
      <c r="G257" s="7"/>
      <c r="H257" s="53"/>
      <c r="I257" s="4"/>
      <c r="J257" s="4"/>
      <c r="K257" s="4"/>
      <c r="L257" s="4"/>
      <c r="M257" s="4"/>
      <c r="N257" s="4"/>
      <c r="O257" s="4"/>
      <c r="P257" s="4"/>
      <c r="Q257" s="4"/>
      <c r="R257" s="4"/>
      <c r="S257" s="4"/>
      <c r="T257" s="4"/>
      <c r="U257" s="4"/>
      <c r="V257" s="4"/>
      <c r="W257" s="4"/>
      <c r="X257" s="4"/>
      <c r="Y257" s="4"/>
      <c r="Z257" s="4"/>
    </row>
    <row r="258" spans="1:26" ht="18.75" customHeight="1">
      <c r="A258" s="7"/>
      <c r="B258" s="150"/>
      <c r="C258" s="169"/>
      <c r="D258" s="7"/>
      <c r="E258" s="52"/>
      <c r="F258" s="4"/>
      <c r="G258" s="7"/>
      <c r="H258" s="53"/>
      <c r="I258" s="4"/>
      <c r="J258" s="4"/>
      <c r="K258" s="4"/>
      <c r="L258" s="4"/>
      <c r="M258" s="4"/>
      <c r="N258" s="4"/>
      <c r="O258" s="4"/>
      <c r="P258" s="4"/>
      <c r="Q258" s="4"/>
      <c r="R258" s="4"/>
      <c r="S258" s="4"/>
      <c r="T258" s="4"/>
      <c r="U258" s="4"/>
      <c r="V258" s="4"/>
      <c r="W258" s="4"/>
      <c r="X258" s="4"/>
      <c r="Y258" s="4"/>
      <c r="Z258" s="4"/>
    </row>
    <row r="259" spans="1:26" ht="18.75" customHeight="1">
      <c r="A259" s="7"/>
      <c r="B259" s="150"/>
      <c r="C259" s="169"/>
      <c r="D259" s="7"/>
      <c r="E259" s="52"/>
      <c r="F259" s="4"/>
      <c r="G259" s="7"/>
      <c r="H259" s="53"/>
      <c r="I259" s="4"/>
      <c r="J259" s="4"/>
      <c r="K259" s="4"/>
      <c r="L259" s="4"/>
      <c r="M259" s="4"/>
      <c r="N259" s="4"/>
      <c r="O259" s="4"/>
      <c r="P259" s="4"/>
      <c r="Q259" s="4"/>
      <c r="R259" s="4"/>
      <c r="S259" s="4"/>
      <c r="T259" s="4"/>
      <c r="U259" s="4"/>
      <c r="V259" s="4"/>
      <c r="W259" s="4"/>
      <c r="X259" s="4"/>
      <c r="Y259" s="4"/>
      <c r="Z259" s="4"/>
    </row>
    <row r="260" spans="1:26" ht="18.75" customHeight="1">
      <c r="A260" s="7"/>
      <c r="B260" s="150"/>
      <c r="C260" s="169"/>
      <c r="D260" s="7"/>
      <c r="E260" s="52"/>
      <c r="F260" s="4"/>
      <c r="G260" s="7"/>
      <c r="H260" s="53"/>
      <c r="I260" s="4"/>
      <c r="J260" s="4"/>
      <c r="K260" s="4"/>
      <c r="L260" s="4"/>
      <c r="M260" s="4"/>
      <c r="N260" s="4"/>
      <c r="O260" s="4"/>
      <c r="P260" s="4"/>
      <c r="Q260" s="4"/>
      <c r="R260" s="4"/>
      <c r="S260" s="4"/>
      <c r="T260" s="4"/>
      <c r="U260" s="4"/>
      <c r="V260" s="4"/>
      <c r="W260" s="4"/>
      <c r="X260" s="4"/>
      <c r="Y260" s="4"/>
      <c r="Z260" s="4"/>
    </row>
    <row r="261" spans="1:26" ht="18.75" customHeight="1">
      <c r="A261" s="7"/>
      <c r="B261" s="150"/>
      <c r="C261" s="169"/>
      <c r="D261" s="7"/>
      <c r="E261" s="52"/>
      <c r="F261" s="4"/>
      <c r="G261" s="7"/>
      <c r="H261" s="53"/>
      <c r="I261" s="4"/>
      <c r="J261" s="4"/>
      <c r="K261" s="4"/>
      <c r="L261" s="4"/>
      <c r="M261" s="4"/>
      <c r="N261" s="4"/>
      <c r="O261" s="4"/>
      <c r="P261" s="4"/>
      <c r="Q261" s="4"/>
      <c r="R261" s="4"/>
      <c r="S261" s="4"/>
      <c r="T261" s="4"/>
      <c r="U261" s="4"/>
      <c r="V261" s="4"/>
      <c r="W261" s="4"/>
      <c r="X261" s="4"/>
      <c r="Y261" s="4"/>
      <c r="Z261" s="4"/>
    </row>
    <row r="262" spans="1:26" ht="18.75" customHeight="1">
      <c r="A262" s="7"/>
      <c r="B262" s="150"/>
      <c r="C262" s="169"/>
      <c r="D262" s="7"/>
      <c r="E262" s="52"/>
      <c r="F262" s="4"/>
      <c r="G262" s="7"/>
      <c r="H262" s="53"/>
      <c r="I262" s="4"/>
      <c r="J262" s="4"/>
      <c r="K262" s="4"/>
      <c r="L262" s="4"/>
      <c r="M262" s="4"/>
      <c r="N262" s="4"/>
      <c r="O262" s="4"/>
      <c r="P262" s="4"/>
      <c r="Q262" s="4"/>
      <c r="R262" s="4"/>
      <c r="S262" s="4"/>
      <c r="T262" s="4"/>
      <c r="U262" s="4"/>
      <c r="V262" s="4"/>
      <c r="W262" s="4"/>
      <c r="X262" s="4"/>
      <c r="Y262" s="4"/>
      <c r="Z262" s="4"/>
    </row>
    <row r="263" spans="1:26" ht="18.75" customHeight="1">
      <c r="A263" s="7"/>
      <c r="B263" s="150"/>
      <c r="C263" s="169"/>
      <c r="D263" s="7"/>
      <c r="E263" s="52"/>
      <c r="F263" s="4"/>
      <c r="G263" s="7"/>
      <c r="H263" s="53"/>
      <c r="I263" s="4"/>
      <c r="J263" s="4"/>
      <c r="K263" s="4"/>
      <c r="L263" s="4"/>
      <c r="M263" s="4"/>
      <c r="N263" s="4"/>
      <c r="O263" s="4"/>
      <c r="P263" s="4"/>
      <c r="Q263" s="4"/>
      <c r="R263" s="4"/>
      <c r="S263" s="4"/>
      <c r="T263" s="4"/>
      <c r="U263" s="4"/>
      <c r="V263" s="4"/>
      <c r="W263" s="4"/>
      <c r="X263" s="4"/>
      <c r="Y263" s="4"/>
      <c r="Z263" s="4"/>
    </row>
    <row r="264" spans="1:26" ht="18.75" customHeight="1">
      <c r="A264" s="7"/>
      <c r="B264" s="150"/>
      <c r="C264" s="169"/>
      <c r="D264" s="7"/>
      <c r="E264" s="52"/>
      <c r="F264" s="4"/>
      <c r="G264" s="7"/>
      <c r="H264" s="53"/>
      <c r="I264" s="4"/>
      <c r="J264" s="4"/>
      <c r="K264" s="4"/>
      <c r="L264" s="4"/>
      <c r="M264" s="4"/>
      <c r="N264" s="4"/>
      <c r="O264" s="4"/>
      <c r="P264" s="4"/>
      <c r="Q264" s="4"/>
      <c r="R264" s="4"/>
      <c r="S264" s="4"/>
      <c r="T264" s="4"/>
      <c r="U264" s="4"/>
      <c r="V264" s="4"/>
      <c r="W264" s="4"/>
      <c r="X264" s="4"/>
      <c r="Y264" s="4"/>
      <c r="Z264" s="4"/>
    </row>
    <row r="265" spans="1:26" ht="18.75" customHeight="1">
      <c r="A265" s="7"/>
      <c r="B265" s="150"/>
      <c r="C265" s="169"/>
      <c r="D265" s="7"/>
      <c r="E265" s="52"/>
      <c r="F265" s="4"/>
      <c r="G265" s="7"/>
      <c r="H265" s="53"/>
      <c r="I265" s="4"/>
      <c r="J265" s="4"/>
      <c r="K265" s="4"/>
      <c r="L265" s="4"/>
      <c r="M265" s="4"/>
      <c r="N265" s="4"/>
      <c r="O265" s="4"/>
      <c r="P265" s="4"/>
      <c r="Q265" s="4"/>
      <c r="R265" s="4"/>
      <c r="S265" s="4"/>
      <c r="T265" s="4"/>
      <c r="U265" s="4"/>
      <c r="V265" s="4"/>
      <c r="W265" s="4"/>
      <c r="X265" s="4"/>
      <c r="Y265" s="4"/>
      <c r="Z265" s="4"/>
    </row>
    <row r="266" spans="1:26" ht="18.75" customHeight="1">
      <c r="A266" s="7"/>
      <c r="B266" s="150"/>
      <c r="C266" s="169"/>
      <c r="D266" s="7"/>
      <c r="E266" s="52"/>
      <c r="F266" s="4"/>
      <c r="G266" s="7"/>
      <c r="H266" s="53"/>
      <c r="I266" s="4"/>
      <c r="J266" s="4"/>
      <c r="K266" s="4"/>
      <c r="L266" s="4"/>
      <c r="M266" s="4"/>
      <c r="N266" s="4"/>
      <c r="O266" s="4"/>
      <c r="P266" s="4"/>
      <c r="Q266" s="4"/>
      <c r="R266" s="4"/>
      <c r="S266" s="4"/>
      <c r="T266" s="4"/>
      <c r="U266" s="4"/>
      <c r="V266" s="4"/>
      <c r="W266" s="4"/>
      <c r="X266" s="4"/>
      <c r="Y266" s="4"/>
      <c r="Z266" s="4"/>
    </row>
    <row r="267" spans="1:26" ht="18.75" customHeight="1">
      <c r="A267" s="7"/>
      <c r="B267" s="150"/>
      <c r="C267" s="169"/>
      <c r="D267" s="7"/>
      <c r="E267" s="52"/>
      <c r="F267" s="4"/>
      <c r="G267" s="7"/>
      <c r="H267" s="53"/>
      <c r="I267" s="4"/>
      <c r="J267" s="4"/>
      <c r="K267" s="4"/>
      <c r="L267" s="4"/>
      <c r="M267" s="4"/>
      <c r="N267" s="4"/>
      <c r="O267" s="4"/>
      <c r="P267" s="4"/>
      <c r="Q267" s="4"/>
      <c r="R267" s="4"/>
      <c r="S267" s="4"/>
      <c r="T267" s="4"/>
      <c r="U267" s="4"/>
      <c r="V267" s="4"/>
      <c r="W267" s="4"/>
      <c r="X267" s="4"/>
      <c r="Y267" s="4"/>
      <c r="Z267" s="4"/>
    </row>
    <row r="268" spans="1:26" ht="18.75" customHeight="1">
      <c r="A268" s="7"/>
      <c r="B268" s="150"/>
      <c r="C268" s="169"/>
      <c r="D268" s="7"/>
      <c r="E268" s="52"/>
      <c r="F268" s="4"/>
      <c r="G268" s="7"/>
      <c r="H268" s="53"/>
      <c r="I268" s="4"/>
      <c r="J268" s="4"/>
      <c r="K268" s="4"/>
      <c r="L268" s="4"/>
      <c r="M268" s="4"/>
      <c r="N268" s="4"/>
      <c r="O268" s="4"/>
      <c r="P268" s="4"/>
      <c r="Q268" s="4"/>
      <c r="R268" s="4"/>
      <c r="S268" s="4"/>
      <c r="T268" s="4"/>
      <c r="U268" s="4"/>
      <c r="V268" s="4"/>
      <c r="W268" s="4"/>
      <c r="X268" s="4"/>
      <c r="Y268" s="4"/>
      <c r="Z268" s="4"/>
    </row>
    <row r="269" spans="1:26" ht="18.75" customHeight="1">
      <c r="A269" s="7"/>
      <c r="B269" s="150"/>
      <c r="C269" s="169"/>
      <c r="D269" s="7"/>
      <c r="E269" s="52"/>
      <c r="F269" s="4"/>
      <c r="G269" s="7"/>
      <c r="H269" s="53"/>
      <c r="I269" s="4"/>
      <c r="J269" s="4"/>
      <c r="K269" s="4"/>
      <c r="L269" s="4"/>
      <c r="M269" s="4"/>
      <c r="N269" s="4"/>
      <c r="O269" s="4"/>
      <c r="P269" s="4"/>
      <c r="Q269" s="4"/>
      <c r="R269" s="4"/>
      <c r="S269" s="4"/>
      <c r="T269" s="4"/>
      <c r="U269" s="4"/>
      <c r="V269" s="4"/>
      <c r="W269" s="4"/>
      <c r="X269" s="4"/>
      <c r="Y269" s="4"/>
      <c r="Z269" s="4"/>
    </row>
    <row r="270" spans="1:26" ht="18.75" customHeight="1">
      <c r="A270" s="7"/>
      <c r="B270" s="150"/>
      <c r="C270" s="169"/>
      <c r="D270" s="7"/>
      <c r="E270" s="52"/>
      <c r="F270" s="4"/>
      <c r="G270" s="7"/>
      <c r="H270" s="53"/>
      <c r="I270" s="4"/>
      <c r="J270" s="4"/>
      <c r="K270" s="4"/>
      <c r="L270" s="4"/>
      <c r="M270" s="4"/>
      <c r="N270" s="4"/>
      <c r="O270" s="4"/>
      <c r="P270" s="4"/>
      <c r="Q270" s="4"/>
      <c r="R270" s="4"/>
      <c r="S270" s="4"/>
      <c r="T270" s="4"/>
      <c r="U270" s="4"/>
      <c r="V270" s="4"/>
      <c r="W270" s="4"/>
      <c r="X270" s="4"/>
      <c r="Y270" s="4"/>
      <c r="Z270" s="4"/>
    </row>
    <row r="271" spans="1:26" ht="18.75" customHeight="1">
      <c r="A271" s="7"/>
      <c r="B271" s="150"/>
      <c r="C271" s="169"/>
      <c r="D271" s="7"/>
      <c r="E271" s="52"/>
      <c r="F271" s="4"/>
      <c r="G271" s="7"/>
      <c r="H271" s="53"/>
      <c r="I271" s="4"/>
      <c r="J271" s="4"/>
      <c r="K271" s="4"/>
      <c r="L271" s="4"/>
      <c r="M271" s="4"/>
      <c r="N271" s="4"/>
      <c r="O271" s="4"/>
      <c r="P271" s="4"/>
      <c r="Q271" s="4"/>
      <c r="R271" s="4"/>
      <c r="S271" s="4"/>
      <c r="T271" s="4"/>
      <c r="U271" s="4"/>
      <c r="V271" s="4"/>
      <c r="W271" s="4"/>
      <c r="X271" s="4"/>
      <c r="Y271" s="4"/>
      <c r="Z271" s="4"/>
    </row>
    <row r="272" spans="1:26" ht="18.75" customHeight="1">
      <c r="A272" s="7"/>
      <c r="B272" s="150"/>
      <c r="C272" s="169"/>
      <c r="D272" s="7"/>
      <c r="E272" s="52"/>
      <c r="F272" s="4"/>
      <c r="G272" s="7"/>
      <c r="H272" s="53"/>
      <c r="I272" s="4"/>
      <c r="J272" s="4"/>
      <c r="K272" s="4"/>
      <c r="L272" s="4"/>
      <c r="M272" s="4"/>
      <c r="N272" s="4"/>
      <c r="O272" s="4"/>
      <c r="P272" s="4"/>
      <c r="Q272" s="4"/>
      <c r="R272" s="4"/>
      <c r="S272" s="4"/>
      <c r="T272" s="4"/>
      <c r="U272" s="4"/>
      <c r="V272" s="4"/>
      <c r="W272" s="4"/>
      <c r="X272" s="4"/>
      <c r="Y272" s="4"/>
      <c r="Z272" s="4"/>
    </row>
    <row r="273" spans="1:26" ht="18.75" customHeight="1">
      <c r="A273" s="7"/>
      <c r="B273" s="150"/>
      <c r="C273" s="169"/>
      <c r="D273" s="7"/>
      <c r="E273" s="52"/>
      <c r="F273" s="4"/>
      <c r="G273" s="7"/>
      <c r="H273" s="53"/>
      <c r="I273" s="4"/>
      <c r="J273" s="4"/>
      <c r="K273" s="4"/>
      <c r="L273" s="4"/>
      <c r="M273" s="4"/>
      <c r="N273" s="4"/>
      <c r="O273" s="4"/>
      <c r="P273" s="4"/>
      <c r="Q273" s="4"/>
      <c r="R273" s="4"/>
      <c r="S273" s="4"/>
      <c r="T273" s="4"/>
      <c r="U273" s="4"/>
      <c r="V273" s="4"/>
      <c r="W273" s="4"/>
      <c r="X273" s="4"/>
      <c r="Y273" s="4"/>
      <c r="Z273" s="4"/>
    </row>
    <row r="274" spans="1:26" ht="18.75" customHeight="1">
      <c r="A274" s="7"/>
      <c r="B274" s="150"/>
      <c r="C274" s="169"/>
      <c r="D274" s="7"/>
      <c r="E274" s="52"/>
      <c r="F274" s="4"/>
      <c r="G274" s="7"/>
      <c r="H274" s="53"/>
      <c r="I274" s="4"/>
      <c r="J274" s="4"/>
      <c r="K274" s="4"/>
      <c r="L274" s="4"/>
      <c r="M274" s="4"/>
      <c r="N274" s="4"/>
      <c r="O274" s="4"/>
      <c r="P274" s="4"/>
      <c r="Q274" s="4"/>
      <c r="R274" s="4"/>
      <c r="S274" s="4"/>
      <c r="T274" s="4"/>
      <c r="U274" s="4"/>
      <c r="V274" s="4"/>
      <c r="W274" s="4"/>
      <c r="X274" s="4"/>
      <c r="Y274" s="4"/>
      <c r="Z274" s="4"/>
    </row>
    <row r="275" spans="1:26" ht="18.75" customHeight="1">
      <c r="A275" s="7"/>
      <c r="B275" s="150"/>
      <c r="C275" s="169"/>
      <c r="D275" s="7"/>
      <c r="E275" s="52"/>
      <c r="F275" s="4"/>
      <c r="G275" s="7"/>
      <c r="H275" s="53"/>
      <c r="I275" s="4"/>
      <c r="J275" s="4"/>
      <c r="K275" s="4"/>
      <c r="L275" s="4"/>
      <c r="M275" s="4"/>
      <c r="N275" s="4"/>
      <c r="O275" s="4"/>
      <c r="P275" s="4"/>
      <c r="Q275" s="4"/>
      <c r="R275" s="4"/>
      <c r="S275" s="4"/>
      <c r="T275" s="4"/>
      <c r="U275" s="4"/>
      <c r="V275" s="4"/>
      <c r="W275" s="4"/>
      <c r="X275" s="4"/>
      <c r="Y275" s="4"/>
      <c r="Z275" s="4"/>
    </row>
    <row r="276" spans="1:26" ht="18.75" customHeight="1">
      <c r="A276" s="7"/>
      <c r="B276" s="150"/>
      <c r="C276" s="169"/>
      <c r="D276" s="7"/>
      <c r="E276" s="52"/>
      <c r="F276" s="4"/>
      <c r="G276" s="7"/>
      <c r="H276" s="53"/>
      <c r="I276" s="4"/>
      <c r="J276" s="4"/>
      <c r="K276" s="4"/>
      <c r="L276" s="4"/>
      <c r="M276" s="4"/>
      <c r="N276" s="4"/>
      <c r="O276" s="4"/>
      <c r="P276" s="4"/>
      <c r="Q276" s="4"/>
      <c r="R276" s="4"/>
      <c r="S276" s="4"/>
      <c r="T276" s="4"/>
      <c r="U276" s="4"/>
      <c r="V276" s="4"/>
      <c r="W276" s="4"/>
      <c r="X276" s="4"/>
      <c r="Y276" s="4"/>
      <c r="Z276" s="4"/>
    </row>
    <row r="277" spans="1:26" ht="18.75" customHeight="1">
      <c r="A277" s="7"/>
      <c r="B277" s="150"/>
      <c r="C277" s="169"/>
      <c r="D277" s="7"/>
      <c r="E277" s="52"/>
      <c r="F277" s="4"/>
      <c r="G277" s="7"/>
      <c r="H277" s="53"/>
      <c r="I277" s="4"/>
      <c r="J277" s="4"/>
      <c r="K277" s="4"/>
      <c r="L277" s="4"/>
      <c r="M277" s="4"/>
      <c r="N277" s="4"/>
      <c r="O277" s="4"/>
      <c r="P277" s="4"/>
      <c r="Q277" s="4"/>
      <c r="R277" s="4"/>
      <c r="S277" s="4"/>
      <c r="T277" s="4"/>
      <c r="U277" s="4"/>
      <c r="V277" s="4"/>
      <c r="W277" s="4"/>
      <c r="X277" s="4"/>
      <c r="Y277" s="4"/>
      <c r="Z277" s="4"/>
    </row>
    <row r="278" spans="1:26" ht="18.75" customHeight="1">
      <c r="A278" s="7"/>
      <c r="B278" s="150"/>
      <c r="C278" s="169"/>
      <c r="D278" s="7"/>
      <c r="E278" s="52"/>
      <c r="F278" s="4"/>
      <c r="G278" s="7"/>
      <c r="H278" s="53"/>
      <c r="I278" s="4"/>
      <c r="J278" s="4"/>
      <c r="K278" s="4"/>
      <c r="L278" s="4"/>
      <c r="M278" s="4"/>
      <c r="N278" s="4"/>
      <c r="O278" s="4"/>
      <c r="P278" s="4"/>
      <c r="Q278" s="4"/>
      <c r="R278" s="4"/>
      <c r="S278" s="4"/>
      <c r="T278" s="4"/>
      <c r="U278" s="4"/>
      <c r="V278" s="4"/>
      <c r="W278" s="4"/>
      <c r="X278" s="4"/>
      <c r="Y278" s="4"/>
      <c r="Z278" s="4"/>
    </row>
    <row r="279" spans="1:26" ht="18.75" customHeight="1">
      <c r="A279" s="7"/>
      <c r="B279" s="150"/>
      <c r="C279" s="169"/>
      <c r="D279" s="7"/>
      <c r="E279" s="52"/>
      <c r="F279" s="4"/>
      <c r="G279" s="7"/>
      <c r="H279" s="53"/>
      <c r="I279" s="4"/>
      <c r="J279" s="4"/>
      <c r="K279" s="4"/>
      <c r="L279" s="4"/>
      <c r="M279" s="4"/>
      <c r="N279" s="4"/>
      <c r="O279" s="4"/>
      <c r="P279" s="4"/>
      <c r="Q279" s="4"/>
      <c r="R279" s="4"/>
      <c r="S279" s="4"/>
      <c r="T279" s="4"/>
      <c r="U279" s="4"/>
      <c r="V279" s="4"/>
      <c r="W279" s="4"/>
      <c r="X279" s="4"/>
      <c r="Y279" s="4"/>
      <c r="Z279" s="4"/>
    </row>
    <row r="280" spans="1:26" ht="18.75" customHeight="1">
      <c r="A280" s="7"/>
      <c r="B280" s="150"/>
      <c r="C280" s="169"/>
      <c r="D280" s="7"/>
      <c r="E280" s="52"/>
      <c r="F280" s="4"/>
      <c r="G280" s="7"/>
      <c r="H280" s="53"/>
      <c r="I280" s="4"/>
      <c r="J280" s="4"/>
      <c r="K280" s="4"/>
      <c r="L280" s="4"/>
      <c r="M280" s="4"/>
      <c r="N280" s="4"/>
      <c r="O280" s="4"/>
      <c r="P280" s="4"/>
      <c r="Q280" s="4"/>
      <c r="R280" s="4"/>
      <c r="S280" s="4"/>
      <c r="T280" s="4"/>
      <c r="U280" s="4"/>
      <c r="V280" s="4"/>
      <c r="W280" s="4"/>
      <c r="X280" s="4"/>
      <c r="Y280" s="4"/>
      <c r="Z280" s="4"/>
    </row>
    <row r="281" spans="1:26" ht="18.75" customHeight="1">
      <c r="A281" s="7"/>
      <c r="B281" s="150"/>
      <c r="C281" s="169"/>
      <c r="D281" s="7"/>
      <c r="E281" s="52"/>
      <c r="F281" s="4"/>
      <c r="G281" s="7"/>
      <c r="H281" s="53"/>
      <c r="I281" s="4"/>
      <c r="J281" s="4"/>
      <c r="K281" s="4"/>
      <c r="L281" s="4"/>
      <c r="M281" s="4"/>
      <c r="N281" s="4"/>
      <c r="O281" s="4"/>
      <c r="P281" s="4"/>
      <c r="Q281" s="4"/>
      <c r="R281" s="4"/>
      <c r="S281" s="4"/>
      <c r="T281" s="4"/>
      <c r="U281" s="4"/>
      <c r="V281" s="4"/>
      <c r="W281" s="4"/>
      <c r="X281" s="4"/>
      <c r="Y281" s="4"/>
      <c r="Z281" s="4"/>
    </row>
    <row r="282" spans="1:26" ht="18.75" customHeight="1">
      <c r="A282" s="7"/>
      <c r="B282" s="150"/>
      <c r="C282" s="169"/>
      <c r="D282" s="7"/>
      <c r="E282" s="52"/>
      <c r="F282" s="4"/>
      <c r="G282" s="7"/>
      <c r="H282" s="53"/>
      <c r="I282" s="4"/>
      <c r="J282" s="4"/>
      <c r="K282" s="4"/>
      <c r="L282" s="4"/>
      <c r="M282" s="4"/>
      <c r="N282" s="4"/>
      <c r="O282" s="4"/>
      <c r="P282" s="4"/>
      <c r="Q282" s="4"/>
      <c r="R282" s="4"/>
      <c r="S282" s="4"/>
      <c r="T282" s="4"/>
      <c r="U282" s="4"/>
      <c r="V282" s="4"/>
      <c r="W282" s="4"/>
      <c r="X282" s="4"/>
      <c r="Y282" s="4"/>
      <c r="Z282" s="4"/>
    </row>
    <row r="283" spans="1:26" ht="18.75" customHeight="1">
      <c r="A283" s="7"/>
      <c r="B283" s="150"/>
      <c r="C283" s="169"/>
      <c r="D283" s="7"/>
      <c r="E283" s="52"/>
      <c r="F283" s="4"/>
      <c r="G283" s="7"/>
      <c r="H283" s="53"/>
      <c r="I283" s="4"/>
      <c r="J283" s="4"/>
      <c r="K283" s="4"/>
      <c r="L283" s="4"/>
      <c r="M283" s="4"/>
      <c r="N283" s="4"/>
      <c r="O283" s="4"/>
      <c r="P283" s="4"/>
      <c r="Q283" s="4"/>
      <c r="R283" s="4"/>
      <c r="S283" s="4"/>
      <c r="T283" s="4"/>
      <c r="U283" s="4"/>
      <c r="V283" s="4"/>
      <c r="W283" s="4"/>
      <c r="X283" s="4"/>
      <c r="Y283" s="4"/>
      <c r="Z283" s="4"/>
    </row>
    <row r="284" spans="1:26" ht="18.75" customHeight="1">
      <c r="A284" s="7"/>
      <c r="B284" s="150"/>
      <c r="C284" s="169"/>
      <c r="D284" s="7"/>
      <c r="E284" s="52"/>
      <c r="F284" s="4"/>
      <c r="G284" s="7"/>
      <c r="H284" s="53"/>
      <c r="I284" s="4"/>
      <c r="J284" s="4"/>
      <c r="K284" s="4"/>
      <c r="L284" s="4"/>
      <c r="M284" s="4"/>
      <c r="N284" s="4"/>
      <c r="O284" s="4"/>
      <c r="P284" s="4"/>
      <c r="Q284" s="4"/>
      <c r="R284" s="4"/>
      <c r="S284" s="4"/>
      <c r="T284" s="4"/>
      <c r="U284" s="4"/>
      <c r="V284" s="4"/>
      <c r="W284" s="4"/>
      <c r="X284" s="4"/>
      <c r="Y284" s="4"/>
      <c r="Z284" s="4"/>
    </row>
    <row r="285" spans="1:26" ht="18.75" customHeight="1">
      <c r="A285" s="7"/>
      <c r="B285" s="150"/>
      <c r="C285" s="169"/>
      <c r="D285" s="7"/>
      <c r="E285" s="52"/>
      <c r="F285" s="4"/>
      <c r="G285" s="7"/>
      <c r="H285" s="53"/>
      <c r="I285" s="4"/>
      <c r="J285" s="4"/>
      <c r="K285" s="4"/>
      <c r="L285" s="4"/>
      <c r="M285" s="4"/>
      <c r="N285" s="4"/>
      <c r="O285" s="4"/>
      <c r="P285" s="4"/>
      <c r="Q285" s="4"/>
      <c r="R285" s="4"/>
      <c r="S285" s="4"/>
      <c r="T285" s="4"/>
      <c r="U285" s="4"/>
      <c r="V285" s="4"/>
      <c r="W285" s="4"/>
      <c r="X285" s="4"/>
      <c r="Y285" s="4"/>
      <c r="Z285" s="4"/>
    </row>
    <row r="286" spans="1:26" ht="18.75" customHeight="1">
      <c r="A286" s="7"/>
      <c r="B286" s="150"/>
      <c r="C286" s="169"/>
      <c r="D286" s="7"/>
      <c r="E286" s="52"/>
      <c r="F286" s="4"/>
      <c r="G286" s="7"/>
      <c r="H286" s="53"/>
      <c r="I286" s="4"/>
      <c r="J286" s="4"/>
      <c r="K286" s="4"/>
      <c r="L286" s="4"/>
      <c r="M286" s="4"/>
      <c r="N286" s="4"/>
      <c r="O286" s="4"/>
      <c r="P286" s="4"/>
      <c r="Q286" s="4"/>
      <c r="R286" s="4"/>
      <c r="S286" s="4"/>
      <c r="T286" s="4"/>
      <c r="U286" s="4"/>
      <c r="V286" s="4"/>
      <c r="W286" s="4"/>
      <c r="X286" s="4"/>
      <c r="Y286" s="4"/>
      <c r="Z286" s="4"/>
    </row>
    <row r="287" spans="1:26" ht="18.75" customHeight="1">
      <c r="A287" s="7"/>
      <c r="B287" s="150"/>
      <c r="C287" s="169"/>
      <c r="D287" s="7"/>
      <c r="E287" s="52"/>
      <c r="F287" s="4"/>
      <c r="G287" s="7"/>
      <c r="H287" s="53"/>
      <c r="I287" s="4"/>
      <c r="J287" s="4"/>
      <c r="K287" s="4"/>
      <c r="L287" s="4"/>
      <c r="M287" s="4"/>
      <c r="N287" s="4"/>
      <c r="O287" s="4"/>
      <c r="P287" s="4"/>
      <c r="Q287" s="4"/>
      <c r="R287" s="4"/>
      <c r="S287" s="4"/>
      <c r="T287" s="4"/>
      <c r="U287" s="4"/>
      <c r="V287" s="4"/>
      <c r="W287" s="4"/>
      <c r="X287" s="4"/>
      <c r="Y287" s="4"/>
      <c r="Z287" s="4"/>
    </row>
    <row r="288" spans="1:26" ht="18.75" customHeight="1">
      <c r="A288" s="7"/>
      <c r="B288" s="150"/>
      <c r="C288" s="169"/>
      <c r="D288" s="7"/>
      <c r="E288" s="52"/>
      <c r="F288" s="4"/>
      <c r="G288" s="7"/>
      <c r="H288" s="53"/>
      <c r="I288" s="4"/>
      <c r="J288" s="4"/>
      <c r="K288" s="4"/>
      <c r="L288" s="4"/>
      <c r="M288" s="4"/>
      <c r="N288" s="4"/>
      <c r="O288" s="4"/>
      <c r="P288" s="4"/>
      <c r="Q288" s="4"/>
      <c r="R288" s="4"/>
      <c r="S288" s="4"/>
      <c r="T288" s="4"/>
      <c r="U288" s="4"/>
      <c r="V288" s="4"/>
      <c r="W288" s="4"/>
      <c r="X288" s="4"/>
      <c r="Y288" s="4"/>
      <c r="Z288" s="4"/>
    </row>
    <row r="289" spans="1:26" ht="18.75" customHeight="1">
      <c r="A289" s="7"/>
      <c r="B289" s="150"/>
      <c r="C289" s="169"/>
      <c r="D289" s="7"/>
      <c r="E289" s="52"/>
      <c r="F289" s="4"/>
      <c r="G289" s="7"/>
      <c r="H289" s="53"/>
      <c r="I289" s="4"/>
      <c r="J289" s="4"/>
      <c r="K289" s="4"/>
      <c r="L289" s="4"/>
      <c r="M289" s="4"/>
      <c r="N289" s="4"/>
      <c r="O289" s="4"/>
      <c r="P289" s="4"/>
      <c r="Q289" s="4"/>
      <c r="R289" s="4"/>
      <c r="S289" s="4"/>
      <c r="T289" s="4"/>
      <c r="U289" s="4"/>
      <c r="V289" s="4"/>
      <c r="W289" s="4"/>
      <c r="X289" s="4"/>
      <c r="Y289" s="4"/>
      <c r="Z289" s="4"/>
    </row>
    <row r="290" spans="1:26" ht="18.75" customHeight="1">
      <c r="A290" s="7"/>
      <c r="B290" s="150"/>
      <c r="C290" s="169"/>
      <c r="D290" s="7"/>
      <c r="E290" s="52"/>
      <c r="F290" s="4"/>
      <c r="G290" s="7"/>
      <c r="H290" s="53"/>
      <c r="I290" s="4"/>
      <c r="J290" s="4"/>
      <c r="K290" s="4"/>
      <c r="L290" s="4"/>
      <c r="M290" s="4"/>
      <c r="N290" s="4"/>
      <c r="O290" s="4"/>
      <c r="P290" s="4"/>
      <c r="Q290" s="4"/>
      <c r="R290" s="4"/>
      <c r="S290" s="4"/>
      <c r="T290" s="4"/>
      <c r="U290" s="4"/>
      <c r="V290" s="4"/>
      <c r="W290" s="4"/>
      <c r="X290" s="4"/>
      <c r="Y290" s="4"/>
      <c r="Z290" s="4"/>
    </row>
    <row r="291" spans="1:26" ht="18.75" customHeight="1">
      <c r="A291" s="7"/>
      <c r="B291" s="150"/>
      <c r="C291" s="169"/>
      <c r="D291" s="7"/>
      <c r="E291" s="52"/>
      <c r="F291" s="4"/>
      <c r="G291" s="7"/>
      <c r="H291" s="53"/>
      <c r="I291" s="4"/>
      <c r="J291" s="4"/>
      <c r="K291" s="4"/>
      <c r="L291" s="4"/>
      <c r="M291" s="4"/>
      <c r="N291" s="4"/>
      <c r="O291" s="4"/>
      <c r="P291" s="4"/>
      <c r="Q291" s="4"/>
      <c r="R291" s="4"/>
      <c r="S291" s="4"/>
      <c r="T291" s="4"/>
      <c r="U291" s="4"/>
      <c r="V291" s="4"/>
      <c r="W291" s="4"/>
      <c r="X291" s="4"/>
      <c r="Y291" s="4"/>
      <c r="Z291" s="4"/>
    </row>
    <row r="292" spans="1:26" ht="18.75" customHeight="1">
      <c r="A292" s="7"/>
      <c r="B292" s="150"/>
      <c r="C292" s="169"/>
      <c r="D292" s="7"/>
      <c r="E292" s="52"/>
      <c r="F292" s="4"/>
      <c r="G292" s="7"/>
      <c r="H292" s="53"/>
      <c r="I292" s="4"/>
      <c r="J292" s="4"/>
      <c r="K292" s="4"/>
      <c r="L292" s="4"/>
      <c r="M292" s="4"/>
      <c r="N292" s="4"/>
      <c r="O292" s="4"/>
      <c r="P292" s="4"/>
      <c r="Q292" s="4"/>
      <c r="R292" s="4"/>
      <c r="S292" s="4"/>
      <c r="T292" s="4"/>
      <c r="U292" s="4"/>
      <c r="V292" s="4"/>
      <c r="W292" s="4"/>
      <c r="X292" s="4"/>
      <c r="Y292" s="4"/>
      <c r="Z292" s="4"/>
    </row>
    <row r="293" spans="1:26" ht="18.75" customHeight="1">
      <c r="A293" s="7"/>
      <c r="B293" s="150"/>
      <c r="C293" s="169"/>
      <c r="D293" s="7"/>
      <c r="E293" s="52"/>
      <c r="F293" s="4"/>
      <c r="G293" s="7"/>
      <c r="H293" s="53"/>
      <c r="I293" s="4"/>
      <c r="J293" s="4"/>
      <c r="K293" s="4"/>
      <c r="L293" s="4"/>
      <c r="M293" s="4"/>
      <c r="N293" s="4"/>
      <c r="O293" s="4"/>
      <c r="P293" s="4"/>
      <c r="Q293" s="4"/>
      <c r="R293" s="4"/>
      <c r="S293" s="4"/>
      <c r="T293" s="4"/>
      <c r="U293" s="4"/>
      <c r="V293" s="4"/>
      <c r="W293" s="4"/>
      <c r="X293" s="4"/>
      <c r="Y293" s="4"/>
      <c r="Z293" s="4"/>
    </row>
    <row r="294" spans="1:26" ht="18.75" customHeight="1">
      <c r="A294" s="7"/>
      <c r="B294" s="150"/>
      <c r="C294" s="169"/>
      <c r="D294" s="7"/>
      <c r="E294" s="52"/>
      <c r="F294" s="4"/>
      <c r="G294" s="7"/>
      <c r="H294" s="53"/>
      <c r="I294" s="4"/>
      <c r="J294" s="4"/>
      <c r="K294" s="4"/>
      <c r="L294" s="4"/>
      <c r="M294" s="4"/>
      <c r="N294" s="4"/>
      <c r="O294" s="4"/>
      <c r="P294" s="4"/>
      <c r="Q294" s="4"/>
      <c r="R294" s="4"/>
      <c r="S294" s="4"/>
      <c r="T294" s="4"/>
      <c r="U294" s="4"/>
      <c r="V294" s="4"/>
      <c r="W294" s="4"/>
      <c r="X294" s="4"/>
      <c r="Y294" s="4"/>
      <c r="Z294" s="4"/>
    </row>
    <row r="295" spans="1:26" ht="18.75" customHeight="1">
      <c r="A295" s="7"/>
      <c r="B295" s="150"/>
      <c r="C295" s="169"/>
      <c r="D295" s="7"/>
      <c r="E295" s="52"/>
      <c r="F295" s="4"/>
      <c r="G295" s="7"/>
      <c r="H295" s="53"/>
      <c r="I295" s="4"/>
      <c r="J295" s="4"/>
      <c r="K295" s="4"/>
      <c r="L295" s="4"/>
      <c r="M295" s="4"/>
      <c r="N295" s="4"/>
      <c r="O295" s="4"/>
      <c r="P295" s="4"/>
      <c r="Q295" s="4"/>
      <c r="R295" s="4"/>
      <c r="S295" s="4"/>
      <c r="T295" s="4"/>
      <c r="U295" s="4"/>
      <c r="V295" s="4"/>
      <c r="W295" s="4"/>
      <c r="X295" s="4"/>
      <c r="Y295" s="4"/>
      <c r="Z295" s="4"/>
    </row>
    <row r="296" spans="1:26" ht="18.75" customHeight="1">
      <c r="A296" s="7"/>
      <c r="B296" s="150"/>
      <c r="C296" s="169"/>
      <c r="D296" s="7"/>
      <c r="E296" s="52"/>
      <c r="F296" s="4"/>
      <c r="G296" s="7"/>
      <c r="H296" s="53"/>
      <c r="I296" s="4"/>
      <c r="J296" s="4"/>
      <c r="K296" s="4"/>
      <c r="L296" s="4"/>
      <c r="M296" s="4"/>
      <c r="N296" s="4"/>
      <c r="O296" s="4"/>
      <c r="P296" s="4"/>
      <c r="Q296" s="4"/>
      <c r="R296" s="4"/>
      <c r="S296" s="4"/>
      <c r="T296" s="4"/>
      <c r="U296" s="4"/>
      <c r="V296" s="4"/>
      <c r="W296" s="4"/>
      <c r="X296" s="4"/>
      <c r="Y296" s="4"/>
      <c r="Z296" s="4"/>
    </row>
    <row r="297" spans="1:26" ht="18.75" customHeight="1">
      <c r="A297" s="7"/>
      <c r="B297" s="150"/>
      <c r="C297" s="169"/>
      <c r="D297" s="7"/>
      <c r="E297" s="52"/>
      <c r="F297" s="4"/>
      <c r="G297" s="7"/>
      <c r="H297" s="53"/>
      <c r="I297" s="4"/>
      <c r="J297" s="4"/>
      <c r="K297" s="4"/>
      <c r="L297" s="4"/>
      <c r="M297" s="4"/>
      <c r="N297" s="4"/>
      <c r="O297" s="4"/>
      <c r="P297" s="4"/>
      <c r="Q297" s="4"/>
      <c r="R297" s="4"/>
      <c r="S297" s="4"/>
      <c r="T297" s="4"/>
      <c r="U297" s="4"/>
      <c r="V297" s="4"/>
      <c r="W297" s="4"/>
      <c r="X297" s="4"/>
      <c r="Y297" s="4"/>
      <c r="Z297" s="4"/>
    </row>
    <row r="298" spans="1:26" ht="18.75" customHeight="1">
      <c r="A298" s="7"/>
      <c r="B298" s="150"/>
      <c r="C298" s="169"/>
      <c r="D298" s="7"/>
      <c r="E298" s="52"/>
      <c r="F298" s="4"/>
      <c r="G298" s="7"/>
      <c r="H298" s="53"/>
      <c r="I298" s="4"/>
      <c r="J298" s="4"/>
      <c r="K298" s="4"/>
      <c r="L298" s="4"/>
      <c r="M298" s="4"/>
      <c r="N298" s="4"/>
      <c r="O298" s="4"/>
      <c r="P298" s="4"/>
      <c r="Q298" s="4"/>
      <c r="R298" s="4"/>
      <c r="S298" s="4"/>
      <c r="T298" s="4"/>
      <c r="U298" s="4"/>
      <c r="V298" s="4"/>
      <c r="W298" s="4"/>
      <c r="X298" s="4"/>
      <c r="Y298" s="4"/>
      <c r="Z298" s="4"/>
    </row>
    <row r="299" spans="1:26" ht="18.75" customHeight="1">
      <c r="A299" s="7"/>
      <c r="B299" s="150"/>
      <c r="C299" s="169"/>
      <c r="D299" s="7"/>
      <c r="E299" s="52"/>
      <c r="F299" s="4"/>
      <c r="G299" s="7"/>
      <c r="H299" s="53"/>
      <c r="I299" s="4"/>
      <c r="J299" s="4"/>
      <c r="K299" s="4"/>
      <c r="L299" s="4"/>
      <c r="M299" s="4"/>
      <c r="N299" s="4"/>
      <c r="O299" s="4"/>
      <c r="P299" s="4"/>
      <c r="Q299" s="4"/>
      <c r="R299" s="4"/>
      <c r="S299" s="4"/>
      <c r="T299" s="4"/>
      <c r="U299" s="4"/>
      <c r="V299" s="4"/>
      <c r="W299" s="4"/>
      <c r="X299" s="4"/>
      <c r="Y299" s="4"/>
      <c r="Z299" s="4"/>
    </row>
    <row r="300" spans="1:26" ht="18.75" customHeight="1">
      <c r="A300" s="7"/>
      <c r="B300" s="150"/>
      <c r="C300" s="169"/>
      <c r="D300" s="7"/>
      <c r="E300" s="52"/>
      <c r="F300" s="4"/>
      <c r="G300" s="7"/>
      <c r="H300" s="53"/>
      <c r="I300" s="4"/>
      <c r="J300" s="4"/>
      <c r="K300" s="4"/>
      <c r="L300" s="4"/>
      <c r="M300" s="4"/>
      <c r="N300" s="4"/>
      <c r="O300" s="4"/>
      <c r="P300" s="4"/>
      <c r="Q300" s="4"/>
      <c r="R300" s="4"/>
      <c r="S300" s="4"/>
      <c r="T300" s="4"/>
      <c r="U300" s="4"/>
      <c r="V300" s="4"/>
      <c r="W300" s="4"/>
      <c r="X300" s="4"/>
      <c r="Y300" s="4"/>
      <c r="Z300" s="4"/>
    </row>
    <row r="301" spans="1:26" ht="18.75" customHeight="1">
      <c r="A301" s="7"/>
      <c r="B301" s="150"/>
      <c r="C301" s="169"/>
      <c r="D301" s="7"/>
      <c r="E301" s="52"/>
      <c r="F301" s="4"/>
      <c r="G301" s="7"/>
      <c r="H301" s="53"/>
      <c r="I301" s="4"/>
      <c r="J301" s="4"/>
      <c r="K301" s="4"/>
      <c r="L301" s="4"/>
      <c r="M301" s="4"/>
      <c r="N301" s="4"/>
      <c r="O301" s="4"/>
      <c r="P301" s="4"/>
      <c r="Q301" s="4"/>
      <c r="R301" s="4"/>
      <c r="S301" s="4"/>
      <c r="T301" s="4"/>
      <c r="U301" s="4"/>
      <c r="V301" s="4"/>
      <c r="W301" s="4"/>
      <c r="X301" s="4"/>
      <c r="Y301" s="4"/>
      <c r="Z301" s="4"/>
    </row>
    <row r="302" spans="1:26" ht="18.75" customHeight="1">
      <c r="A302" s="7"/>
      <c r="B302" s="150"/>
      <c r="C302" s="169"/>
      <c r="D302" s="7"/>
      <c r="E302" s="52"/>
      <c r="F302" s="4"/>
      <c r="G302" s="7"/>
      <c r="H302" s="53"/>
      <c r="I302" s="4"/>
      <c r="J302" s="4"/>
      <c r="K302" s="4"/>
      <c r="L302" s="4"/>
      <c r="M302" s="4"/>
      <c r="N302" s="4"/>
      <c r="O302" s="4"/>
      <c r="P302" s="4"/>
      <c r="Q302" s="4"/>
      <c r="R302" s="4"/>
      <c r="S302" s="4"/>
      <c r="T302" s="4"/>
      <c r="U302" s="4"/>
      <c r="V302" s="4"/>
      <c r="W302" s="4"/>
      <c r="X302" s="4"/>
      <c r="Y302" s="4"/>
      <c r="Z302" s="4"/>
    </row>
    <row r="303" spans="1:26" ht="18.75" customHeight="1">
      <c r="A303" s="7"/>
      <c r="B303" s="150"/>
      <c r="C303" s="169"/>
      <c r="D303" s="7"/>
      <c r="E303" s="52"/>
      <c r="F303" s="4"/>
      <c r="G303" s="7"/>
      <c r="H303" s="53"/>
      <c r="I303" s="4"/>
      <c r="J303" s="4"/>
      <c r="K303" s="4"/>
      <c r="L303" s="4"/>
      <c r="M303" s="4"/>
      <c r="N303" s="4"/>
      <c r="O303" s="4"/>
      <c r="P303" s="4"/>
      <c r="Q303" s="4"/>
      <c r="R303" s="4"/>
      <c r="S303" s="4"/>
      <c r="T303" s="4"/>
      <c r="U303" s="4"/>
      <c r="V303" s="4"/>
      <c r="W303" s="4"/>
      <c r="X303" s="4"/>
      <c r="Y303" s="4"/>
      <c r="Z303" s="4"/>
    </row>
    <row r="304" spans="1:26" ht="18.75" customHeight="1">
      <c r="A304" s="7"/>
      <c r="B304" s="150"/>
      <c r="C304" s="169"/>
      <c r="D304" s="7"/>
      <c r="E304" s="52"/>
      <c r="F304" s="4"/>
      <c r="G304" s="7"/>
      <c r="H304" s="53"/>
      <c r="I304" s="4"/>
      <c r="J304" s="4"/>
      <c r="K304" s="4"/>
      <c r="L304" s="4"/>
      <c r="M304" s="4"/>
      <c r="N304" s="4"/>
      <c r="O304" s="4"/>
      <c r="P304" s="4"/>
      <c r="Q304" s="4"/>
      <c r="R304" s="4"/>
      <c r="S304" s="4"/>
      <c r="T304" s="4"/>
      <c r="U304" s="4"/>
      <c r="V304" s="4"/>
      <c r="W304" s="4"/>
      <c r="X304" s="4"/>
      <c r="Y304" s="4"/>
      <c r="Z304" s="4"/>
    </row>
    <row r="305" spans="1:26" ht="18.75" customHeight="1">
      <c r="A305" s="7"/>
      <c r="B305" s="150"/>
      <c r="C305" s="169"/>
      <c r="D305" s="7"/>
      <c r="E305" s="52"/>
      <c r="F305" s="4"/>
      <c r="G305" s="7"/>
      <c r="H305" s="53"/>
      <c r="I305" s="4"/>
      <c r="J305" s="4"/>
      <c r="K305" s="4"/>
      <c r="L305" s="4"/>
      <c r="M305" s="4"/>
      <c r="N305" s="4"/>
      <c r="O305" s="4"/>
      <c r="P305" s="4"/>
      <c r="Q305" s="4"/>
      <c r="R305" s="4"/>
      <c r="S305" s="4"/>
      <c r="T305" s="4"/>
      <c r="U305" s="4"/>
      <c r="V305" s="4"/>
      <c r="W305" s="4"/>
      <c r="X305" s="4"/>
      <c r="Y305" s="4"/>
      <c r="Z305" s="4"/>
    </row>
    <row r="306" spans="1:26" ht="18.75" customHeight="1">
      <c r="A306" s="7"/>
      <c r="B306" s="150"/>
      <c r="C306" s="169"/>
      <c r="D306" s="7"/>
      <c r="E306" s="52"/>
      <c r="F306" s="4"/>
      <c r="G306" s="7"/>
      <c r="H306" s="53"/>
      <c r="I306" s="4"/>
      <c r="J306" s="4"/>
      <c r="K306" s="4"/>
      <c r="L306" s="4"/>
      <c r="M306" s="4"/>
      <c r="N306" s="4"/>
      <c r="O306" s="4"/>
      <c r="P306" s="4"/>
      <c r="Q306" s="4"/>
      <c r="R306" s="4"/>
      <c r="S306" s="4"/>
      <c r="T306" s="4"/>
      <c r="U306" s="4"/>
      <c r="V306" s="4"/>
      <c r="W306" s="4"/>
      <c r="X306" s="4"/>
      <c r="Y306" s="4"/>
      <c r="Z306" s="4"/>
    </row>
    <row r="307" spans="1:26" ht="18.75" customHeight="1">
      <c r="A307" s="7"/>
      <c r="B307" s="150"/>
      <c r="C307" s="169"/>
      <c r="D307" s="7"/>
      <c r="E307" s="52"/>
      <c r="F307" s="4"/>
      <c r="G307" s="7"/>
      <c r="H307" s="53"/>
      <c r="I307" s="4"/>
      <c r="J307" s="4"/>
      <c r="K307" s="4"/>
      <c r="L307" s="4"/>
      <c r="M307" s="4"/>
      <c r="N307" s="4"/>
      <c r="O307" s="4"/>
      <c r="P307" s="4"/>
      <c r="Q307" s="4"/>
      <c r="R307" s="4"/>
      <c r="S307" s="4"/>
      <c r="T307" s="4"/>
      <c r="U307" s="4"/>
      <c r="V307" s="4"/>
      <c r="W307" s="4"/>
      <c r="X307" s="4"/>
      <c r="Y307" s="4"/>
      <c r="Z307" s="4"/>
    </row>
    <row r="308" spans="1:26" ht="18.75" customHeight="1">
      <c r="A308" s="7"/>
      <c r="B308" s="150"/>
      <c r="C308" s="169"/>
      <c r="D308" s="7"/>
      <c r="E308" s="52"/>
      <c r="F308" s="4"/>
      <c r="G308" s="7"/>
      <c r="H308" s="53"/>
      <c r="I308" s="4"/>
      <c r="J308" s="4"/>
      <c r="K308" s="4"/>
      <c r="L308" s="4"/>
      <c r="M308" s="4"/>
      <c r="N308" s="4"/>
      <c r="O308" s="4"/>
      <c r="P308" s="4"/>
      <c r="Q308" s="4"/>
      <c r="R308" s="4"/>
      <c r="S308" s="4"/>
      <c r="T308" s="4"/>
      <c r="U308" s="4"/>
      <c r="V308" s="4"/>
      <c r="W308" s="4"/>
      <c r="X308" s="4"/>
      <c r="Y308" s="4"/>
      <c r="Z308" s="4"/>
    </row>
    <row r="309" spans="1:26" ht="18.75" customHeight="1">
      <c r="A309" s="7"/>
      <c r="B309" s="150"/>
      <c r="C309" s="169"/>
      <c r="D309" s="7"/>
      <c r="E309" s="52"/>
      <c r="F309" s="4"/>
      <c r="G309" s="7"/>
      <c r="H309" s="53"/>
      <c r="I309" s="4"/>
      <c r="J309" s="4"/>
      <c r="K309" s="4"/>
      <c r="L309" s="4"/>
      <c r="M309" s="4"/>
      <c r="N309" s="4"/>
      <c r="O309" s="4"/>
      <c r="P309" s="4"/>
      <c r="Q309" s="4"/>
      <c r="R309" s="4"/>
      <c r="S309" s="4"/>
      <c r="T309" s="4"/>
      <c r="U309" s="4"/>
      <c r="V309" s="4"/>
      <c r="W309" s="4"/>
      <c r="X309" s="4"/>
      <c r="Y309" s="4"/>
      <c r="Z309" s="4"/>
    </row>
    <row r="310" spans="1:26" ht="18.75" customHeight="1">
      <c r="A310" s="7"/>
      <c r="B310" s="150"/>
      <c r="C310" s="169"/>
      <c r="D310" s="7"/>
      <c r="E310" s="52"/>
      <c r="F310" s="4"/>
      <c r="G310" s="7"/>
      <c r="H310" s="53"/>
      <c r="I310" s="4"/>
      <c r="J310" s="4"/>
      <c r="K310" s="4"/>
      <c r="L310" s="4"/>
      <c r="M310" s="4"/>
      <c r="N310" s="4"/>
      <c r="O310" s="4"/>
      <c r="P310" s="4"/>
      <c r="Q310" s="4"/>
      <c r="R310" s="4"/>
      <c r="S310" s="4"/>
      <c r="T310" s="4"/>
      <c r="U310" s="4"/>
      <c r="V310" s="4"/>
      <c r="W310" s="4"/>
      <c r="X310" s="4"/>
      <c r="Y310" s="4"/>
      <c r="Z310" s="4"/>
    </row>
    <row r="311" spans="1:26" ht="18.75" customHeight="1">
      <c r="A311" s="7"/>
      <c r="B311" s="150"/>
      <c r="C311" s="169"/>
      <c r="D311" s="7"/>
      <c r="E311" s="52"/>
      <c r="F311" s="4"/>
      <c r="G311" s="7"/>
      <c r="H311" s="53"/>
      <c r="I311" s="4"/>
      <c r="J311" s="4"/>
      <c r="K311" s="4"/>
      <c r="L311" s="4"/>
      <c r="M311" s="4"/>
      <c r="N311" s="4"/>
      <c r="O311" s="4"/>
      <c r="P311" s="4"/>
      <c r="Q311" s="4"/>
      <c r="R311" s="4"/>
      <c r="S311" s="4"/>
      <c r="T311" s="4"/>
      <c r="U311" s="4"/>
      <c r="V311" s="4"/>
      <c r="W311" s="4"/>
      <c r="X311" s="4"/>
      <c r="Y311" s="4"/>
      <c r="Z311" s="4"/>
    </row>
    <row r="312" spans="1:26" ht="18.75" customHeight="1">
      <c r="A312" s="7"/>
      <c r="B312" s="150"/>
      <c r="C312" s="169"/>
      <c r="D312" s="7"/>
      <c r="E312" s="52"/>
      <c r="F312" s="4"/>
      <c r="G312" s="7"/>
      <c r="H312" s="53"/>
      <c r="I312" s="4"/>
      <c r="J312" s="4"/>
      <c r="K312" s="4"/>
      <c r="L312" s="4"/>
      <c r="M312" s="4"/>
      <c r="N312" s="4"/>
      <c r="O312" s="4"/>
      <c r="P312" s="4"/>
      <c r="Q312" s="4"/>
      <c r="R312" s="4"/>
      <c r="S312" s="4"/>
      <c r="T312" s="4"/>
      <c r="U312" s="4"/>
      <c r="V312" s="4"/>
      <c r="W312" s="4"/>
      <c r="X312" s="4"/>
      <c r="Y312" s="4"/>
      <c r="Z312" s="4"/>
    </row>
    <row r="313" spans="1:26" ht="18.75" customHeight="1">
      <c r="A313" s="7"/>
      <c r="B313" s="150"/>
      <c r="C313" s="169"/>
      <c r="D313" s="7"/>
      <c r="E313" s="52"/>
      <c r="F313" s="4"/>
      <c r="G313" s="7"/>
      <c r="H313" s="53"/>
      <c r="I313" s="4"/>
      <c r="J313" s="4"/>
      <c r="K313" s="4"/>
      <c r="L313" s="4"/>
      <c r="M313" s="4"/>
      <c r="N313" s="4"/>
      <c r="O313" s="4"/>
      <c r="P313" s="4"/>
      <c r="Q313" s="4"/>
      <c r="R313" s="4"/>
      <c r="S313" s="4"/>
      <c r="T313" s="4"/>
      <c r="U313" s="4"/>
      <c r="V313" s="4"/>
      <c r="W313" s="4"/>
      <c r="X313" s="4"/>
      <c r="Y313" s="4"/>
      <c r="Z313" s="4"/>
    </row>
    <row r="314" spans="1:26" ht="18.75" customHeight="1">
      <c r="A314" s="7"/>
      <c r="B314" s="150"/>
      <c r="C314" s="169"/>
      <c r="D314" s="7"/>
      <c r="E314" s="52"/>
      <c r="F314" s="4"/>
      <c r="G314" s="7"/>
      <c r="H314" s="53"/>
      <c r="I314" s="4"/>
      <c r="J314" s="4"/>
      <c r="K314" s="4"/>
      <c r="L314" s="4"/>
      <c r="M314" s="4"/>
      <c r="N314" s="4"/>
      <c r="O314" s="4"/>
      <c r="P314" s="4"/>
      <c r="Q314" s="4"/>
      <c r="R314" s="4"/>
      <c r="S314" s="4"/>
      <c r="T314" s="4"/>
      <c r="U314" s="4"/>
      <c r="V314" s="4"/>
      <c r="W314" s="4"/>
      <c r="X314" s="4"/>
      <c r="Y314" s="4"/>
      <c r="Z314" s="4"/>
    </row>
    <row r="315" spans="1:26" ht="18.75" customHeight="1">
      <c r="A315" s="7"/>
      <c r="B315" s="150"/>
      <c r="C315" s="169"/>
      <c r="D315" s="7"/>
      <c r="E315" s="52"/>
      <c r="F315" s="4"/>
      <c r="G315" s="7"/>
      <c r="H315" s="53"/>
      <c r="I315" s="4"/>
      <c r="J315" s="4"/>
      <c r="K315" s="4"/>
      <c r="L315" s="4"/>
      <c r="M315" s="4"/>
      <c r="N315" s="4"/>
      <c r="O315" s="4"/>
      <c r="P315" s="4"/>
      <c r="Q315" s="4"/>
      <c r="R315" s="4"/>
      <c r="S315" s="4"/>
      <c r="T315" s="4"/>
      <c r="U315" s="4"/>
      <c r="V315" s="4"/>
      <c r="W315" s="4"/>
      <c r="X315" s="4"/>
      <c r="Y315" s="4"/>
      <c r="Z315" s="4"/>
    </row>
    <row r="316" spans="1:26" ht="18.75" customHeight="1">
      <c r="A316" s="7"/>
      <c r="B316" s="150"/>
      <c r="C316" s="169"/>
      <c r="D316" s="7"/>
      <c r="E316" s="52"/>
      <c r="F316" s="4"/>
      <c r="G316" s="7"/>
      <c r="H316" s="53"/>
      <c r="I316" s="4"/>
      <c r="J316" s="4"/>
      <c r="K316" s="4"/>
      <c r="L316" s="4"/>
      <c r="M316" s="4"/>
      <c r="N316" s="4"/>
      <c r="O316" s="4"/>
      <c r="P316" s="4"/>
      <c r="Q316" s="4"/>
      <c r="R316" s="4"/>
      <c r="S316" s="4"/>
      <c r="T316" s="4"/>
      <c r="U316" s="4"/>
      <c r="V316" s="4"/>
      <c r="W316" s="4"/>
      <c r="X316" s="4"/>
      <c r="Y316" s="4"/>
      <c r="Z316" s="4"/>
    </row>
    <row r="317" spans="1:26" ht="18.75" customHeight="1">
      <c r="A317" s="7"/>
      <c r="B317" s="150"/>
      <c r="C317" s="169"/>
      <c r="D317" s="7"/>
      <c r="E317" s="52"/>
      <c r="F317" s="4"/>
      <c r="G317" s="7"/>
      <c r="H317" s="53"/>
      <c r="I317" s="4"/>
      <c r="J317" s="4"/>
      <c r="K317" s="4"/>
      <c r="L317" s="4"/>
      <c r="M317" s="4"/>
      <c r="N317" s="4"/>
      <c r="O317" s="4"/>
      <c r="P317" s="4"/>
      <c r="Q317" s="4"/>
      <c r="R317" s="4"/>
      <c r="S317" s="4"/>
      <c r="T317" s="4"/>
      <c r="U317" s="4"/>
      <c r="V317" s="4"/>
      <c r="W317" s="4"/>
      <c r="X317" s="4"/>
      <c r="Y317" s="4"/>
      <c r="Z317" s="4"/>
    </row>
    <row r="318" spans="1:26" ht="18.75" customHeight="1">
      <c r="A318" s="7"/>
      <c r="B318" s="150"/>
      <c r="C318" s="169"/>
      <c r="D318" s="7"/>
      <c r="E318" s="52"/>
      <c r="F318" s="4"/>
      <c r="G318" s="7"/>
      <c r="H318" s="53"/>
      <c r="I318" s="4"/>
      <c r="J318" s="4"/>
      <c r="K318" s="4"/>
      <c r="L318" s="4"/>
      <c r="M318" s="4"/>
      <c r="N318" s="4"/>
      <c r="O318" s="4"/>
      <c r="P318" s="4"/>
      <c r="Q318" s="4"/>
      <c r="R318" s="4"/>
      <c r="S318" s="4"/>
      <c r="T318" s="4"/>
      <c r="U318" s="4"/>
      <c r="V318" s="4"/>
      <c r="W318" s="4"/>
      <c r="X318" s="4"/>
      <c r="Y318" s="4"/>
      <c r="Z318" s="4"/>
    </row>
    <row r="319" spans="1:26" ht="18.75" customHeight="1">
      <c r="A319" s="7"/>
      <c r="B319" s="150"/>
      <c r="C319" s="169"/>
      <c r="D319" s="7"/>
      <c r="E319" s="52"/>
      <c r="F319" s="4"/>
      <c r="G319" s="7"/>
      <c r="H319" s="53"/>
      <c r="I319" s="4"/>
      <c r="J319" s="4"/>
      <c r="K319" s="4"/>
      <c r="L319" s="4"/>
      <c r="M319" s="4"/>
      <c r="N319" s="4"/>
      <c r="O319" s="4"/>
      <c r="P319" s="4"/>
      <c r="Q319" s="4"/>
      <c r="R319" s="4"/>
      <c r="S319" s="4"/>
      <c r="T319" s="4"/>
      <c r="U319" s="4"/>
      <c r="V319" s="4"/>
      <c r="W319" s="4"/>
      <c r="X319" s="4"/>
      <c r="Y319" s="4"/>
      <c r="Z319" s="4"/>
    </row>
    <row r="320" spans="1:26" ht="18.75" customHeight="1">
      <c r="A320" s="7"/>
      <c r="B320" s="150"/>
      <c r="C320" s="169"/>
      <c r="D320" s="7"/>
      <c r="E320" s="52"/>
      <c r="F320" s="4"/>
      <c r="G320" s="7"/>
      <c r="H320" s="53"/>
      <c r="I320" s="4"/>
      <c r="J320" s="4"/>
      <c r="K320" s="4"/>
      <c r="L320" s="4"/>
      <c r="M320" s="4"/>
      <c r="N320" s="4"/>
      <c r="O320" s="4"/>
      <c r="P320" s="4"/>
      <c r="Q320" s="4"/>
      <c r="R320" s="4"/>
      <c r="S320" s="4"/>
      <c r="T320" s="4"/>
      <c r="U320" s="4"/>
      <c r="V320" s="4"/>
      <c r="W320" s="4"/>
      <c r="X320" s="4"/>
      <c r="Y320" s="4"/>
      <c r="Z320" s="4"/>
    </row>
    <row r="321" spans="1:26" ht="18.75" customHeight="1">
      <c r="A321" s="7"/>
      <c r="B321" s="150"/>
      <c r="C321" s="169"/>
      <c r="D321" s="7"/>
      <c r="E321" s="52"/>
      <c r="F321" s="4"/>
      <c r="G321" s="7"/>
      <c r="H321" s="53"/>
      <c r="I321" s="4"/>
      <c r="J321" s="4"/>
      <c r="K321" s="4"/>
      <c r="L321" s="4"/>
      <c r="M321" s="4"/>
      <c r="N321" s="4"/>
      <c r="O321" s="4"/>
      <c r="P321" s="4"/>
      <c r="Q321" s="4"/>
      <c r="R321" s="4"/>
      <c r="S321" s="4"/>
      <c r="T321" s="4"/>
      <c r="U321" s="4"/>
      <c r="V321" s="4"/>
      <c r="W321" s="4"/>
      <c r="X321" s="4"/>
      <c r="Y321" s="4"/>
      <c r="Z321" s="4"/>
    </row>
    <row r="322" spans="1:26" ht="18.75" customHeight="1">
      <c r="A322" s="7"/>
      <c r="B322" s="150"/>
      <c r="C322" s="169"/>
      <c r="D322" s="7"/>
      <c r="E322" s="52"/>
      <c r="F322" s="4"/>
      <c r="G322" s="7"/>
      <c r="H322" s="53"/>
      <c r="I322" s="4"/>
      <c r="J322" s="4"/>
      <c r="K322" s="4"/>
      <c r="L322" s="4"/>
      <c r="M322" s="4"/>
      <c r="N322" s="4"/>
      <c r="O322" s="4"/>
      <c r="P322" s="4"/>
      <c r="Q322" s="4"/>
      <c r="R322" s="4"/>
      <c r="S322" s="4"/>
      <c r="T322" s="4"/>
      <c r="U322" s="4"/>
      <c r="V322" s="4"/>
      <c r="W322" s="4"/>
      <c r="X322" s="4"/>
      <c r="Y322" s="4"/>
      <c r="Z322" s="4"/>
    </row>
    <row r="323" spans="1:26" ht="18.75" customHeight="1">
      <c r="A323" s="7"/>
      <c r="B323" s="150"/>
      <c r="C323" s="169"/>
      <c r="D323" s="7"/>
      <c r="E323" s="52"/>
      <c r="F323" s="4"/>
      <c r="G323" s="7"/>
      <c r="H323" s="53"/>
      <c r="I323" s="4"/>
      <c r="J323" s="4"/>
      <c r="K323" s="4"/>
      <c r="L323" s="4"/>
      <c r="M323" s="4"/>
      <c r="N323" s="4"/>
      <c r="O323" s="4"/>
      <c r="P323" s="4"/>
      <c r="Q323" s="4"/>
      <c r="R323" s="4"/>
      <c r="S323" s="4"/>
      <c r="T323" s="4"/>
      <c r="U323" s="4"/>
      <c r="V323" s="4"/>
      <c r="W323" s="4"/>
      <c r="X323" s="4"/>
      <c r="Y323" s="4"/>
      <c r="Z323" s="4"/>
    </row>
    <row r="324" spans="1:26" ht="18.75" customHeight="1">
      <c r="A324" s="7"/>
      <c r="B324" s="150"/>
      <c r="C324" s="169"/>
      <c r="D324" s="7"/>
      <c r="E324" s="52"/>
      <c r="F324" s="4"/>
      <c r="G324" s="7"/>
      <c r="H324" s="53"/>
      <c r="I324" s="4"/>
      <c r="J324" s="4"/>
      <c r="K324" s="4"/>
      <c r="L324" s="4"/>
      <c r="M324" s="4"/>
      <c r="N324" s="4"/>
      <c r="O324" s="4"/>
      <c r="P324" s="4"/>
      <c r="Q324" s="4"/>
      <c r="R324" s="4"/>
      <c r="S324" s="4"/>
      <c r="T324" s="4"/>
      <c r="U324" s="4"/>
      <c r="V324" s="4"/>
      <c r="W324" s="4"/>
      <c r="X324" s="4"/>
      <c r="Y324" s="4"/>
      <c r="Z324" s="4"/>
    </row>
    <row r="325" spans="1:26" ht="18.75" customHeight="1">
      <c r="A325" s="7"/>
      <c r="B325" s="150"/>
      <c r="C325" s="169"/>
      <c r="D325" s="7"/>
      <c r="E325" s="52"/>
      <c r="F325" s="4"/>
      <c r="G325" s="7"/>
      <c r="H325" s="53"/>
      <c r="I325" s="4"/>
      <c r="J325" s="4"/>
      <c r="K325" s="4"/>
      <c r="L325" s="4"/>
      <c r="M325" s="4"/>
      <c r="N325" s="4"/>
      <c r="O325" s="4"/>
      <c r="P325" s="4"/>
      <c r="Q325" s="4"/>
      <c r="R325" s="4"/>
      <c r="S325" s="4"/>
      <c r="T325" s="4"/>
      <c r="U325" s="4"/>
      <c r="V325" s="4"/>
      <c r="W325" s="4"/>
      <c r="X325" s="4"/>
      <c r="Y325" s="4"/>
      <c r="Z325" s="4"/>
    </row>
    <row r="326" spans="1:26" ht="18.75" customHeight="1">
      <c r="A326" s="7"/>
      <c r="B326" s="150"/>
      <c r="C326" s="169"/>
      <c r="D326" s="7"/>
      <c r="E326" s="52"/>
      <c r="F326" s="4"/>
      <c r="G326" s="7"/>
      <c r="H326" s="53"/>
      <c r="I326" s="4"/>
      <c r="J326" s="4"/>
      <c r="K326" s="4"/>
      <c r="L326" s="4"/>
      <c r="M326" s="4"/>
      <c r="N326" s="4"/>
      <c r="O326" s="4"/>
      <c r="P326" s="4"/>
      <c r="Q326" s="4"/>
      <c r="R326" s="4"/>
      <c r="S326" s="4"/>
      <c r="T326" s="4"/>
      <c r="U326" s="4"/>
      <c r="V326" s="4"/>
      <c r="W326" s="4"/>
      <c r="X326" s="4"/>
      <c r="Y326" s="4"/>
      <c r="Z326" s="4"/>
    </row>
    <row r="327" spans="1:26" ht="18.75" customHeight="1">
      <c r="A327" s="7"/>
      <c r="B327" s="150"/>
      <c r="C327" s="169"/>
      <c r="D327" s="7"/>
      <c r="E327" s="52"/>
      <c r="F327" s="4"/>
      <c r="G327" s="7"/>
      <c r="H327" s="53"/>
      <c r="I327" s="4"/>
      <c r="J327" s="4"/>
      <c r="K327" s="4"/>
      <c r="L327" s="4"/>
      <c r="M327" s="4"/>
      <c r="N327" s="4"/>
      <c r="O327" s="4"/>
      <c r="P327" s="4"/>
      <c r="Q327" s="4"/>
      <c r="R327" s="4"/>
      <c r="S327" s="4"/>
      <c r="T327" s="4"/>
      <c r="U327" s="4"/>
      <c r="V327" s="4"/>
      <c r="W327" s="4"/>
      <c r="X327" s="4"/>
      <c r="Y327" s="4"/>
      <c r="Z327" s="4"/>
    </row>
    <row r="328" spans="1:26" ht="18.75" customHeight="1">
      <c r="A328" s="7"/>
      <c r="B328" s="150"/>
      <c r="C328" s="169"/>
      <c r="D328" s="7"/>
      <c r="E328" s="52"/>
      <c r="F328" s="4"/>
      <c r="G328" s="7"/>
      <c r="H328" s="53"/>
      <c r="I328" s="4"/>
      <c r="J328" s="4"/>
      <c r="K328" s="4"/>
      <c r="L328" s="4"/>
      <c r="M328" s="4"/>
      <c r="N328" s="4"/>
      <c r="O328" s="4"/>
      <c r="P328" s="4"/>
      <c r="Q328" s="4"/>
      <c r="R328" s="4"/>
      <c r="S328" s="4"/>
      <c r="T328" s="4"/>
      <c r="U328" s="4"/>
      <c r="V328" s="4"/>
      <c r="W328" s="4"/>
      <c r="X328" s="4"/>
      <c r="Y328" s="4"/>
      <c r="Z328" s="4"/>
    </row>
    <row r="329" spans="1:26" ht="18.75" customHeight="1">
      <c r="A329" s="7"/>
      <c r="B329" s="150"/>
      <c r="C329" s="169"/>
      <c r="D329" s="7"/>
      <c r="E329" s="52"/>
      <c r="F329" s="4"/>
      <c r="G329" s="7"/>
      <c r="H329" s="53"/>
      <c r="I329" s="4"/>
      <c r="J329" s="4"/>
      <c r="K329" s="4"/>
      <c r="L329" s="4"/>
      <c r="M329" s="4"/>
      <c r="N329" s="4"/>
      <c r="O329" s="4"/>
      <c r="P329" s="4"/>
      <c r="Q329" s="4"/>
      <c r="R329" s="4"/>
      <c r="S329" s="4"/>
      <c r="T329" s="4"/>
      <c r="U329" s="4"/>
      <c r="V329" s="4"/>
      <c r="W329" s="4"/>
      <c r="X329" s="4"/>
      <c r="Y329" s="4"/>
      <c r="Z329" s="4"/>
    </row>
    <row r="330" spans="1:26" ht="18.75" customHeight="1">
      <c r="A330" s="7"/>
      <c r="B330" s="150"/>
      <c r="C330" s="169"/>
      <c r="D330" s="7"/>
      <c r="E330" s="52"/>
      <c r="F330" s="4"/>
      <c r="G330" s="7"/>
      <c r="H330" s="53"/>
      <c r="I330" s="4"/>
      <c r="J330" s="4"/>
      <c r="K330" s="4"/>
      <c r="L330" s="4"/>
      <c r="M330" s="4"/>
      <c r="N330" s="4"/>
      <c r="O330" s="4"/>
      <c r="P330" s="4"/>
      <c r="Q330" s="4"/>
      <c r="R330" s="4"/>
      <c r="S330" s="4"/>
      <c r="T330" s="4"/>
      <c r="U330" s="4"/>
      <c r="V330" s="4"/>
      <c r="W330" s="4"/>
      <c r="X330" s="4"/>
      <c r="Y330" s="4"/>
      <c r="Z330" s="4"/>
    </row>
    <row r="331" spans="1:26" ht="18.75" customHeight="1">
      <c r="A331" s="7"/>
      <c r="B331" s="150"/>
      <c r="C331" s="169"/>
      <c r="D331" s="7"/>
      <c r="E331" s="52"/>
      <c r="F331" s="4"/>
      <c r="G331" s="7"/>
      <c r="H331" s="53"/>
      <c r="I331" s="4"/>
      <c r="J331" s="4"/>
      <c r="K331" s="4"/>
      <c r="L331" s="4"/>
      <c r="M331" s="4"/>
      <c r="N331" s="4"/>
      <c r="O331" s="4"/>
      <c r="P331" s="4"/>
      <c r="Q331" s="4"/>
      <c r="R331" s="4"/>
      <c r="S331" s="4"/>
      <c r="T331" s="4"/>
      <c r="U331" s="4"/>
      <c r="V331" s="4"/>
      <c r="W331" s="4"/>
      <c r="X331" s="4"/>
      <c r="Y331" s="4"/>
      <c r="Z331" s="4"/>
    </row>
    <row r="332" spans="1:26" ht="18.75" customHeight="1">
      <c r="A332" s="7"/>
      <c r="B332" s="150"/>
      <c r="C332" s="169"/>
      <c r="D332" s="7"/>
      <c r="E332" s="52"/>
      <c r="F332" s="4"/>
      <c r="G332" s="7"/>
      <c r="H332" s="53"/>
      <c r="I332" s="4"/>
      <c r="J332" s="4"/>
      <c r="K332" s="4"/>
      <c r="L332" s="4"/>
      <c r="M332" s="4"/>
      <c r="N332" s="4"/>
      <c r="O332" s="4"/>
      <c r="P332" s="4"/>
      <c r="Q332" s="4"/>
      <c r="R332" s="4"/>
      <c r="S332" s="4"/>
      <c r="T332" s="4"/>
      <c r="U332" s="4"/>
      <c r="V332" s="4"/>
      <c r="W332" s="4"/>
      <c r="X332" s="4"/>
      <c r="Y332" s="4"/>
      <c r="Z332" s="4"/>
    </row>
    <row r="333" spans="1:26" ht="18.75" customHeight="1">
      <c r="A333" s="7"/>
      <c r="B333" s="150"/>
      <c r="C333" s="169"/>
      <c r="D333" s="7"/>
      <c r="E333" s="52"/>
      <c r="F333" s="4"/>
      <c r="G333" s="7"/>
      <c r="H333" s="53"/>
      <c r="I333" s="4"/>
      <c r="J333" s="4"/>
      <c r="K333" s="4"/>
      <c r="L333" s="4"/>
      <c r="M333" s="4"/>
      <c r="N333" s="4"/>
      <c r="O333" s="4"/>
      <c r="P333" s="4"/>
      <c r="Q333" s="4"/>
      <c r="R333" s="4"/>
      <c r="S333" s="4"/>
      <c r="T333" s="4"/>
      <c r="U333" s="4"/>
      <c r="V333" s="4"/>
      <c r="W333" s="4"/>
      <c r="X333" s="4"/>
      <c r="Y333" s="4"/>
      <c r="Z333" s="4"/>
    </row>
    <row r="334" spans="1:26" ht="18.75" customHeight="1">
      <c r="A334" s="7"/>
      <c r="B334" s="150"/>
      <c r="C334" s="169"/>
      <c r="D334" s="7"/>
      <c r="E334" s="52"/>
      <c r="F334" s="4"/>
      <c r="G334" s="7"/>
      <c r="H334" s="53"/>
      <c r="I334" s="4"/>
      <c r="J334" s="4"/>
      <c r="K334" s="4"/>
      <c r="L334" s="4"/>
      <c r="M334" s="4"/>
      <c r="N334" s="4"/>
      <c r="O334" s="4"/>
      <c r="P334" s="4"/>
      <c r="Q334" s="4"/>
      <c r="R334" s="4"/>
      <c r="S334" s="4"/>
      <c r="T334" s="4"/>
      <c r="U334" s="4"/>
      <c r="V334" s="4"/>
      <c r="W334" s="4"/>
      <c r="X334" s="4"/>
      <c r="Y334" s="4"/>
      <c r="Z334" s="4"/>
    </row>
    <row r="335" spans="1:26" ht="18.75" customHeight="1">
      <c r="A335" s="7"/>
      <c r="B335" s="150"/>
      <c r="C335" s="169"/>
      <c r="D335" s="7"/>
      <c r="E335" s="52"/>
      <c r="F335" s="4"/>
      <c r="G335" s="7"/>
      <c r="H335" s="53"/>
      <c r="I335" s="4"/>
      <c r="J335" s="4"/>
      <c r="K335" s="4"/>
      <c r="L335" s="4"/>
      <c r="M335" s="4"/>
      <c r="N335" s="4"/>
      <c r="O335" s="4"/>
      <c r="P335" s="4"/>
      <c r="Q335" s="4"/>
      <c r="R335" s="4"/>
      <c r="S335" s="4"/>
      <c r="T335" s="4"/>
      <c r="U335" s="4"/>
      <c r="V335" s="4"/>
      <c r="W335" s="4"/>
      <c r="X335" s="4"/>
      <c r="Y335" s="4"/>
      <c r="Z335" s="4"/>
    </row>
    <row r="336" spans="1:26" ht="18.75" customHeight="1">
      <c r="A336" s="7"/>
      <c r="B336" s="150"/>
      <c r="C336" s="169"/>
      <c r="D336" s="7"/>
      <c r="E336" s="52"/>
      <c r="F336" s="4"/>
      <c r="G336" s="7"/>
      <c r="H336" s="53"/>
      <c r="I336" s="4"/>
      <c r="J336" s="4"/>
      <c r="K336" s="4"/>
      <c r="L336" s="4"/>
      <c r="M336" s="4"/>
      <c r="N336" s="4"/>
      <c r="O336" s="4"/>
      <c r="P336" s="4"/>
      <c r="Q336" s="4"/>
      <c r="R336" s="4"/>
      <c r="S336" s="4"/>
      <c r="T336" s="4"/>
      <c r="U336" s="4"/>
      <c r="V336" s="4"/>
      <c r="W336" s="4"/>
      <c r="X336" s="4"/>
      <c r="Y336" s="4"/>
      <c r="Z336" s="4"/>
    </row>
    <row r="337" spans="1:26" ht="18.75" customHeight="1">
      <c r="A337" s="7"/>
      <c r="B337" s="150"/>
      <c r="C337" s="169"/>
      <c r="D337" s="7"/>
      <c r="E337" s="52"/>
      <c r="F337" s="4"/>
      <c r="G337" s="7"/>
      <c r="H337" s="53"/>
      <c r="I337" s="4"/>
      <c r="J337" s="4"/>
      <c r="K337" s="4"/>
      <c r="L337" s="4"/>
      <c r="M337" s="4"/>
      <c r="N337" s="4"/>
      <c r="O337" s="4"/>
      <c r="P337" s="4"/>
      <c r="Q337" s="4"/>
      <c r="R337" s="4"/>
      <c r="S337" s="4"/>
      <c r="T337" s="4"/>
      <c r="U337" s="4"/>
      <c r="V337" s="4"/>
      <c r="W337" s="4"/>
      <c r="X337" s="4"/>
      <c r="Y337" s="4"/>
      <c r="Z337" s="4"/>
    </row>
    <row r="338" spans="1:26" ht="18.75" customHeight="1">
      <c r="A338" s="7"/>
      <c r="B338" s="150"/>
      <c r="C338" s="169"/>
      <c r="D338" s="7"/>
      <c r="E338" s="52"/>
      <c r="F338" s="4"/>
      <c r="G338" s="7"/>
      <c r="H338" s="53"/>
      <c r="I338" s="4"/>
      <c r="J338" s="4"/>
      <c r="K338" s="4"/>
      <c r="L338" s="4"/>
      <c r="M338" s="4"/>
      <c r="N338" s="4"/>
      <c r="O338" s="4"/>
      <c r="P338" s="4"/>
      <c r="Q338" s="4"/>
      <c r="R338" s="4"/>
      <c r="S338" s="4"/>
      <c r="T338" s="4"/>
      <c r="U338" s="4"/>
      <c r="V338" s="4"/>
      <c r="W338" s="4"/>
      <c r="X338" s="4"/>
      <c r="Y338" s="4"/>
      <c r="Z338" s="4"/>
    </row>
    <row r="339" spans="1:26" ht="18.75" customHeight="1">
      <c r="A339" s="7"/>
      <c r="B339" s="150"/>
      <c r="C339" s="169"/>
      <c r="D339" s="7"/>
      <c r="E339" s="52"/>
      <c r="F339" s="4"/>
      <c r="G339" s="7"/>
      <c r="H339" s="53"/>
      <c r="I339" s="4"/>
      <c r="J339" s="4"/>
      <c r="K339" s="4"/>
      <c r="L339" s="4"/>
      <c r="M339" s="4"/>
      <c r="N339" s="4"/>
      <c r="O339" s="4"/>
      <c r="P339" s="4"/>
      <c r="Q339" s="4"/>
      <c r="R339" s="4"/>
      <c r="S339" s="4"/>
      <c r="T339" s="4"/>
      <c r="U339" s="4"/>
      <c r="V339" s="4"/>
      <c r="W339" s="4"/>
      <c r="X339" s="4"/>
      <c r="Y339" s="4"/>
      <c r="Z339" s="4"/>
    </row>
    <row r="340" spans="1:26" ht="18.75" customHeight="1">
      <c r="A340" s="7"/>
      <c r="B340" s="150"/>
      <c r="C340" s="169"/>
      <c r="D340" s="7"/>
      <c r="E340" s="52"/>
      <c r="F340" s="4"/>
      <c r="G340" s="7"/>
      <c r="H340" s="53"/>
      <c r="I340" s="4"/>
      <c r="J340" s="4"/>
      <c r="K340" s="4"/>
      <c r="L340" s="4"/>
      <c r="M340" s="4"/>
      <c r="N340" s="4"/>
      <c r="O340" s="4"/>
      <c r="P340" s="4"/>
      <c r="Q340" s="4"/>
      <c r="R340" s="4"/>
      <c r="S340" s="4"/>
      <c r="T340" s="4"/>
      <c r="U340" s="4"/>
      <c r="V340" s="4"/>
      <c r="W340" s="4"/>
      <c r="X340" s="4"/>
      <c r="Y340" s="4"/>
      <c r="Z340" s="4"/>
    </row>
    <row r="341" spans="1:26" ht="18.75" customHeight="1">
      <c r="A341" s="7"/>
      <c r="B341" s="150"/>
      <c r="C341" s="169"/>
      <c r="D341" s="7"/>
      <c r="E341" s="52"/>
      <c r="F341" s="4"/>
      <c r="G341" s="7"/>
      <c r="H341" s="53"/>
      <c r="I341" s="4"/>
      <c r="J341" s="4"/>
      <c r="K341" s="4"/>
      <c r="L341" s="4"/>
      <c r="M341" s="4"/>
      <c r="N341" s="4"/>
      <c r="O341" s="4"/>
      <c r="P341" s="4"/>
      <c r="Q341" s="4"/>
      <c r="R341" s="4"/>
      <c r="S341" s="4"/>
      <c r="T341" s="4"/>
      <c r="U341" s="4"/>
      <c r="V341" s="4"/>
      <c r="W341" s="4"/>
      <c r="X341" s="4"/>
      <c r="Y341" s="4"/>
      <c r="Z341" s="4"/>
    </row>
    <row r="342" spans="1:26" ht="18.75" customHeight="1">
      <c r="A342" s="7"/>
      <c r="B342" s="150"/>
      <c r="C342" s="169"/>
      <c r="D342" s="7"/>
      <c r="E342" s="52"/>
      <c r="F342" s="4"/>
      <c r="G342" s="7"/>
      <c r="H342" s="53"/>
      <c r="I342" s="4"/>
      <c r="J342" s="4"/>
      <c r="K342" s="4"/>
      <c r="L342" s="4"/>
      <c r="M342" s="4"/>
      <c r="N342" s="4"/>
      <c r="O342" s="4"/>
      <c r="P342" s="4"/>
      <c r="Q342" s="4"/>
      <c r="R342" s="4"/>
      <c r="S342" s="4"/>
      <c r="T342" s="4"/>
      <c r="U342" s="4"/>
      <c r="V342" s="4"/>
      <c r="W342" s="4"/>
      <c r="X342" s="4"/>
      <c r="Y342" s="4"/>
      <c r="Z342" s="4"/>
    </row>
    <row r="343" spans="1:26" ht="18.75" customHeight="1">
      <c r="A343" s="7"/>
      <c r="B343" s="150"/>
      <c r="C343" s="169"/>
      <c r="D343" s="7"/>
      <c r="E343" s="52"/>
      <c r="F343" s="4"/>
      <c r="G343" s="7"/>
      <c r="H343" s="53"/>
      <c r="I343" s="4"/>
      <c r="J343" s="4"/>
      <c r="K343" s="4"/>
      <c r="L343" s="4"/>
      <c r="M343" s="4"/>
      <c r="N343" s="4"/>
      <c r="O343" s="4"/>
      <c r="P343" s="4"/>
      <c r="Q343" s="4"/>
      <c r="R343" s="4"/>
      <c r="S343" s="4"/>
      <c r="T343" s="4"/>
      <c r="U343" s="4"/>
      <c r="V343" s="4"/>
      <c r="W343" s="4"/>
      <c r="X343" s="4"/>
      <c r="Y343" s="4"/>
      <c r="Z343" s="4"/>
    </row>
    <row r="344" spans="1:26" ht="18.75" customHeight="1">
      <c r="A344" s="7"/>
      <c r="B344" s="150"/>
      <c r="C344" s="169"/>
      <c r="D344" s="7"/>
      <c r="E344" s="52"/>
      <c r="F344" s="4"/>
      <c r="G344" s="7"/>
      <c r="H344" s="53"/>
      <c r="I344" s="4"/>
      <c r="J344" s="4"/>
      <c r="K344" s="4"/>
      <c r="L344" s="4"/>
      <c r="M344" s="4"/>
      <c r="N344" s="4"/>
      <c r="O344" s="4"/>
      <c r="P344" s="4"/>
      <c r="Q344" s="4"/>
      <c r="R344" s="4"/>
      <c r="S344" s="4"/>
      <c r="T344" s="4"/>
      <c r="U344" s="4"/>
      <c r="V344" s="4"/>
      <c r="W344" s="4"/>
      <c r="X344" s="4"/>
      <c r="Y344" s="4"/>
      <c r="Z344" s="4"/>
    </row>
    <row r="345" spans="1:26" ht="18.75" customHeight="1">
      <c r="A345" s="7"/>
      <c r="B345" s="150"/>
      <c r="C345" s="169"/>
      <c r="D345" s="7"/>
      <c r="E345" s="52"/>
      <c r="F345" s="4"/>
      <c r="G345" s="7"/>
      <c r="H345" s="53"/>
      <c r="I345" s="4"/>
      <c r="J345" s="4"/>
      <c r="K345" s="4"/>
      <c r="L345" s="4"/>
      <c r="M345" s="4"/>
      <c r="N345" s="4"/>
      <c r="O345" s="4"/>
      <c r="P345" s="4"/>
      <c r="Q345" s="4"/>
      <c r="R345" s="4"/>
      <c r="S345" s="4"/>
      <c r="T345" s="4"/>
      <c r="U345" s="4"/>
      <c r="V345" s="4"/>
      <c r="W345" s="4"/>
      <c r="X345" s="4"/>
      <c r="Y345" s="4"/>
      <c r="Z345" s="4"/>
    </row>
    <row r="346" spans="1:26" ht="18.75" customHeight="1">
      <c r="A346" s="7"/>
      <c r="B346" s="150"/>
      <c r="C346" s="169"/>
      <c r="D346" s="7"/>
      <c r="E346" s="52"/>
      <c r="F346" s="4"/>
      <c r="G346" s="7"/>
      <c r="H346" s="53"/>
      <c r="I346" s="4"/>
      <c r="J346" s="4"/>
      <c r="K346" s="4"/>
      <c r="L346" s="4"/>
      <c r="M346" s="4"/>
      <c r="N346" s="4"/>
      <c r="O346" s="4"/>
      <c r="P346" s="4"/>
      <c r="Q346" s="4"/>
      <c r="R346" s="4"/>
      <c r="S346" s="4"/>
      <c r="T346" s="4"/>
      <c r="U346" s="4"/>
      <c r="V346" s="4"/>
      <c r="W346" s="4"/>
      <c r="X346" s="4"/>
      <c r="Y346" s="4"/>
      <c r="Z346" s="4"/>
    </row>
    <row r="347" spans="1:26" ht="18.75" customHeight="1">
      <c r="A347" s="7"/>
      <c r="B347" s="150"/>
      <c r="C347" s="169"/>
      <c r="D347" s="7"/>
      <c r="E347" s="52"/>
      <c r="F347" s="4"/>
      <c r="G347" s="7"/>
      <c r="H347" s="53"/>
      <c r="I347" s="4"/>
      <c r="J347" s="4"/>
      <c r="K347" s="4"/>
      <c r="L347" s="4"/>
      <c r="M347" s="4"/>
      <c r="N347" s="4"/>
      <c r="O347" s="4"/>
      <c r="P347" s="4"/>
      <c r="Q347" s="4"/>
      <c r="R347" s="4"/>
      <c r="S347" s="4"/>
      <c r="T347" s="4"/>
      <c r="U347" s="4"/>
      <c r="V347" s="4"/>
      <c r="W347" s="4"/>
      <c r="X347" s="4"/>
      <c r="Y347" s="4"/>
      <c r="Z347" s="4"/>
    </row>
    <row r="348" spans="1:26" ht="18.75" customHeight="1">
      <c r="A348" s="7"/>
      <c r="B348" s="150"/>
      <c r="C348" s="169"/>
      <c r="D348" s="7"/>
      <c r="E348" s="52"/>
      <c r="F348" s="4"/>
      <c r="G348" s="7"/>
      <c r="H348" s="53"/>
      <c r="I348" s="4"/>
      <c r="J348" s="4"/>
      <c r="K348" s="4"/>
      <c r="L348" s="4"/>
      <c r="M348" s="4"/>
      <c r="N348" s="4"/>
      <c r="O348" s="4"/>
      <c r="P348" s="4"/>
      <c r="Q348" s="4"/>
      <c r="R348" s="4"/>
      <c r="S348" s="4"/>
      <c r="T348" s="4"/>
      <c r="U348" s="4"/>
      <c r="V348" s="4"/>
      <c r="W348" s="4"/>
      <c r="X348" s="4"/>
      <c r="Y348" s="4"/>
      <c r="Z348" s="4"/>
    </row>
    <row r="349" spans="1:26" ht="18.75" customHeight="1">
      <c r="A349" s="7"/>
      <c r="B349" s="150"/>
      <c r="C349" s="169"/>
      <c r="D349" s="7"/>
      <c r="E349" s="52"/>
      <c r="F349" s="4"/>
      <c r="G349" s="7"/>
      <c r="H349" s="53"/>
      <c r="I349" s="4"/>
      <c r="J349" s="4"/>
      <c r="K349" s="4"/>
      <c r="L349" s="4"/>
      <c r="M349" s="4"/>
      <c r="N349" s="4"/>
      <c r="O349" s="4"/>
      <c r="P349" s="4"/>
      <c r="Q349" s="4"/>
      <c r="R349" s="4"/>
      <c r="S349" s="4"/>
      <c r="T349" s="4"/>
      <c r="U349" s="4"/>
      <c r="V349" s="4"/>
      <c r="W349" s="4"/>
      <c r="X349" s="4"/>
      <c r="Y349" s="4"/>
      <c r="Z349" s="4"/>
    </row>
    <row r="350" spans="1:26" ht="18.75" customHeight="1">
      <c r="A350" s="7"/>
      <c r="B350" s="150"/>
      <c r="C350" s="169"/>
      <c r="D350" s="7"/>
      <c r="E350" s="52"/>
      <c r="F350" s="4"/>
      <c r="G350" s="7"/>
      <c r="H350" s="53"/>
      <c r="I350" s="4"/>
      <c r="J350" s="4"/>
      <c r="K350" s="4"/>
      <c r="L350" s="4"/>
      <c r="M350" s="4"/>
      <c r="N350" s="4"/>
      <c r="O350" s="4"/>
      <c r="P350" s="4"/>
      <c r="Q350" s="4"/>
      <c r="R350" s="4"/>
      <c r="S350" s="4"/>
      <c r="T350" s="4"/>
      <c r="U350" s="4"/>
      <c r="V350" s="4"/>
      <c r="W350" s="4"/>
      <c r="X350" s="4"/>
      <c r="Y350" s="4"/>
      <c r="Z350" s="4"/>
    </row>
    <row r="351" spans="1:26" ht="18.75" customHeight="1">
      <c r="A351" s="7"/>
      <c r="B351" s="150"/>
      <c r="C351" s="169"/>
      <c r="D351" s="7"/>
      <c r="E351" s="52"/>
      <c r="F351" s="4"/>
      <c r="G351" s="7"/>
      <c r="H351" s="53"/>
      <c r="I351" s="4"/>
      <c r="J351" s="4"/>
      <c r="K351" s="4"/>
      <c r="L351" s="4"/>
      <c r="M351" s="4"/>
      <c r="N351" s="4"/>
      <c r="O351" s="4"/>
      <c r="P351" s="4"/>
      <c r="Q351" s="4"/>
      <c r="R351" s="4"/>
      <c r="S351" s="4"/>
      <c r="T351" s="4"/>
      <c r="U351" s="4"/>
      <c r="V351" s="4"/>
      <c r="W351" s="4"/>
      <c r="X351" s="4"/>
      <c r="Y351" s="4"/>
      <c r="Z351" s="4"/>
    </row>
    <row r="352" spans="1:26" ht="18.75" customHeight="1">
      <c r="A352" s="7"/>
      <c r="B352" s="150"/>
      <c r="C352" s="169"/>
      <c r="D352" s="7"/>
      <c r="E352" s="52"/>
      <c r="F352" s="4"/>
      <c r="G352" s="7"/>
      <c r="H352" s="53"/>
      <c r="I352" s="4"/>
      <c r="J352" s="4"/>
      <c r="K352" s="4"/>
      <c r="L352" s="4"/>
      <c r="M352" s="4"/>
      <c r="N352" s="4"/>
      <c r="O352" s="4"/>
      <c r="P352" s="4"/>
      <c r="Q352" s="4"/>
      <c r="R352" s="4"/>
      <c r="S352" s="4"/>
      <c r="T352" s="4"/>
      <c r="U352" s="4"/>
      <c r="V352" s="4"/>
      <c r="W352" s="4"/>
      <c r="X352" s="4"/>
      <c r="Y352" s="4"/>
      <c r="Z352" s="4"/>
    </row>
    <row r="353" spans="1:26" ht="18.75" customHeight="1">
      <c r="A353" s="7"/>
      <c r="B353" s="150"/>
      <c r="C353" s="169"/>
      <c r="D353" s="7"/>
      <c r="E353" s="52"/>
      <c r="F353" s="4"/>
      <c r="G353" s="7"/>
      <c r="H353" s="53"/>
      <c r="I353" s="4"/>
      <c r="J353" s="4"/>
      <c r="K353" s="4"/>
      <c r="L353" s="4"/>
      <c r="M353" s="4"/>
      <c r="N353" s="4"/>
      <c r="O353" s="4"/>
      <c r="P353" s="4"/>
      <c r="Q353" s="4"/>
      <c r="R353" s="4"/>
      <c r="S353" s="4"/>
      <c r="T353" s="4"/>
      <c r="U353" s="4"/>
      <c r="V353" s="4"/>
      <c r="W353" s="4"/>
      <c r="X353" s="4"/>
      <c r="Y353" s="4"/>
      <c r="Z353" s="4"/>
    </row>
    <row r="354" spans="1:26" ht="18.75" customHeight="1">
      <c r="A354" s="7"/>
      <c r="B354" s="150"/>
      <c r="C354" s="169"/>
      <c r="D354" s="7"/>
      <c r="E354" s="52"/>
      <c r="F354" s="4"/>
      <c r="G354" s="7"/>
      <c r="H354" s="53"/>
      <c r="I354" s="4"/>
      <c r="J354" s="4"/>
      <c r="K354" s="4"/>
      <c r="L354" s="4"/>
      <c r="M354" s="4"/>
      <c r="N354" s="4"/>
      <c r="O354" s="4"/>
      <c r="P354" s="4"/>
      <c r="Q354" s="4"/>
      <c r="R354" s="4"/>
      <c r="S354" s="4"/>
      <c r="T354" s="4"/>
      <c r="U354" s="4"/>
      <c r="V354" s="4"/>
      <c r="W354" s="4"/>
      <c r="X354" s="4"/>
      <c r="Y354" s="4"/>
      <c r="Z354" s="4"/>
    </row>
    <row r="355" spans="1:26" ht="18.75" customHeight="1">
      <c r="A355" s="7"/>
      <c r="B355" s="150"/>
      <c r="C355" s="169"/>
      <c r="D355" s="7"/>
      <c r="E355" s="52"/>
      <c r="F355" s="4"/>
      <c r="G355" s="7"/>
      <c r="H355" s="53"/>
      <c r="I355" s="4"/>
      <c r="J355" s="4"/>
      <c r="K355" s="4"/>
      <c r="L355" s="4"/>
      <c r="M355" s="4"/>
      <c r="N355" s="4"/>
      <c r="O355" s="4"/>
      <c r="P355" s="4"/>
      <c r="Q355" s="4"/>
      <c r="R355" s="4"/>
      <c r="S355" s="4"/>
      <c r="T355" s="4"/>
      <c r="U355" s="4"/>
      <c r="V355" s="4"/>
      <c r="W355" s="4"/>
      <c r="X355" s="4"/>
      <c r="Y355" s="4"/>
      <c r="Z355" s="4"/>
    </row>
    <row r="356" spans="1:26" ht="18.75" customHeight="1">
      <c r="A356" s="7"/>
      <c r="B356" s="150"/>
      <c r="C356" s="169"/>
      <c r="D356" s="7"/>
      <c r="E356" s="52"/>
      <c r="F356" s="4"/>
      <c r="G356" s="7"/>
      <c r="H356" s="53"/>
      <c r="I356" s="4"/>
      <c r="J356" s="4"/>
      <c r="K356" s="4"/>
      <c r="L356" s="4"/>
      <c r="M356" s="4"/>
      <c r="N356" s="4"/>
      <c r="O356" s="4"/>
      <c r="P356" s="4"/>
      <c r="Q356" s="4"/>
      <c r="R356" s="4"/>
      <c r="S356" s="4"/>
      <c r="T356" s="4"/>
      <c r="U356" s="4"/>
      <c r="V356" s="4"/>
      <c r="W356" s="4"/>
      <c r="X356" s="4"/>
      <c r="Y356" s="4"/>
      <c r="Z356" s="4"/>
    </row>
    <row r="357" spans="1:26" ht="18.75" customHeight="1">
      <c r="A357" s="7"/>
      <c r="B357" s="150"/>
      <c r="C357" s="169"/>
      <c r="D357" s="7"/>
      <c r="E357" s="52"/>
      <c r="F357" s="4"/>
      <c r="G357" s="7"/>
      <c r="H357" s="53"/>
      <c r="I357" s="4"/>
      <c r="J357" s="4"/>
      <c r="K357" s="4"/>
      <c r="L357" s="4"/>
      <c r="M357" s="4"/>
      <c r="N357" s="4"/>
      <c r="O357" s="4"/>
      <c r="P357" s="4"/>
      <c r="Q357" s="4"/>
      <c r="R357" s="4"/>
      <c r="S357" s="4"/>
      <c r="T357" s="4"/>
      <c r="U357" s="4"/>
      <c r="V357" s="4"/>
      <c r="W357" s="4"/>
      <c r="X357" s="4"/>
      <c r="Y357" s="4"/>
      <c r="Z357" s="4"/>
    </row>
    <row r="358" spans="1:26" ht="18.75" customHeight="1">
      <c r="A358" s="7"/>
      <c r="B358" s="150"/>
      <c r="C358" s="169"/>
      <c r="D358" s="7"/>
      <c r="E358" s="52"/>
      <c r="F358" s="4"/>
      <c r="G358" s="7"/>
      <c r="H358" s="53"/>
      <c r="I358" s="4"/>
      <c r="J358" s="4"/>
      <c r="K358" s="4"/>
      <c r="L358" s="4"/>
      <c r="M358" s="4"/>
      <c r="N358" s="4"/>
      <c r="O358" s="4"/>
      <c r="P358" s="4"/>
      <c r="Q358" s="4"/>
      <c r="R358" s="4"/>
      <c r="S358" s="4"/>
      <c r="T358" s="4"/>
      <c r="U358" s="4"/>
      <c r="V358" s="4"/>
      <c r="W358" s="4"/>
      <c r="X358" s="4"/>
      <c r="Y358" s="4"/>
      <c r="Z358" s="4"/>
    </row>
    <row r="359" spans="1:26" ht="18.75" customHeight="1">
      <c r="A359" s="7"/>
      <c r="B359" s="150"/>
      <c r="C359" s="169"/>
      <c r="D359" s="7"/>
      <c r="E359" s="52"/>
      <c r="F359" s="4"/>
      <c r="G359" s="7"/>
      <c r="H359" s="53"/>
      <c r="I359" s="4"/>
      <c r="J359" s="4"/>
      <c r="K359" s="4"/>
      <c r="L359" s="4"/>
      <c r="M359" s="4"/>
      <c r="N359" s="4"/>
      <c r="O359" s="4"/>
      <c r="P359" s="4"/>
      <c r="Q359" s="4"/>
      <c r="R359" s="4"/>
      <c r="S359" s="4"/>
      <c r="T359" s="4"/>
      <c r="U359" s="4"/>
      <c r="V359" s="4"/>
      <c r="W359" s="4"/>
      <c r="X359" s="4"/>
      <c r="Y359" s="4"/>
      <c r="Z359" s="4"/>
    </row>
    <row r="360" spans="1:26" ht="18.75" customHeight="1">
      <c r="A360" s="7"/>
      <c r="B360" s="150"/>
      <c r="C360" s="169"/>
      <c r="D360" s="7"/>
      <c r="E360" s="52"/>
      <c r="F360" s="4"/>
      <c r="G360" s="7"/>
      <c r="H360" s="53"/>
      <c r="I360" s="4"/>
      <c r="J360" s="4"/>
      <c r="K360" s="4"/>
      <c r="L360" s="4"/>
      <c r="M360" s="4"/>
      <c r="N360" s="4"/>
      <c r="O360" s="4"/>
      <c r="P360" s="4"/>
      <c r="Q360" s="4"/>
      <c r="R360" s="4"/>
      <c r="S360" s="4"/>
      <c r="T360" s="4"/>
      <c r="U360" s="4"/>
      <c r="V360" s="4"/>
      <c r="W360" s="4"/>
      <c r="X360" s="4"/>
      <c r="Y360" s="4"/>
      <c r="Z360" s="4"/>
    </row>
    <row r="361" spans="1:26" ht="18.75" customHeight="1">
      <c r="A361" s="7"/>
      <c r="B361" s="150"/>
      <c r="C361" s="169"/>
      <c r="D361" s="7"/>
      <c r="E361" s="52"/>
      <c r="F361" s="4"/>
      <c r="G361" s="7"/>
      <c r="H361" s="53"/>
      <c r="I361" s="4"/>
      <c r="J361" s="4"/>
      <c r="K361" s="4"/>
      <c r="L361" s="4"/>
      <c r="M361" s="4"/>
      <c r="N361" s="4"/>
      <c r="O361" s="4"/>
      <c r="P361" s="4"/>
      <c r="Q361" s="4"/>
      <c r="R361" s="4"/>
      <c r="S361" s="4"/>
      <c r="T361" s="4"/>
      <c r="U361" s="4"/>
      <c r="V361" s="4"/>
      <c r="W361" s="4"/>
      <c r="X361" s="4"/>
      <c r="Y361" s="4"/>
      <c r="Z361" s="4"/>
    </row>
    <row r="362" spans="1:26" ht="18.75" customHeight="1">
      <c r="A362" s="7"/>
      <c r="B362" s="150"/>
      <c r="C362" s="169"/>
      <c r="D362" s="7"/>
      <c r="E362" s="52"/>
      <c r="F362" s="4"/>
      <c r="G362" s="7"/>
      <c r="H362" s="53"/>
      <c r="I362" s="4"/>
      <c r="J362" s="4"/>
      <c r="K362" s="4"/>
      <c r="L362" s="4"/>
      <c r="M362" s="4"/>
      <c r="N362" s="4"/>
      <c r="O362" s="4"/>
      <c r="P362" s="4"/>
      <c r="Q362" s="4"/>
      <c r="R362" s="4"/>
      <c r="S362" s="4"/>
      <c r="T362" s="4"/>
      <c r="U362" s="4"/>
      <c r="V362" s="4"/>
      <c r="W362" s="4"/>
      <c r="X362" s="4"/>
      <c r="Y362" s="4"/>
      <c r="Z362" s="4"/>
    </row>
    <row r="363" spans="1:26" ht="18.75" customHeight="1">
      <c r="A363" s="7"/>
      <c r="B363" s="150"/>
      <c r="C363" s="169"/>
      <c r="D363" s="7"/>
      <c r="E363" s="52"/>
      <c r="F363" s="4"/>
      <c r="G363" s="7"/>
      <c r="H363" s="53"/>
      <c r="I363" s="4"/>
      <c r="J363" s="4"/>
      <c r="K363" s="4"/>
      <c r="L363" s="4"/>
      <c r="M363" s="4"/>
      <c r="N363" s="4"/>
      <c r="O363" s="4"/>
      <c r="P363" s="4"/>
      <c r="Q363" s="4"/>
      <c r="R363" s="4"/>
      <c r="S363" s="4"/>
      <c r="T363" s="4"/>
      <c r="U363" s="4"/>
      <c r="V363" s="4"/>
      <c r="W363" s="4"/>
      <c r="X363" s="4"/>
      <c r="Y363" s="4"/>
      <c r="Z363" s="4"/>
    </row>
    <row r="364" spans="1:26" ht="18.75" customHeight="1">
      <c r="A364" s="7"/>
      <c r="B364" s="150"/>
      <c r="C364" s="169"/>
      <c r="D364" s="7"/>
      <c r="E364" s="52"/>
      <c r="F364" s="4"/>
      <c r="G364" s="7"/>
      <c r="H364" s="53"/>
      <c r="I364" s="4"/>
      <c r="J364" s="4"/>
      <c r="K364" s="4"/>
      <c r="L364" s="4"/>
      <c r="M364" s="4"/>
      <c r="N364" s="4"/>
      <c r="O364" s="4"/>
      <c r="P364" s="4"/>
      <c r="Q364" s="4"/>
      <c r="R364" s="4"/>
      <c r="S364" s="4"/>
      <c r="T364" s="4"/>
      <c r="U364" s="4"/>
      <c r="V364" s="4"/>
      <c r="W364" s="4"/>
      <c r="X364" s="4"/>
      <c r="Y364" s="4"/>
      <c r="Z364" s="4"/>
    </row>
    <row r="365" spans="1:26" ht="18.75" customHeight="1">
      <c r="A365" s="7"/>
      <c r="B365" s="150"/>
      <c r="C365" s="169"/>
      <c r="D365" s="7"/>
      <c r="E365" s="52"/>
      <c r="F365" s="4"/>
      <c r="G365" s="7"/>
      <c r="H365" s="53"/>
      <c r="I365" s="4"/>
      <c r="J365" s="4"/>
      <c r="K365" s="4"/>
      <c r="L365" s="4"/>
      <c r="M365" s="4"/>
      <c r="N365" s="4"/>
      <c r="O365" s="4"/>
      <c r="P365" s="4"/>
      <c r="Q365" s="4"/>
      <c r="R365" s="4"/>
      <c r="S365" s="4"/>
      <c r="T365" s="4"/>
      <c r="U365" s="4"/>
      <c r="V365" s="4"/>
      <c r="W365" s="4"/>
      <c r="X365" s="4"/>
      <c r="Y365" s="4"/>
      <c r="Z365" s="4"/>
    </row>
    <row r="366" spans="1:26" ht="18.75" customHeight="1">
      <c r="A366" s="7"/>
      <c r="B366" s="150"/>
      <c r="C366" s="169"/>
      <c r="D366" s="7"/>
      <c r="E366" s="52"/>
      <c r="F366" s="4"/>
      <c r="G366" s="7"/>
      <c r="H366" s="53"/>
      <c r="I366" s="4"/>
      <c r="J366" s="4"/>
      <c r="K366" s="4"/>
      <c r="L366" s="4"/>
      <c r="M366" s="4"/>
      <c r="N366" s="4"/>
      <c r="O366" s="4"/>
      <c r="P366" s="4"/>
      <c r="Q366" s="4"/>
      <c r="R366" s="4"/>
      <c r="S366" s="4"/>
      <c r="T366" s="4"/>
      <c r="U366" s="4"/>
      <c r="V366" s="4"/>
      <c r="W366" s="4"/>
      <c r="X366" s="4"/>
      <c r="Y366" s="4"/>
      <c r="Z366" s="4"/>
    </row>
    <row r="367" spans="1:26" ht="18.75" customHeight="1">
      <c r="A367" s="7"/>
      <c r="B367" s="150"/>
      <c r="C367" s="169"/>
      <c r="D367" s="7"/>
      <c r="E367" s="52"/>
      <c r="F367" s="4"/>
      <c r="G367" s="7"/>
      <c r="H367" s="53"/>
      <c r="I367" s="4"/>
      <c r="J367" s="4"/>
      <c r="K367" s="4"/>
      <c r="L367" s="4"/>
      <c r="M367" s="4"/>
      <c r="N367" s="4"/>
      <c r="O367" s="4"/>
      <c r="P367" s="4"/>
      <c r="Q367" s="4"/>
      <c r="R367" s="4"/>
      <c r="S367" s="4"/>
      <c r="T367" s="4"/>
      <c r="U367" s="4"/>
      <c r="V367" s="4"/>
      <c r="W367" s="4"/>
      <c r="X367" s="4"/>
      <c r="Y367" s="4"/>
      <c r="Z367" s="4"/>
    </row>
    <row r="368" spans="1:26" ht="18.75" customHeight="1">
      <c r="A368" s="7"/>
      <c r="B368" s="150"/>
      <c r="C368" s="169"/>
      <c r="D368" s="7"/>
      <c r="E368" s="52"/>
      <c r="F368" s="4"/>
      <c r="G368" s="7"/>
      <c r="H368" s="53"/>
      <c r="I368" s="4"/>
      <c r="J368" s="4"/>
      <c r="K368" s="4"/>
      <c r="L368" s="4"/>
      <c r="M368" s="4"/>
      <c r="N368" s="4"/>
      <c r="O368" s="4"/>
      <c r="P368" s="4"/>
      <c r="Q368" s="4"/>
      <c r="R368" s="4"/>
      <c r="S368" s="4"/>
      <c r="T368" s="4"/>
      <c r="U368" s="4"/>
      <c r="V368" s="4"/>
      <c r="W368" s="4"/>
      <c r="X368" s="4"/>
      <c r="Y368" s="4"/>
      <c r="Z368" s="4"/>
    </row>
    <row r="369" spans="1:26" ht="18.75" customHeight="1">
      <c r="A369" s="7"/>
      <c r="B369" s="150"/>
      <c r="C369" s="169"/>
      <c r="D369" s="7"/>
      <c r="E369" s="52"/>
      <c r="F369" s="4"/>
      <c r="G369" s="7"/>
      <c r="H369" s="53"/>
      <c r="I369" s="4"/>
      <c r="J369" s="4"/>
      <c r="K369" s="4"/>
      <c r="L369" s="4"/>
      <c r="M369" s="4"/>
      <c r="N369" s="4"/>
      <c r="O369" s="4"/>
      <c r="P369" s="4"/>
      <c r="Q369" s="4"/>
      <c r="R369" s="4"/>
      <c r="S369" s="4"/>
      <c r="T369" s="4"/>
      <c r="U369" s="4"/>
      <c r="V369" s="4"/>
      <c r="W369" s="4"/>
      <c r="X369" s="4"/>
      <c r="Y369" s="4"/>
      <c r="Z369" s="4"/>
    </row>
    <row r="370" spans="1:26" ht="18.75" customHeight="1">
      <c r="A370" s="7"/>
      <c r="B370" s="150"/>
      <c r="C370" s="169"/>
      <c r="D370" s="7"/>
      <c r="E370" s="52"/>
      <c r="F370" s="4"/>
      <c r="G370" s="7"/>
      <c r="H370" s="53"/>
      <c r="I370" s="4"/>
      <c r="J370" s="4"/>
      <c r="K370" s="4"/>
      <c r="L370" s="4"/>
      <c r="M370" s="4"/>
      <c r="N370" s="4"/>
      <c r="O370" s="4"/>
      <c r="P370" s="4"/>
      <c r="Q370" s="4"/>
      <c r="R370" s="4"/>
      <c r="S370" s="4"/>
      <c r="T370" s="4"/>
      <c r="U370" s="4"/>
      <c r="V370" s="4"/>
      <c r="W370" s="4"/>
      <c r="X370" s="4"/>
      <c r="Y370" s="4"/>
      <c r="Z370" s="4"/>
    </row>
    <row r="371" spans="1:26" ht="18.75" customHeight="1">
      <c r="A371" s="7"/>
      <c r="B371" s="150"/>
      <c r="C371" s="169"/>
      <c r="D371" s="7"/>
      <c r="E371" s="52"/>
      <c r="F371" s="4"/>
      <c r="G371" s="7"/>
      <c r="H371" s="53"/>
      <c r="I371" s="4"/>
      <c r="J371" s="4"/>
      <c r="K371" s="4"/>
      <c r="L371" s="4"/>
      <c r="M371" s="4"/>
      <c r="N371" s="4"/>
      <c r="O371" s="4"/>
      <c r="P371" s="4"/>
      <c r="Q371" s="4"/>
      <c r="R371" s="4"/>
      <c r="S371" s="4"/>
      <c r="T371" s="4"/>
      <c r="U371" s="4"/>
      <c r="V371" s="4"/>
      <c r="W371" s="4"/>
      <c r="X371" s="4"/>
      <c r="Y371" s="4"/>
      <c r="Z371" s="4"/>
    </row>
    <row r="372" spans="1:26" ht="18.75" customHeight="1">
      <c r="A372" s="7"/>
      <c r="B372" s="150"/>
      <c r="C372" s="169"/>
      <c r="D372" s="7"/>
      <c r="E372" s="52"/>
      <c r="F372" s="4"/>
      <c r="G372" s="7"/>
      <c r="H372" s="53"/>
      <c r="I372" s="4"/>
      <c r="J372" s="4"/>
      <c r="K372" s="4"/>
      <c r="L372" s="4"/>
      <c r="M372" s="4"/>
      <c r="N372" s="4"/>
      <c r="O372" s="4"/>
      <c r="P372" s="4"/>
      <c r="Q372" s="4"/>
      <c r="R372" s="4"/>
      <c r="S372" s="4"/>
      <c r="T372" s="4"/>
      <c r="U372" s="4"/>
      <c r="V372" s="4"/>
      <c r="W372" s="4"/>
      <c r="X372" s="4"/>
      <c r="Y372" s="4"/>
      <c r="Z372" s="4"/>
    </row>
    <row r="373" spans="1:26" ht="18.75" customHeight="1">
      <c r="A373" s="7"/>
      <c r="B373" s="150"/>
      <c r="C373" s="169"/>
      <c r="D373" s="7"/>
      <c r="E373" s="52"/>
      <c r="F373" s="4"/>
      <c r="G373" s="7"/>
      <c r="H373" s="53"/>
      <c r="I373" s="4"/>
      <c r="J373" s="4"/>
      <c r="K373" s="4"/>
      <c r="L373" s="4"/>
      <c r="M373" s="4"/>
      <c r="N373" s="4"/>
      <c r="O373" s="4"/>
      <c r="P373" s="4"/>
      <c r="Q373" s="4"/>
      <c r="R373" s="4"/>
      <c r="S373" s="4"/>
      <c r="T373" s="4"/>
      <c r="U373" s="4"/>
      <c r="V373" s="4"/>
      <c r="W373" s="4"/>
      <c r="X373" s="4"/>
      <c r="Y373" s="4"/>
      <c r="Z373" s="4"/>
    </row>
    <row r="374" spans="1:26" ht="18.75" customHeight="1">
      <c r="A374" s="7"/>
      <c r="B374" s="150"/>
      <c r="C374" s="169"/>
      <c r="D374" s="7"/>
      <c r="E374" s="52"/>
      <c r="F374" s="4"/>
      <c r="G374" s="7"/>
      <c r="H374" s="53"/>
      <c r="I374" s="4"/>
      <c r="J374" s="4"/>
      <c r="K374" s="4"/>
      <c r="L374" s="4"/>
      <c r="M374" s="4"/>
      <c r="N374" s="4"/>
      <c r="O374" s="4"/>
      <c r="P374" s="4"/>
      <c r="Q374" s="4"/>
      <c r="R374" s="4"/>
      <c r="S374" s="4"/>
      <c r="T374" s="4"/>
      <c r="U374" s="4"/>
      <c r="V374" s="4"/>
      <c r="W374" s="4"/>
      <c r="X374" s="4"/>
      <c r="Y374" s="4"/>
      <c r="Z374" s="4"/>
    </row>
    <row r="375" spans="1:26" ht="18.75" customHeight="1">
      <c r="A375" s="7"/>
      <c r="B375" s="150"/>
      <c r="C375" s="169"/>
      <c r="D375" s="7"/>
      <c r="E375" s="52"/>
      <c r="F375" s="4"/>
      <c r="G375" s="7"/>
      <c r="H375" s="53"/>
      <c r="I375" s="4"/>
      <c r="J375" s="4"/>
      <c r="K375" s="4"/>
      <c r="L375" s="4"/>
      <c r="M375" s="4"/>
      <c r="N375" s="4"/>
      <c r="O375" s="4"/>
      <c r="P375" s="4"/>
      <c r="Q375" s="4"/>
      <c r="R375" s="4"/>
      <c r="S375" s="4"/>
      <c r="T375" s="4"/>
      <c r="U375" s="4"/>
      <c r="V375" s="4"/>
      <c r="W375" s="4"/>
      <c r="X375" s="4"/>
      <c r="Y375" s="4"/>
      <c r="Z375" s="4"/>
    </row>
    <row r="376" spans="1:26" ht="18.75" customHeight="1">
      <c r="A376" s="7"/>
      <c r="B376" s="77"/>
      <c r="C376" s="4"/>
      <c r="D376" s="7"/>
      <c r="E376" s="52"/>
      <c r="F376" s="4"/>
      <c r="G376" s="7"/>
      <c r="H376" s="53"/>
      <c r="I376" s="4"/>
      <c r="J376" s="4"/>
      <c r="K376" s="4"/>
      <c r="L376" s="4"/>
      <c r="M376" s="4"/>
      <c r="N376" s="4"/>
      <c r="O376" s="4"/>
      <c r="P376" s="4"/>
      <c r="Q376" s="4"/>
      <c r="R376" s="4"/>
      <c r="S376" s="4"/>
      <c r="T376" s="4"/>
      <c r="U376" s="4"/>
      <c r="V376" s="4"/>
      <c r="W376" s="4"/>
      <c r="X376" s="4"/>
      <c r="Y376" s="4"/>
      <c r="Z376" s="4"/>
    </row>
    <row r="377" spans="1:26" ht="18.75" customHeight="1">
      <c r="A377" s="7"/>
      <c r="B377" s="77"/>
      <c r="C377" s="4"/>
      <c r="D377" s="7"/>
      <c r="E377" s="52"/>
      <c r="F377" s="4"/>
      <c r="G377" s="7"/>
      <c r="H377" s="53"/>
      <c r="I377" s="4"/>
      <c r="J377" s="4"/>
      <c r="K377" s="4"/>
      <c r="L377" s="4"/>
      <c r="M377" s="4"/>
      <c r="N377" s="4"/>
      <c r="O377" s="4"/>
      <c r="P377" s="4"/>
      <c r="Q377" s="4"/>
      <c r="R377" s="4"/>
      <c r="S377" s="4"/>
      <c r="T377" s="4"/>
      <c r="U377" s="4"/>
      <c r="V377" s="4"/>
      <c r="W377" s="4"/>
      <c r="X377" s="4"/>
      <c r="Y377" s="4"/>
      <c r="Z377" s="4"/>
    </row>
    <row r="378" spans="1:26" ht="18.75" customHeight="1">
      <c r="A378" s="7"/>
      <c r="B378" s="77"/>
      <c r="C378" s="4"/>
      <c r="D378" s="7"/>
      <c r="E378" s="52"/>
      <c r="F378" s="4"/>
      <c r="G378" s="7"/>
      <c r="H378" s="53"/>
      <c r="I378" s="4"/>
      <c r="J378" s="4"/>
      <c r="K378" s="4"/>
      <c r="L378" s="4"/>
      <c r="M378" s="4"/>
      <c r="N378" s="4"/>
      <c r="O378" s="4"/>
      <c r="P378" s="4"/>
      <c r="Q378" s="4"/>
      <c r="R378" s="4"/>
      <c r="S378" s="4"/>
      <c r="T378" s="4"/>
      <c r="U378" s="4"/>
      <c r="V378" s="4"/>
      <c r="W378" s="4"/>
      <c r="X378" s="4"/>
      <c r="Y378" s="4"/>
      <c r="Z378" s="4"/>
    </row>
    <row r="379" spans="1:26" ht="18.75" customHeight="1">
      <c r="A379" s="7"/>
      <c r="B379" s="77"/>
      <c r="C379" s="4"/>
      <c r="D379" s="7"/>
      <c r="E379" s="52"/>
      <c r="F379" s="4"/>
      <c r="G379" s="7"/>
      <c r="H379" s="53"/>
      <c r="I379" s="4"/>
      <c r="J379" s="4"/>
      <c r="K379" s="4"/>
      <c r="L379" s="4"/>
      <c r="M379" s="4"/>
      <c r="N379" s="4"/>
      <c r="O379" s="4"/>
      <c r="P379" s="4"/>
      <c r="Q379" s="4"/>
      <c r="R379" s="4"/>
      <c r="S379" s="4"/>
      <c r="T379" s="4"/>
      <c r="U379" s="4"/>
      <c r="V379" s="4"/>
      <c r="W379" s="4"/>
      <c r="X379" s="4"/>
      <c r="Y379" s="4"/>
      <c r="Z379" s="4"/>
    </row>
    <row r="380" spans="1:26" ht="18.75" customHeight="1">
      <c r="A380" s="7"/>
      <c r="B380" s="77"/>
      <c r="C380" s="4"/>
      <c r="D380" s="7"/>
      <c r="E380" s="52"/>
      <c r="F380" s="4"/>
      <c r="G380" s="7"/>
      <c r="H380" s="53"/>
      <c r="I380" s="4"/>
      <c r="J380" s="4"/>
      <c r="K380" s="4"/>
      <c r="L380" s="4"/>
      <c r="M380" s="4"/>
      <c r="N380" s="4"/>
      <c r="O380" s="4"/>
      <c r="P380" s="4"/>
      <c r="Q380" s="4"/>
      <c r="R380" s="4"/>
      <c r="S380" s="4"/>
      <c r="T380" s="4"/>
      <c r="U380" s="4"/>
      <c r="V380" s="4"/>
      <c r="W380" s="4"/>
      <c r="X380" s="4"/>
      <c r="Y380" s="4"/>
      <c r="Z380" s="4"/>
    </row>
    <row r="381" spans="1:26" ht="18.75" customHeight="1">
      <c r="A381" s="7"/>
      <c r="B381" s="77"/>
      <c r="C381" s="4"/>
      <c r="D381" s="7"/>
      <c r="E381" s="52"/>
      <c r="F381" s="4"/>
      <c r="G381" s="7"/>
      <c r="H381" s="53"/>
      <c r="I381" s="4"/>
      <c r="J381" s="4"/>
      <c r="K381" s="4"/>
      <c r="L381" s="4"/>
      <c r="M381" s="4"/>
      <c r="N381" s="4"/>
      <c r="O381" s="4"/>
      <c r="P381" s="4"/>
      <c r="Q381" s="4"/>
      <c r="R381" s="4"/>
      <c r="S381" s="4"/>
      <c r="T381" s="4"/>
      <c r="U381" s="4"/>
      <c r="V381" s="4"/>
      <c r="W381" s="4"/>
      <c r="X381" s="4"/>
      <c r="Y381" s="4"/>
      <c r="Z381" s="4"/>
    </row>
    <row r="382" spans="1:26" ht="18.75" customHeight="1">
      <c r="A382" s="7"/>
      <c r="B382" s="77"/>
      <c r="C382" s="4"/>
      <c r="D382" s="7"/>
      <c r="E382" s="52"/>
      <c r="F382" s="4"/>
      <c r="G382" s="7"/>
      <c r="H382" s="53"/>
      <c r="I382" s="4"/>
      <c r="J382" s="4"/>
      <c r="K382" s="4"/>
      <c r="L382" s="4"/>
      <c r="M382" s="4"/>
      <c r="N382" s="4"/>
      <c r="O382" s="4"/>
      <c r="P382" s="4"/>
      <c r="Q382" s="4"/>
      <c r="R382" s="4"/>
      <c r="S382" s="4"/>
      <c r="T382" s="4"/>
      <c r="U382" s="4"/>
      <c r="V382" s="4"/>
      <c r="W382" s="4"/>
      <c r="X382" s="4"/>
      <c r="Y382" s="4"/>
      <c r="Z382" s="4"/>
    </row>
    <row r="383" spans="1:26" ht="18.75" customHeight="1">
      <c r="A383" s="7"/>
      <c r="B383" s="77"/>
      <c r="C383" s="4"/>
      <c r="D383" s="7"/>
      <c r="E383" s="52"/>
      <c r="F383" s="4"/>
      <c r="G383" s="7"/>
      <c r="H383" s="53"/>
      <c r="I383" s="4"/>
      <c r="J383" s="4"/>
      <c r="K383" s="4"/>
      <c r="L383" s="4"/>
      <c r="M383" s="4"/>
      <c r="N383" s="4"/>
      <c r="O383" s="4"/>
      <c r="P383" s="4"/>
      <c r="Q383" s="4"/>
      <c r="R383" s="4"/>
      <c r="S383" s="4"/>
      <c r="T383" s="4"/>
      <c r="U383" s="4"/>
      <c r="V383" s="4"/>
      <c r="W383" s="4"/>
      <c r="X383" s="4"/>
      <c r="Y383" s="4"/>
      <c r="Z383" s="4"/>
    </row>
    <row r="384" spans="1:26" ht="18.75" customHeight="1">
      <c r="A384" s="7"/>
      <c r="B384" s="77"/>
      <c r="C384" s="4"/>
      <c r="D384" s="7"/>
      <c r="E384" s="52"/>
      <c r="F384" s="4"/>
      <c r="G384" s="7"/>
      <c r="H384" s="53"/>
      <c r="I384" s="4"/>
      <c r="J384" s="4"/>
      <c r="K384" s="4"/>
      <c r="L384" s="4"/>
      <c r="M384" s="4"/>
      <c r="N384" s="4"/>
      <c r="O384" s="4"/>
      <c r="P384" s="4"/>
      <c r="Q384" s="4"/>
      <c r="R384" s="4"/>
      <c r="S384" s="4"/>
      <c r="T384" s="4"/>
      <c r="U384" s="4"/>
      <c r="V384" s="4"/>
      <c r="W384" s="4"/>
      <c r="X384" s="4"/>
      <c r="Y384" s="4"/>
      <c r="Z384" s="4"/>
    </row>
    <row r="385" spans="1:26" ht="18.75" customHeight="1">
      <c r="A385" s="7"/>
      <c r="B385" s="77"/>
      <c r="C385" s="4"/>
      <c r="D385" s="7"/>
      <c r="E385" s="52"/>
      <c r="F385" s="4"/>
      <c r="G385" s="7"/>
      <c r="H385" s="53"/>
      <c r="I385" s="4"/>
      <c r="J385" s="4"/>
      <c r="K385" s="4"/>
      <c r="L385" s="4"/>
      <c r="M385" s="4"/>
      <c r="N385" s="4"/>
      <c r="O385" s="4"/>
      <c r="P385" s="4"/>
      <c r="Q385" s="4"/>
      <c r="R385" s="4"/>
      <c r="S385" s="4"/>
      <c r="T385" s="4"/>
      <c r="U385" s="4"/>
      <c r="V385" s="4"/>
      <c r="W385" s="4"/>
      <c r="X385" s="4"/>
      <c r="Y385" s="4"/>
      <c r="Z385" s="4"/>
    </row>
    <row r="386" spans="1:26" ht="18.75" customHeight="1">
      <c r="A386" s="7"/>
      <c r="B386" s="77"/>
      <c r="C386" s="4"/>
      <c r="D386" s="7"/>
      <c r="E386" s="52"/>
      <c r="F386" s="4"/>
      <c r="G386" s="7"/>
      <c r="H386" s="53"/>
      <c r="I386" s="4"/>
      <c r="J386" s="4"/>
      <c r="K386" s="4"/>
      <c r="L386" s="4"/>
      <c r="M386" s="4"/>
      <c r="N386" s="4"/>
      <c r="O386" s="4"/>
      <c r="P386" s="4"/>
      <c r="Q386" s="4"/>
      <c r="R386" s="4"/>
      <c r="S386" s="4"/>
      <c r="T386" s="4"/>
      <c r="U386" s="4"/>
      <c r="V386" s="4"/>
      <c r="W386" s="4"/>
      <c r="X386" s="4"/>
      <c r="Y386" s="4"/>
      <c r="Z386" s="4"/>
    </row>
    <row r="387" spans="1:26" ht="18.75" customHeight="1">
      <c r="A387" s="7"/>
      <c r="B387" s="77"/>
      <c r="C387" s="4"/>
      <c r="D387" s="7"/>
      <c r="E387" s="52"/>
      <c r="F387" s="4"/>
      <c r="G387" s="7"/>
      <c r="H387" s="53"/>
      <c r="I387" s="4"/>
      <c r="J387" s="4"/>
      <c r="K387" s="4"/>
      <c r="L387" s="4"/>
      <c r="M387" s="4"/>
      <c r="N387" s="4"/>
      <c r="O387" s="4"/>
      <c r="P387" s="4"/>
      <c r="Q387" s="4"/>
      <c r="R387" s="4"/>
      <c r="S387" s="4"/>
      <c r="T387" s="4"/>
      <c r="U387" s="4"/>
      <c r="V387" s="4"/>
      <c r="W387" s="4"/>
      <c r="X387" s="4"/>
      <c r="Y387" s="4"/>
      <c r="Z387" s="4"/>
    </row>
    <row r="388" spans="1:26" ht="18.75" customHeight="1">
      <c r="A388" s="7"/>
      <c r="B388" s="77"/>
      <c r="C388" s="4"/>
      <c r="D388" s="7"/>
      <c r="E388" s="52"/>
      <c r="F388" s="4"/>
      <c r="G388" s="7"/>
      <c r="H388" s="53"/>
      <c r="I388" s="4"/>
      <c r="J388" s="4"/>
      <c r="K388" s="4"/>
      <c r="L388" s="4"/>
      <c r="M388" s="4"/>
      <c r="N388" s="4"/>
      <c r="O388" s="4"/>
      <c r="P388" s="4"/>
      <c r="Q388" s="4"/>
      <c r="R388" s="4"/>
      <c r="S388" s="4"/>
      <c r="T388" s="4"/>
      <c r="U388" s="4"/>
      <c r="V388" s="4"/>
      <c r="W388" s="4"/>
      <c r="X388" s="4"/>
      <c r="Y388" s="4"/>
      <c r="Z388" s="4"/>
    </row>
    <row r="389" spans="1:26" ht="18.75" customHeight="1">
      <c r="A389" s="7"/>
      <c r="B389" s="77"/>
      <c r="C389" s="4"/>
      <c r="D389" s="7"/>
      <c r="E389" s="52"/>
      <c r="F389" s="4"/>
      <c r="G389" s="7"/>
      <c r="H389" s="53"/>
      <c r="I389" s="4"/>
      <c r="J389" s="4"/>
      <c r="K389" s="4"/>
      <c r="L389" s="4"/>
      <c r="M389" s="4"/>
      <c r="N389" s="4"/>
      <c r="O389" s="4"/>
      <c r="P389" s="4"/>
      <c r="Q389" s="4"/>
      <c r="R389" s="4"/>
      <c r="S389" s="4"/>
      <c r="T389" s="4"/>
      <c r="U389" s="4"/>
      <c r="V389" s="4"/>
      <c r="W389" s="4"/>
      <c r="X389" s="4"/>
      <c r="Y389" s="4"/>
      <c r="Z389" s="4"/>
    </row>
    <row r="390" spans="1:26" ht="18.75" customHeight="1">
      <c r="A390" s="7"/>
      <c r="B390" s="77"/>
      <c r="C390" s="4"/>
      <c r="D390" s="7"/>
      <c r="E390" s="52"/>
      <c r="F390" s="4"/>
      <c r="G390" s="7"/>
      <c r="H390" s="53"/>
      <c r="I390" s="4"/>
      <c r="J390" s="4"/>
      <c r="K390" s="4"/>
      <c r="L390" s="4"/>
      <c r="M390" s="4"/>
      <c r="N390" s="4"/>
      <c r="O390" s="4"/>
      <c r="P390" s="4"/>
      <c r="Q390" s="4"/>
      <c r="R390" s="4"/>
      <c r="S390" s="4"/>
      <c r="T390" s="4"/>
      <c r="U390" s="4"/>
      <c r="V390" s="4"/>
      <c r="W390" s="4"/>
      <c r="X390" s="4"/>
      <c r="Y390" s="4"/>
      <c r="Z390" s="4"/>
    </row>
    <row r="391" spans="1:26" ht="18.75" customHeight="1">
      <c r="A391" s="7"/>
      <c r="B391" s="77"/>
      <c r="C391" s="4"/>
      <c r="D391" s="7"/>
      <c r="E391" s="52"/>
      <c r="F391" s="4"/>
      <c r="G391" s="7"/>
      <c r="H391" s="53"/>
      <c r="I391" s="4"/>
      <c r="J391" s="4"/>
      <c r="K391" s="4"/>
      <c r="L391" s="4"/>
      <c r="M391" s="4"/>
      <c r="N391" s="4"/>
      <c r="O391" s="4"/>
      <c r="P391" s="4"/>
      <c r="Q391" s="4"/>
      <c r="R391" s="4"/>
      <c r="S391" s="4"/>
      <c r="T391" s="4"/>
      <c r="U391" s="4"/>
      <c r="V391" s="4"/>
      <c r="W391" s="4"/>
      <c r="X391" s="4"/>
      <c r="Y391" s="4"/>
      <c r="Z391" s="4"/>
    </row>
    <row r="392" spans="1:26" ht="18.75" customHeight="1">
      <c r="A392" s="7"/>
      <c r="B392" s="77"/>
      <c r="C392" s="4"/>
      <c r="D392" s="7"/>
      <c r="E392" s="52"/>
      <c r="F392" s="4"/>
      <c r="G392" s="7"/>
      <c r="H392" s="53"/>
      <c r="I392" s="4"/>
      <c r="J392" s="4"/>
      <c r="K392" s="4"/>
      <c r="L392" s="4"/>
      <c r="M392" s="4"/>
      <c r="N392" s="4"/>
      <c r="O392" s="4"/>
      <c r="P392" s="4"/>
      <c r="Q392" s="4"/>
      <c r="R392" s="4"/>
      <c r="S392" s="4"/>
      <c r="T392" s="4"/>
      <c r="U392" s="4"/>
      <c r="V392" s="4"/>
      <c r="W392" s="4"/>
      <c r="X392" s="4"/>
      <c r="Y392" s="4"/>
      <c r="Z392" s="4"/>
    </row>
    <row r="393" spans="1:26" ht="18.75" customHeight="1">
      <c r="A393" s="7"/>
      <c r="B393" s="77"/>
      <c r="C393" s="4"/>
      <c r="D393" s="7"/>
      <c r="E393" s="52"/>
      <c r="F393" s="4"/>
      <c r="G393" s="7"/>
      <c r="H393" s="53"/>
      <c r="I393" s="4"/>
      <c r="J393" s="4"/>
      <c r="K393" s="4"/>
      <c r="L393" s="4"/>
      <c r="M393" s="4"/>
      <c r="N393" s="4"/>
      <c r="O393" s="4"/>
      <c r="P393" s="4"/>
      <c r="Q393" s="4"/>
      <c r="R393" s="4"/>
      <c r="S393" s="4"/>
      <c r="T393" s="4"/>
      <c r="U393" s="4"/>
      <c r="V393" s="4"/>
      <c r="W393" s="4"/>
      <c r="X393" s="4"/>
      <c r="Y393" s="4"/>
      <c r="Z393" s="4"/>
    </row>
    <row r="394" spans="1:26" ht="18.75" customHeight="1">
      <c r="A394" s="7"/>
      <c r="B394" s="77"/>
      <c r="C394" s="4"/>
      <c r="D394" s="7"/>
      <c r="E394" s="52"/>
      <c r="F394" s="4"/>
      <c r="G394" s="7"/>
      <c r="H394" s="53"/>
      <c r="I394" s="4"/>
      <c r="J394" s="4"/>
      <c r="K394" s="4"/>
      <c r="L394" s="4"/>
      <c r="M394" s="4"/>
      <c r="N394" s="4"/>
      <c r="O394" s="4"/>
      <c r="P394" s="4"/>
      <c r="Q394" s="4"/>
      <c r="R394" s="4"/>
      <c r="S394" s="4"/>
      <c r="T394" s="4"/>
      <c r="U394" s="4"/>
      <c r="V394" s="4"/>
      <c r="W394" s="4"/>
      <c r="X394" s="4"/>
      <c r="Y394" s="4"/>
      <c r="Z394" s="4"/>
    </row>
    <row r="395" spans="1:26" ht="18.75" customHeight="1">
      <c r="A395" s="7"/>
      <c r="B395" s="77"/>
      <c r="C395" s="4"/>
      <c r="D395" s="7"/>
      <c r="E395" s="52"/>
      <c r="F395" s="4"/>
      <c r="G395" s="7"/>
      <c r="H395" s="53"/>
      <c r="I395" s="4"/>
      <c r="J395" s="4"/>
      <c r="K395" s="4"/>
      <c r="L395" s="4"/>
      <c r="M395" s="4"/>
      <c r="N395" s="4"/>
      <c r="O395" s="4"/>
      <c r="P395" s="4"/>
      <c r="Q395" s="4"/>
      <c r="R395" s="4"/>
      <c r="S395" s="4"/>
      <c r="T395" s="4"/>
      <c r="U395" s="4"/>
      <c r="V395" s="4"/>
      <c r="W395" s="4"/>
      <c r="X395" s="4"/>
      <c r="Y395" s="4"/>
      <c r="Z395" s="4"/>
    </row>
    <row r="396" spans="1:26" ht="18.75" customHeight="1">
      <c r="A396" s="7"/>
      <c r="B396" s="77"/>
      <c r="C396" s="4"/>
      <c r="D396" s="7"/>
      <c r="E396" s="52"/>
      <c r="F396" s="4"/>
      <c r="G396" s="7"/>
      <c r="H396" s="53"/>
      <c r="I396" s="4"/>
      <c r="J396" s="4"/>
      <c r="K396" s="4"/>
      <c r="L396" s="4"/>
      <c r="M396" s="4"/>
      <c r="N396" s="4"/>
      <c r="O396" s="4"/>
      <c r="P396" s="4"/>
      <c r="Q396" s="4"/>
      <c r="R396" s="4"/>
      <c r="S396" s="4"/>
      <c r="T396" s="4"/>
      <c r="U396" s="4"/>
      <c r="V396" s="4"/>
      <c r="W396" s="4"/>
      <c r="X396" s="4"/>
      <c r="Y396" s="4"/>
      <c r="Z396" s="4"/>
    </row>
    <row r="397" spans="1:26" ht="18.75" customHeight="1">
      <c r="A397" s="7"/>
      <c r="B397" s="77"/>
      <c r="C397" s="4"/>
      <c r="D397" s="7"/>
      <c r="E397" s="52"/>
      <c r="F397" s="4"/>
      <c r="G397" s="7"/>
      <c r="H397" s="53"/>
      <c r="I397" s="4"/>
      <c r="J397" s="4"/>
      <c r="K397" s="4"/>
      <c r="L397" s="4"/>
      <c r="M397" s="4"/>
      <c r="N397" s="4"/>
      <c r="O397" s="4"/>
      <c r="P397" s="4"/>
      <c r="Q397" s="4"/>
      <c r="R397" s="4"/>
      <c r="S397" s="4"/>
      <c r="T397" s="4"/>
      <c r="U397" s="4"/>
      <c r="V397" s="4"/>
      <c r="W397" s="4"/>
      <c r="X397" s="4"/>
      <c r="Y397" s="4"/>
      <c r="Z397" s="4"/>
    </row>
    <row r="398" spans="1:26" ht="18.75" customHeight="1">
      <c r="A398" s="7"/>
      <c r="B398" s="77"/>
      <c r="C398" s="4"/>
      <c r="D398" s="7"/>
      <c r="E398" s="52"/>
      <c r="F398" s="4"/>
      <c r="G398" s="7"/>
      <c r="H398" s="53"/>
      <c r="I398" s="4"/>
      <c r="J398" s="4"/>
      <c r="K398" s="4"/>
      <c r="L398" s="4"/>
      <c r="M398" s="4"/>
      <c r="N398" s="4"/>
      <c r="O398" s="4"/>
      <c r="P398" s="4"/>
      <c r="Q398" s="4"/>
      <c r="R398" s="4"/>
      <c r="S398" s="4"/>
      <c r="T398" s="4"/>
      <c r="U398" s="4"/>
      <c r="V398" s="4"/>
      <c r="W398" s="4"/>
      <c r="X398" s="4"/>
      <c r="Y398" s="4"/>
      <c r="Z398" s="4"/>
    </row>
    <row r="399" spans="1:26" ht="18.75" customHeight="1">
      <c r="A399" s="7"/>
      <c r="B399" s="77"/>
      <c r="C399" s="4"/>
      <c r="D399" s="7"/>
      <c r="E399" s="52"/>
      <c r="F399" s="4"/>
      <c r="G399" s="7"/>
      <c r="H399" s="53"/>
      <c r="I399" s="4"/>
      <c r="J399" s="4"/>
      <c r="K399" s="4"/>
      <c r="L399" s="4"/>
      <c r="M399" s="4"/>
      <c r="N399" s="4"/>
      <c r="O399" s="4"/>
      <c r="P399" s="4"/>
      <c r="Q399" s="4"/>
      <c r="R399" s="4"/>
      <c r="S399" s="4"/>
      <c r="T399" s="4"/>
      <c r="U399" s="4"/>
      <c r="V399" s="4"/>
      <c r="W399" s="4"/>
      <c r="X399" s="4"/>
      <c r="Y399" s="4"/>
      <c r="Z399" s="4"/>
    </row>
    <row r="400" spans="1:26" ht="18.75" customHeight="1">
      <c r="A400" s="7"/>
      <c r="B400" s="77"/>
      <c r="C400" s="4"/>
      <c r="D400" s="7"/>
      <c r="E400" s="52"/>
      <c r="F400" s="4"/>
      <c r="G400" s="7"/>
      <c r="H400" s="53"/>
      <c r="I400" s="4"/>
      <c r="J400" s="4"/>
      <c r="K400" s="4"/>
      <c r="L400" s="4"/>
      <c r="M400" s="4"/>
      <c r="N400" s="4"/>
      <c r="O400" s="4"/>
      <c r="P400" s="4"/>
      <c r="Q400" s="4"/>
      <c r="R400" s="4"/>
      <c r="S400" s="4"/>
      <c r="T400" s="4"/>
      <c r="U400" s="4"/>
      <c r="V400" s="4"/>
      <c r="W400" s="4"/>
      <c r="X400" s="4"/>
      <c r="Y400" s="4"/>
      <c r="Z400" s="4"/>
    </row>
    <row r="401" spans="1:26" ht="18.75" customHeight="1">
      <c r="A401" s="7"/>
      <c r="B401" s="77"/>
      <c r="C401" s="4"/>
      <c r="D401" s="7"/>
      <c r="E401" s="52"/>
      <c r="F401" s="4"/>
      <c r="G401" s="7"/>
      <c r="H401" s="53"/>
      <c r="I401" s="4"/>
      <c r="J401" s="4"/>
      <c r="K401" s="4"/>
      <c r="L401" s="4"/>
      <c r="M401" s="4"/>
      <c r="N401" s="4"/>
      <c r="O401" s="4"/>
      <c r="P401" s="4"/>
      <c r="Q401" s="4"/>
      <c r="R401" s="4"/>
      <c r="S401" s="4"/>
      <c r="T401" s="4"/>
      <c r="U401" s="4"/>
      <c r="V401" s="4"/>
      <c r="W401" s="4"/>
      <c r="X401" s="4"/>
      <c r="Y401" s="4"/>
      <c r="Z401" s="4"/>
    </row>
    <row r="402" spans="1:26" ht="18.75" customHeight="1">
      <c r="A402" s="7"/>
      <c r="B402" s="77"/>
      <c r="C402" s="4"/>
      <c r="D402" s="7"/>
      <c r="E402" s="52"/>
      <c r="F402" s="4"/>
      <c r="G402" s="7"/>
      <c r="H402" s="53"/>
      <c r="I402" s="4"/>
      <c r="J402" s="4"/>
      <c r="K402" s="4"/>
      <c r="L402" s="4"/>
      <c r="M402" s="4"/>
      <c r="N402" s="4"/>
      <c r="O402" s="4"/>
      <c r="P402" s="4"/>
      <c r="Q402" s="4"/>
      <c r="R402" s="4"/>
      <c r="S402" s="4"/>
      <c r="T402" s="4"/>
      <c r="U402" s="4"/>
      <c r="V402" s="4"/>
      <c r="W402" s="4"/>
      <c r="X402" s="4"/>
      <c r="Y402" s="4"/>
      <c r="Z402" s="4"/>
    </row>
    <row r="403" spans="1:26" ht="18.75" customHeight="1">
      <c r="A403" s="7"/>
      <c r="B403" s="77"/>
      <c r="C403" s="4"/>
      <c r="D403" s="7"/>
      <c r="E403" s="52"/>
      <c r="F403" s="4"/>
      <c r="G403" s="7"/>
      <c r="H403" s="53"/>
      <c r="I403" s="4"/>
      <c r="J403" s="4"/>
      <c r="K403" s="4"/>
      <c r="L403" s="4"/>
      <c r="M403" s="4"/>
      <c r="N403" s="4"/>
      <c r="O403" s="4"/>
      <c r="P403" s="4"/>
      <c r="Q403" s="4"/>
      <c r="R403" s="4"/>
      <c r="S403" s="4"/>
      <c r="T403" s="4"/>
      <c r="U403" s="4"/>
      <c r="V403" s="4"/>
      <c r="W403" s="4"/>
      <c r="X403" s="4"/>
      <c r="Y403" s="4"/>
      <c r="Z403" s="4"/>
    </row>
    <row r="404" spans="1:26" ht="18.75" customHeight="1">
      <c r="A404" s="7"/>
      <c r="B404" s="77"/>
      <c r="C404" s="4"/>
      <c r="D404" s="7"/>
      <c r="E404" s="52"/>
      <c r="F404" s="4"/>
      <c r="G404" s="7"/>
      <c r="H404" s="53"/>
      <c r="I404" s="4"/>
      <c r="J404" s="4"/>
      <c r="K404" s="4"/>
      <c r="L404" s="4"/>
      <c r="M404" s="4"/>
      <c r="N404" s="4"/>
      <c r="O404" s="4"/>
      <c r="P404" s="4"/>
      <c r="Q404" s="4"/>
      <c r="R404" s="4"/>
      <c r="S404" s="4"/>
      <c r="T404" s="4"/>
      <c r="U404" s="4"/>
      <c r="V404" s="4"/>
      <c r="W404" s="4"/>
      <c r="X404" s="4"/>
      <c r="Y404" s="4"/>
      <c r="Z404" s="4"/>
    </row>
    <row r="405" spans="1:26" ht="18.75" customHeight="1">
      <c r="A405" s="7"/>
      <c r="B405" s="77"/>
      <c r="C405" s="4"/>
      <c r="D405" s="7"/>
      <c r="E405" s="52"/>
      <c r="F405" s="4"/>
      <c r="G405" s="7"/>
      <c r="H405" s="53"/>
      <c r="I405" s="4"/>
      <c r="J405" s="4"/>
      <c r="K405" s="4"/>
      <c r="L405" s="4"/>
      <c r="M405" s="4"/>
      <c r="N405" s="4"/>
      <c r="O405" s="4"/>
      <c r="P405" s="4"/>
      <c r="Q405" s="4"/>
      <c r="R405" s="4"/>
      <c r="S405" s="4"/>
      <c r="T405" s="4"/>
      <c r="U405" s="4"/>
      <c r="V405" s="4"/>
      <c r="W405" s="4"/>
      <c r="X405" s="4"/>
      <c r="Y405" s="4"/>
      <c r="Z405" s="4"/>
    </row>
    <row r="406" spans="1:26" ht="18.75" customHeight="1">
      <c r="A406" s="7"/>
      <c r="B406" s="77"/>
      <c r="C406" s="4"/>
      <c r="D406" s="7"/>
      <c r="E406" s="52"/>
      <c r="F406" s="4"/>
      <c r="G406" s="7"/>
      <c r="H406" s="53"/>
      <c r="I406" s="4"/>
      <c r="J406" s="4"/>
      <c r="K406" s="4"/>
      <c r="L406" s="4"/>
      <c r="M406" s="4"/>
      <c r="N406" s="4"/>
      <c r="O406" s="4"/>
      <c r="P406" s="4"/>
      <c r="Q406" s="4"/>
      <c r="R406" s="4"/>
      <c r="S406" s="4"/>
      <c r="T406" s="4"/>
      <c r="U406" s="4"/>
      <c r="V406" s="4"/>
      <c r="W406" s="4"/>
      <c r="X406" s="4"/>
      <c r="Y406" s="4"/>
      <c r="Z406" s="4"/>
    </row>
    <row r="407" spans="1:26" ht="18.75" customHeight="1">
      <c r="A407" s="7"/>
      <c r="B407" s="77"/>
      <c r="C407" s="4"/>
      <c r="D407" s="7"/>
      <c r="E407" s="52"/>
      <c r="F407" s="4"/>
      <c r="G407" s="7"/>
      <c r="H407" s="53"/>
      <c r="I407" s="4"/>
      <c r="J407" s="4"/>
      <c r="K407" s="4"/>
      <c r="L407" s="4"/>
      <c r="M407" s="4"/>
      <c r="N407" s="4"/>
      <c r="O407" s="4"/>
      <c r="P407" s="4"/>
      <c r="Q407" s="4"/>
      <c r="R407" s="4"/>
      <c r="S407" s="4"/>
      <c r="T407" s="4"/>
      <c r="U407" s="4"/>
      <c r="V407" s="4"/>
      <c r="W407" s="4"/>
      <c r="X407" s="4"/>
      <c r="Y407" s="4"/>
      <c r="Z407" s="4"/>
    </row>
    <row r="408" spans="1:26" ht="18.75" customHeight="1">
      <c r="A408" s="7"/>
      <c r="B408" s="77"/>
      <c r="C408" s="4"/>
      <c r="D408" s="7"/>
      <c r="E408" s="52"/>
      <c r="F408" s="4"/>
      <c r="G408" s="7"/>
      <c r="H408" s="53"/>
      <c r="I408" s="4"/>
      <c r="J408" s="4"/>
      <c r="K408" s="4"/>
      <c r="L408" s="4"/>
      <c r="M408" s="4"/>
      <c r="N408" s="4"/>
      <c r="O408" s="4"/>
      <c r="P408" s="4"/>
      <c r="Q408" s="4"/>
      <c r="R408" s="4"/>
      <c r="S408" s="4"/>
      <c r="T408" s="4"/>
      <c r="U408" s="4"/>
      <c r="V408" s="4"/>
      <c r="W408" s="4"/>
      <c r="X408" s="4"/>
      <c r="Y408" s="4"/>
      <c r="Z408" s="4"/>
    </row>
    <row r="409" spans="1:26" ht="18.75" customHeight="1">
      <c r="A409" s="7"/>
      <c r="B409" s="77"/>
      <c r="C409" s="4"/>
      <c r="D409" s="7"/>
      <c r="E409" s="52"/>
      <c r="F409" s="4"/>
      <c r="G409" s="7"/>
      <c r="H409" s="53"/>
      <c r="I409" s="4"/>
      <c r="J409" s="4"/>
      <c r="K409" s="4"/>
      <c r="L409" s="4"/>
      <c r="M409" s="4"/>
      <c r="N409" s="4"/>
      <c r="O409" s="4"/>
      <c r="P409" s="4"/>
      <c r="Q409" s="4"/>
      <c r="R409" s="4"/>
      <c r="S409" s="4"/>
      <c r="T409" s="4"/>
      <c r="U409" s="4"/>
      <c r="V409" s="4"/>
      <c r="W409" s="4"/>
      <c r="X409" s="4"/>
      <c r="Y409" s="4"/>
      <c r="Z409" s="4"/>
    </row>
    <row r="410" spans="1:26" ht="18.75" customHeight="1">
      <c r="A410" s="7"/>
      <c r="B410" s="77"/>
      <c r="C410" s="4"/>
      <c r="D410" s="7"/>
      <c r="E410" s="52"/>
      <c r="F410" s="4"/>
      <c r="G410" s="7"/>
      <c r="H410" s="53"/>
      <c r="I410" s="4"/>
      <c r="J410" s="4"/>
      <c r="K410" s="4"/>
      <c r="L410" s="4"/>
      <c r="M410" s="4"/>
      <c r="N410" s="4"/>
      <c r="O410" s="4"/>
      <c r="P410" s="4"/>
      <c r="Q410" s="4"/>
      <c r="R410" s="4"/>
      <c r="S410" s="4"/>
      <c r="T410" s="4"/>
      <c r="U410" s="4"/>
      <c r="V410" s="4"/>
      <c r="W410" s="4"/>
      <c r="X410" s="4"/>
      <c r="Y410" s="4"/>
      <c r="Z410" s="4"/>
    </row>
    <row r="411" spans="1:26" ht="18.75" customHeight="1">
      <c r="A411" s="7"/>
      <c r="B411" s="77"/>
      <c r="C411" s="4"/>
      <c r="D411" s="7"/>
      <c r="E411" s="52"/>
      <c r="F411" s="4"/>
      <c r="G411" s="7"/>
      <c r="H411" s="53"/>
      <c r="I411" s="4"/>
      <c r="J411" s="4"/>
      <c r="K411" s="4"/>
      <c r="L411" s="4"/>
      <c r="M411" s="4"/>
      <c r="N411" s="4"/>
      <c r="O411" s="4"/>
      <c r="P411" s="4"/>
      <c r="Q411" s="4"/>
      <c r="R411" s="4"/>
      <c r="S411" s="4"/>
      <c r="T411" s="4"/>
      <c r="U411" s="4"/>
      <c r="V411" s="4"/>
      <c r="W411" s="4"/>
      <c r="X411" s="4"/>
      <c r="Y411" s="4"/>
      <c r="Z411" s="4"/>
    </row>
    <row r="412" spans="1:26" ht="18.75" customHeight="1">
      <c r="A412" s="7"/>
      <c r="B412" s="77"/>
      <c r="C412" s="4"/>
      <c r="D412" s="7"/>
      <c r="E412" s="52"/>
      <c r="F412" s="4"/>
      <c r="G412" s="7"/>
      <c r="H412" s="53"/>
      <c r="I412" s="4"/>
      <c r="J412" s="4"/>
      <c r="K412" s="4"/>
      <c r="L412" s="4"/>
      <c r="M412" s="4"/>
      <c r="N412" s="4"/>
      <c r="O412" s="4"/>
      <c r="P412" s="4"/>
      <c r="Q412" s="4"/>
      <c r="R412" s="4"/>
      <c r="S412" s="4"/>
      <c r="T412" s="4"/>
      <c r="U412" s="4"/>
      <c r="V412" s="4"/>
      <c r="W412" s="4"/>
      <c r="X412" s="4"/>
      <c r="Y412" s="4"/>
      <c r="Z412" s="4"/>
    </row>
    <row r="413" spans="1:26" ht="18.75" customHeight="1">
      <c r="A413" s="7"/>
      <c r="B413" s="77"/>
      <c r="C413" s="4"/>
      <c r="D413" s="7"/>
      <c r="E413" s="52"/>
      <c r="F413" s="4"/>
      <c r="G413" s="7"/>
      <c r="H413" s="53"/>
      <c r="I413" s="4"/>
      <c r="J413" s="4"/>
      <c r="K413" s="4"/>
      <c r="L413" s="4"/>
      <c r="M413" s="4"/>
      <c r="N413" s="4"/>
      <c r="O413" s="4"/>
      <c r="P413" s="4"/>
      <c r="Q413" s="4"/>
      <c r="R413" s="4"/>
      <c r="S413" s="4"/>
      <c r="T413" s="4"/>
      <c r="U413" s="4"/>
      <c r="V413" s="4"/>
      <c r="W413" s="4"/>
      <c r="X413" s="4"/>
      <c r="Y413" s="4"/>
      <c r="Z413" s="4"/>
    </row>
    <row r="414" spans="1:26" ht="18.75" customHeight="1">
      <c r="A414" s="7"/>
      <c r="B414" s="77"/>
      <c r="C414" s="4"/>
      <c r="D414" s="7"/>
      <c r="E414" s="52"/>
      <c r="F414" s="4"/>
      <c r="G414" s="7"/>
      <c r="H414" s="53"/>
      <c r="I414" s="4"/>
      <c r="J414" s="4"/>
      <c r="K414" s="4"/>
      <c r="L414" s="4"/>
      <c r="M414" s="4"/>
      <c r="N414" s="4"/>
      <c r="O414" s="4"/>
      <c r="P414" s="4"/>
      <c r="Q414" s="4"/>
      <c r="R414" s="4"/>
      <c r="S414" s="4"/>
      <c r="T414" s="4"/>
      <c r="U414" s="4"/>
      <c r="V414" s="4"/>
      <c r="W414" s="4"/>
      <c r="X414" s="4"/>
      <c r="Y414" s="4"/>
      <c r="Z414" s="4"/>
    </row>
    <row r="415" spans="1:26" ht="18.75" customHeight="1">
      <c r="A415" s="7"/>
      <c r="B415" s="77"/>
      <c r="C415" s="4"/>
      <c r="D415" s="7"/>
      <c r="E415" s="52"/>
      <c r="F415" s="4"/>
      <c r="G415" s="7"/>
      <c r="H415" s="53"/>
      <c r="I415" s="4"/>
      <c r="J415" s="4"/>
      <c r="K415" s="4"/>
      <c r="L415" s="4"/>
      <c r="M415" s="4"/>
      <c r="N415" s="4"/>
      <c r="O415" s="4"/>
      <c r="P415" s="4"/>
      <c r="Q415" s="4"/>
      <c r="R415" s="4"/>
      <c r="S415" s="4"/>
      <c r="T415" s="4"/>
      <c r="U415" s="4"/>
      <c r="V415" s="4"/>
      <c r="W415" s="4"/>
      <c r="X415" s="4"/>
      <c r="Y415" s="4"/>
      <c r="Z415" s="4"/>
    </row>
    <row r="416" spans="1:26" ht="18.75" customHeight="1">
      <c r="A416" s="7"/>
      <c r="B416" s="77"/>
      <c r="C416" s="4"/>
      <c r="D416" s="7"/>
      <c r="E416" s="52"/>
      <c r="F416" s="4"/>
      <c r="G416" s="7"/>
      <c r="H416" s="53"/>
      <c r="I416" s="4"/>
      <c r="J416" s="4"/>
      <c r="K416" s="4"/>
      <c r="L416" s="4"/>
      <c r="M416" s="4"/>
      <c r="N416" s="4"/>
      <c r="O416" s="4"/>
      <c r="P416" s="4"/>
      <c r="Q416" s="4"/>
      <c r="R416" s="4"/>
      <c r="S416" s="4"/>
      <c r="T416" s="4"/>
      <c r="U416" s="4"/>
      <c r="V416" s="4"/>
      <c r="W416" s="4"/>
      <c r="X416" s="4"/>
      <c r="Y416" s="4"/>
      <c r="Z416" s="4"/>
    </row>
    <row r="417" spans="1:26" ht="18.75" customHeight="1">
      <c r="A417" s="7"/>
      <c r="B417" s="77"/>
      <c r="C417" s="4"/>
      <c r="D417" s="7"/>
      <c r="E417" s="52"/>
      <c r="F417" s="4"/>
      <c r="G417" s="7"/>
      <c r="H417" s="53"/>
      <c r="I417" s="4"/>
      <c r="J417" s="4"/>
      <c r="K417" s="4"/>
      <c r="L417" s="4"/>
      <c r="M417" s="4"/>
      <c r="N417" s="4"/>
      <c r="O417" s="4"/>
      <c r="P417" s="4"/>
      <c r="Q417" s="4"/>
      <c r="R417" s="4"/>
      <c r="S417" s="4"/>
      <c r="T417" s="4"/>
      <c r="U417" s="4"/>
      <c r="V417" s="4"/>
      <c r="W417" s="4"/>
      <c r="X417" s="4"/>
      <c r="Y417" s="4"/>
      <c r="Z417" s="4"/>
    </row>
    <row r="418" spans="1:26" ht="18.75" customHeight="1">
      <c r="A418" s="7"/>
      <c r="B418" s="77"/>
      <c r="C418" s="4"/>
      <c r="D418" s="7"/>
      <c r="E418" s="52"/>
      <c r="F418" s="4"/>
      <c r="G418" s="7"/>
      <c r="H418" s="53"/>
      <c r="I418" s="4"/>
      <c r="J418" s="4"/>
      <c r="K418" s="4"/>
      <c r="L418" s="4"/>
      <c r="M418" s="4"/>
      <c r="N418" s="4"/>
      <c r="O418" s="4"/>
      <c r="P418" s="4"/>
      <c r="Q418" s="4"/>
      <c r="R418" s="4"/>
      <c r="S418" s="4"/>
      <c r="T418" s="4"/>
      <c r="U418" s="4"/>
      <c r="V418" s="4"/>
      <c r="W418" s="4"/>
      <c r="X418" s="4"/>
      <c r="Y418" s="4"/>
      <c r="Z418" s="4"/>
    </row>
    <row r="419" spans="1:26" ht="18.75" customHeight="1">
      <c r="A419" s="7"/>
      <c r="B419" s="77"/>
      <c r="C419" s="4"/>
      <c r="D419" s="7"/>
      <c r="E419" s="52"/>
      <c r="F419" s="4"/>
      <c r="G419" s="7"/>
      <c r="H419" s="53"/>
      <c r="I419" s="4"/>
      <c r="J419" s="4"/>
      <c r="K419" s="4"/>
      <c r="L419" s="4"/>
      <c r="M419" s="4"/>
      <c r="N419" s="4"/>
      <c r="O419" s="4"/>
      <c r="P419" s="4"/>
      <c r="Q419" s="4"/>
      <c r="R419" s="4"/>
      <c r="S419" s="4"/>
      <c r="T419" s="4"/>
      <c r="U419" s="4"/>
      <c r="V419" s="4"/>
      <c r="W419" s="4"/>
      <c r="X419" s="4"/>
      <c r="Y419" s="4"/>
      <c r="Z419" s="4"/>
    </row>
    <row r="420" spans="1:26" ht="18.75" customHeight="1">
      <c r="A420" s="7"/>
      <c r="B420" s="77"/>
      <c r="C420" s="4"/>
      <c r="D420" s="7"/>
      <c r="E420" s="52"/>
      <c r="F420" s="4"/>
      <c r="G420" s="7"/>
      <c r="H420" s="53"/>
      <c r="I420" s="4"/>
      <c r="J420" s="4"/>
      <c r="K420" s="4"/>
      <c r="L420" s="4"/>
      <c r="M420" s="4"/>
      <c r="N420" s="4"/>
      <c r="O420" s="4"/>
      <c r="P420" s="4"/>
      <c r="Q420" s="4"/>
      <c r="R420" s="4"/>
      <c r="S420" s="4"/>
      <c r="T420" s="4"/>
      <c r="U420" s="4"/>
      <c r="V420" s="4"/>
      <c r="W420" s="4"/>
      <c r="X420" s="4"/>
      <c r="Y420" s="4"/>
      <c r="Z420" s="4"/>
    </row>
    <row r="421" spans="1:26" ht="18.75" customHeight="1">
      <c r="A421" s="7"/>
      <c r="B421" s="77"/>
      <c r="C421" s="4"/>
      <c r="D421" s="7"/>
      <c r="E421" s="52"/>
      <c r="F421" s="4"/>
      <c r="G421" s="7"/>
      <c r="H421" s="53"/>
      <c r="I421" s="4"/>
      <c r="J421" s="4"/>
      <c r="K421" s="4"/>
      <c r="L421" s="4"/>
      <c r="M421" s="4"/>
      <c r="N421" s="4"/>
      <c r="O421" s="4"/>
      <c r="P421" s="4"/>
      <c r="Q421" s="4"/>
      <c r="R421" s="4"/>
      <c r="S421" s="4"/>
      <c r="T421" s="4"/>
      <c r="U421" s="4"/>
      <c r="V421" s="4"/>
      <c r="W421" s="4"/>
      <c r="X421" s="4"/>
      <c r="Y421" s="4"/>
      <c r="Z421" s="4"/>
    </row>
    <row r="422" spans="1:26" ht="18.75" customHeight="1">
      <c r="A422" s="7"/>
      <c r="B422" s="77"/>
      <c r="C422" s="4"/>
      <c r="D422" s="7"/>
      <c r="E422" s="52"/>
      <c r="F422" s="4"/>
      <c r="G422" s="7"/>
      <c r="H422" s="53"/>
      <c r="I422" s="4"/>
      <c r="J422" s="4"/>
      <c r="K422" s="4"/>
      <c r="L422" s="4"/>
      <c r="M422" s="4"/>
      <c r="N422" s="4"/>
      <c r="O422" s="4"/>
      <c r="P422" s="4"/>
      <c r="Q422" s="4"/>
      <c r="R422" s="4"/>
      <c r="S422" s="4"/>
      <c r="T422" s="4"/>
      <c r="U422" s="4"/>
      <c r="V422" s="4"/>
      <c r="W422" s="4"/>
      <c r="X422" s="4"/>
      <c r="Y422" s="4"/>
      <c r="Z422" s="4"/>
    </row>
    <row r="423" spans="1:26" ht="18.75" customHeight="1">
      <c r="A423" s="7"/>
      <c r="B423" s="77"/>
      <c r="C423" s="4"/>
      <c r="D423" s="7"/>
      <c r="E423" s="52"/>
      <c r="F423" s="4"/>
      <c r="G423" s="7"/>
      <c r="H423" s="53"/>
      <c r="I423" s="4"/>
      <c r="J423" s="4"/>
      <c r="K423" s="4"/>
      <c r="L423" s="4"/>
      <c r="M423" s="4"/>
      <c r="N423" s="4"/>
      <c r="O423" s="4"/>
      <c r="P423" s="4"/>
      <c r="Q423" s="4"/>
      <c r="R423" s="4"/>
      <c r="S423" s="4"/>
      <c r="T423" s="4"/>
      <c r="U423" s="4"/>
      <c r="V423" s="4"/>
      <c r="W423" s="4"/>
      <c r="X423" s="4"/>
      <c r="Y423" s="4"/>
      <c r="Z423" s="4"/>
    </row>
    <row r="424" spans="1:26" ht="18.75" customHeight="1">
      <c r="A424" s="7"/>
      <c r="B424" s="77"/>
      <c r="C424" s="4"/>
      <c r="D424" s="7"/>
      <c r="E424" s="52"/>
      <c r="F424" s="4"/>
      <c r="G424" s="7"/>
      <c r="H424" s="53"/>
      <c r="I424" s="4"/>
      <c r="J424" s="4"/>
      <c r="K424" s="4"/>
      <c r="L424" s="4"/>
      <c r="M424" s="4"/>
      <c r="N424" s="4"/>
      <c r="O424" s="4"/>
      <c r="P424" s="4"/>
      <c r="Q424" s="4"/>
      <c r="R424" s="4"/>
      <c r="S424" s="4"/>
      <c r="T424" s="4"/>
      <c r="U424" s="4"/>
      <c r="V424" s="4"/>
      <c r="W424" s="4"/>
      <c r="X424" s="4"/>
      <c r="Y424" s="4"/>
      <c r="Z424" s="4"/>
    </row>
    <row r="425" spans="1:26" ht="18.75" customHeight="1">
      <c r="A425" s="7"/>
      <c r="B425" s="77"/>
      <c r="C425" s="4"/>
      <c r="D425" s="7"/>
      <c r="E425" s="52"/>
      <c r="F425" s="4"/>
      <c r="G425" s="7"/>
      <c r="H425" s="53"/>
      <c r="I425" s="4"/>
      <c r="J425" s="4"/>
      <c r="K425" s="4"/>
      <c r="L425" s="4"/>
      <c r="M425" s="4"/>
      <c r="N425" s="4"/>
      <c r="O425" s="4"/>
      <c r="P425" s="4"/>
      <c r="Q425" s="4"/>
      <c r="R425" s="4"/>
      <c r="S425" s="4"/>
      <c r="T425" s="4"/>
      <c r="U425" s="4"/>
      <c r="V425" s="4"/>
      <c r="W425" s="4"/>
      <c r="X425" s="4"/>
      <c r="Y425" s="4"/>
      <c r="Z425" s="4"/>
    </row>
    <row r="426" spans="1:26" ht="18.75" customHeight="1">
      <c r="A426" s="7"/>
      <c r="B426" s="77"/>
      <c r="C426" s="4"/>
      <c r="D426" s="7"/>
      <c r="E426" s="52"/>
      <c r="F426" s="4"/>
      <c r="G426" s="7"/>
      <c r="H426" s="53"/>
      <c r="I426" s="4"/>
      <c r="J426" s="4"/>
      <c r="K426" s="4"/>
      <c r="L426" s="4"/>
      <c r="M426" s="4"/>
      <c r="N426" s="4"/>
      <c r="O426" s="4"/>
      <c r="P426" s="4"/>
      <c r="Q426" s="4"/>
      <c r="R426" s="4"/>
      <c r="S426" s="4"/>
      <c r="T426" s="4"/>
      <c r="U426" s="4"/>
      <c r="V426" s="4"/>
      <c r="W426" s="4"/>
      <c r="X426" s="4"/>
      <c r="Y426" s="4"/>
      <c r="Z426" s="4"/>
    </row>
    <row r="427" spans="1:26" ht="18.75" customHeight="1">
      <c r="A427" s="7"/>
      <c r="B427" s="77"/>
      <c r="C427" s="4"/>
      <c r="D427" s="7"/>
      <c r="E427" s="52"/>
      <c r="F427" s="4"/>
      <c r="G427" s="7"/>
      <c r="H427" s="53"/>
      <c r="I427" s="4"/>
      <c r="J427" s="4"/>
      <c r="K427" s="4"/>
      <c r="L427" s="4"/>
      <c r="M427" s="4"/>
      <c r="N427" s="4"/>
      <c r="O427" s="4"/>
      <c r="P427" s="4"/>
      <c r="Q427" s="4"/>
      <c r="R427" s="4"/>
      <c r="S427" s="4"/>
      <c r="T427" s="4"/>
      <c r="U427" s="4"/>
      <c r="V427" s="4"/>
      <c r="W427" s="4"/>
      <c r="X427" s="4"/>
      <c r="Y427" s="4"/>
      <c r="Z427" s="4"/>
    </row>
    <row r="428" spans="1:26" ht="18.75" customHeight="1">
      <c r="A428" s="7"/>
      <c r="B428" s="77"/>
      <c r="C428" s="4"/>
      <c r="D428" s="7"/>
      <c r="E428" s="52"/>
      <c r="F428" s="4"/>
      <c r="G428" s="7"/>
      <c r="H428" s="53"/>
      <c r="I428" s="4"/>
      <c r="J428" s="4"/>
      <c r="K428" s="4"/>
      <c r="L428" s="4"/>
      <c r="M428" s="4"/>
      <c r="N428" s="4"/>
      <c r="O428" s="4"/>
      <c r="P428" s="4"/>
      <c r="Q428" s="4"/>
      <c r="R428" s="4"/>
      <c r="S428" s="4"/>
      <c r="T428" s="4"/>
      <c r="U428" s="4"/>
      <c r="V428" s="4"/>
      <c r="W428" s="4"/>
      <c r="X428" s="4"/>
      <c r="Y428" s="4"/>
      <c r="Z428" s="4"/>
    </row>
    <row r="429" spans="1:26" ht="18.75" customHeight="1">
      <c r="A429" s="7"/>
      <c r="B429" s="77"/>
      <c r="C429" s="4"/>
      <c r="D429" s="7"/>
      <c r="E429" s="52"/>
      <c r="F429" s="4"/>
      <c r="G429" s="7"/>
      <c r="H429" s="53"/>
      <c r="I429" s="4"/>
      <c r="J429" s="4"/>
      <c r="K429" s="4"/>
      <c r="L429" s="4"/>
      <c r="M429" s="4"/>
      <c r="N429" s="4"/>
      <c r="O429" s="4"/>
      <c r="P429" s="4"/>
      <c r="Q429" s="4"/>
      <c r="R429" s="4"/>
      <c r="S429" s="4"/>
      <c r="T429" s="4"/>
      <c r="U429" s="4"/>
      <c r="V429" s="4"/>
      <c r="W429" s="4"/>
      <c r="X429" s="4"/>
      <c r="Y429" s="4"/>
      <c r="Z429" s="4"/>
    </row>
    <row r="430" spans="1:26" ht="18.75" customHeight="1">
      <c r="A430" s="7"/>
      <c r="B430" s="77"/>
      <c r="C430" s="4"/>
      <c r="D430" s="7"/>
      <c r="E430" s="52"/>
      <c r="F430" s="4"/>
      <c r="G430" s="7"/>
      <c r="H430" s="53"/>
      <c r="I430" s="4"/>
      <c r="J430" s="4"/>
      <c r="K430" s="4"/>
      <c r="L430" s="4"/>
      <c r="M430" s="4"/>
      <c r="N430" s="4"/>
      <c r="O430" s="4"/>
      <c r="P430" s="4"/>
      <c r="Q430" s="4"/>
      <c r="R430" s="4"/>
      <c r="S430" s="4"/>
      <c r="T430" s="4"/>
      <c r="U430" s="4"/>
      <c r="V430" s="4"/>
      <c r="W430" s="4"/>
      <c r="X430" s="4"/>
      <c r="Y430" s="4"/>
      <c r="Z430" s="4"/>
    </row>
    <row r="431" spans="1:26" ht="18.75" customHeight="1">
      <c r="A431" s="7"/>
      <c r="B431" s="77"/>
      <c r="C431" s="4"/>
      <c r="D431" s="7"/>
      <c r="E431" s="52"/>
      <c r="F431" s="4"/>
      <c r="G431" s="7"/>
      <c r="H431" s="53"/>
      <c r="I431" s="4"/>
      <c r="J431" s="4"/>
      <c r="K431" s="4"/>
      <c r="L431" s="4"/>
      <c r="M431" s="4"/>
      <c r="N431" s="4"/>
      <c r="O431" s="4"/>
      <c r="P431" s="4"/>
      <c r="Q431" s="4"/>
      <c r="R431" s="4"/>
      <c r="S431" s="4"/>
      <c r="T431" s="4"/>
      <c r="U431" s="4"/>
      <c r="V431" s="4"/>
      <c r="W431" s="4"/>
      <c r="X431" s="4"/>
      <c r="Y431" s="4"/>
      <c r="Z431" s="4"/>
    </row>
    <row r="432" spans="1:26" ht="18.75" customHeight="1">
      <c r="A432" s="7"/>
      <c r="B432" s="77"/>
      <c r="C432" s="4"/>
      <c r="D432" s="7"/>
      <c r="E432" s="52"/>
      <c r="F432" s="4"/>
      <c r="G432" s="7"/>
      <c r="H432" s="53"/>
      <c r="I432" s="4"/>
      <c r="J432" s="4"/>
      <c r="K432" s="4"/>
      <c r="L432" s="4"/>
      <c r="M432" s="4"/>
      <c r="N432" s="4"/>
      <c r="O432" s="4"/>
      <c r="P432" s="4"/>
      <c r="Q432" s="4"/>
      <c r="R432" s="4"/>
      <c r="S432" s="4"/>
      <c r="T432" s="4"/>
      <c r="U432" s="4"/>
      <c r="V432" s="4"/>
      <c r="W432" s="4"/>
      <c r="X432" s="4"/>
      <c r="Y432" s="4"/>
      <c r="Z432" s="4"/>
    </row>
    <row r="433" spans="1:26" ht="18.75" customHeight="1">
      <c r="A433" s="7"/>
      <c r="B433" s="77"/>
      <c r="C433" s="4"/>
      <c r="D433" s="7"/>
      <c r="E433" s="52"/>
      <c r="F433" s="4"/>
      <c r="G433" s="7"/>
      <c r="H433" s="53"/>
      <c r="I433" s="4"/>
      <c r="J433" s="4"/>
      <c r="K433" s="4"/>
      <c r="L433" s="4"/>
      <c r="M433" s="4"/>
      <c r="N433" s="4"/>
      <c r="O433" s="4"/>
      <c r="P433" s="4"/>
      <c r="Q433" s="4"/>
      <c r="R433" s="4"/>
      <c r="S433" s="4"/>
      <c r="T433" s="4"/>
      <c r="U433" s="4"/>
      <c r="V433" s="4"/>
      <c r="W433" s="4"/>
      <c r="X433" s="4"/>
      <c r="Y433" s="4"/>
      <c r="Z433" s="4"/>
    </row>
    <row r="434" spans="1:26" ht="18.75" customHeight="1">
      <c r="A434" s="7"/>
      <c r="B434" s="77"/>
      <c r="C434" s="4"/>
      <c r="D434" s="7"/>
      <c r="E434" s="52"/>
      <c r="F434" s="4"/>
      <c r="G434" s="7"/>
      <c r="H434" s="53"/>
      <c r="I434" s="4"/>
      <c r="J434" s="4"/>
      <c r="K434" s="4"/>
      <c r="L434" s="4"/>
      <c r="M434" s="4"/>
      <c r="N434" s="4"/>
      <c r="O434" s="4"/>
      <c r="P434" s="4"/>
      <c r="Q434" s="4"/>
      <c r="R434" s="4"/>
      <c r="S434" s="4"/>
      <c r="T434" s="4"/>
      <c r="U434" s="4"/>
      <c r="V434" s="4"/>
      <c r="W434" s="4"/>
      <c r="X434" s="4"/>
      <c r="Y434" s="4"/>
      <c r="Z434" s="4"/>
    </row>
    <row r="435" spans="1:26" ht="18.75" customHeight="1">
      <c r="A435" s="7"/>
      <c r="B435" s="77"/>
      <c r="C435" s="4"/>
      <c r="D435" s="7"/>
      <c r="E435" s="52"/>
      <c r="F435" s="4"/>
      <c r="G435" s="7"/>
      <c r="H435" s="53"/>
      <c r="I435" s="4"/>
      <c r="J435" s="4"/>
      <c r="K435" s="4"/>
      <c r="L435" s="4"/>
      <c r="M435" s="4"/>
      <c r="N435" s="4"/>
      <c r="O435" s="4"/>
      <c r="P435" s="4"/>
      <c r="Q435" s="4"/>
      <c r="R435" s="4"/>
      <c r="S435" s="4"/>
      <c r="T435" s="4"/>
      <c r="U435" s="4"/>
      <c r="V435" s="4"/>
      <c r="W435" s="4"/>
      <c r="X435" s="4"/>
      <c r="Y435" s="4"/>
      <c r="Z435" s="4"/>
    </row>
    <row r="436" spans="1:26" ht="18.75" customHeight="1">
      <c r="A436" s="7"/>
      <c r="B436" s="77"/>
      <c r="C436" s="4"/>
      <c r="D436" s="7"/>
      <c r="E436" s="52"/>
      <c r="F436" s="4"/>
      <c r="G436" s="7"/>
      <c r="H436" s="53"/>
      <c r="I436" s="4"/>
      <c r="J436" s="4"/>
      <c r="K436" s="4"/>
      <c r="L436" s="4"/>
      <c r="M436" s="4"/>
      <c r="N436" s="4"/>
      <c r="O436" s="4"/>
      <c r="P436" s="4"/>
      <c r="Q436" s="4"/>
      <c r="R436" s="4"/>
      <c r="S436" s="4"/>
      <c r="T436" s="4"/>
      <c r="U436" s="4"/>
      <c r="V436" s="4"/>
      <c r="W436" s="4"/>
      <c r="X436" s="4"/>
      <c r="Y436" s="4"/>
      <c r="Z436" s="4"/>
    </row>
    <row r="437" spans="1:26" ht="18.75" customHeight="1">
      <c r="A437" s="7"/>
      <c r="B437" s="77"/>
      <c r="C437" s="4"/>
      <c r="D437" s="7"/>
      <c r="E437" s="52"/>
      <c r="F437" s="4"/>
      <c r="G437" s="7"/>
      <c r="H437" s="53"/>
      <c r="I437" s="4"/>
      <c r="J437" s="4"/>
      <c r="K437" s="4"/>
      <c r="L437" s="4"/>
      <c r="M437" s="4"/>
      <c r="N437" s="4"/>
      <c r="O437" s="4"/>
      <c r="P437" s="4"/>
      <c r="Q437" s="4"/>
      <c r="R437" s="4"/>
      <c r="S437" s="4"/>
      <c r="T437" s="4"/>
      <c r="U437" s="4"/>
      <c r="V437" s="4"/>
      <c r="W437" s="4"/>
      <c r="X437" s="4"/>
      <c r="Y437" s="4"/>
      <c r="Z437" s="4"/>
    </row>
    <row r="438" spans="1:26" ht="18.75" customHeight="1">
      <c r="A438" s="7"/>
      <c r="B438" s="77"/>
      <c r="C438" s="4"/>
      <c r="D438" s="7"/>
      <c r="E438" s="52"/>
      <c r="F438" s="4"/>
      <c r="G438" s="7"/>
      <c r="H438" s="53"/>
      <c r="I438" s="4"/>
      <c r="J438" s="4"/>
      <c r="K438" s="4"/>
      <c r="L438" s="4"/>
      <c r="M438" s="4"/>
      <c r="N438" s="4"/>
      <c r="O438" s="4"/>
      <c r="P438" s="4"/>
      <c r="Q438" s="4"/>
      <c r="R438" s="4"/>
      <c r="S438" s="4"/>
      <c r="T438" s="4"/>
      <c r="U438" s="4"/>
      <c r="V438" s="4"/>
      <c r="W438" s="4"/>
      <c r="X438" s="4"/>
      <c r="Y438" s="4"/>
      <c r="Z438" s="4"/>
    </row>
    <row r="439" spans="1:26" ht="18.75" customHeight="1">
      <c r="A439" s="7"/>
      <c r="B439" s="77"/>
      <c r="C439" s="4"/>
      <c r="D439" s="7"/>
      <c r="E439" s="52"/>
      <c r="F439" s="4"/>
      <c r="G439" s="7"/>
      <c r="H439" s="53"/>
      <c r="I439" s="4"/>
      <c r="J439" s="4"/>
      <c r="K439" s="4"/>
      <c r="L439" s="4"/>
      <c r="M439" s="4"/>
      <c r="N439" s="4"/>
      <c r="O439" s="4"/>
      <c r="P439" s="4"/>
      <c r="Q439" s="4"/>
      <c r="R439" s="4"/>
      <c r="S439" s="4"/>
      <c r="T439" s="4"/>
      <c r="U439" s="4"/>
      <c r="V439" s="4"/>
      <c r="W439" s="4"/>
      <c r="X439" s="4"/>
      <c r="Y439" s="4"/>
      <c r="Z439" s="4"/>
    </row>
    <row r="440" spans="1:26" ht="18.75" customHeight="1">
      <c r="A440" s="7"/>
      <c r="B440" s="77"/>
      <c r="C440" s="4"/>
      <c r="D440" s="7"/>
      <c r="E440" s="52"/>
      <c r="F440" s="4"/>
      <c r="G440" s="7"/>
      <c r="H440" s="53"/>
      <c r="I440" s="4"/>
      <c r="J440" s="4"/>
      <c r="K440" s="4"/>
      <c r="L440" s="4"/>
      <c r="M440" s="4"/>
      <c r="N440" s="4"/>
      <c r="O440" s="4"/>
      <c r="P440" s="4"/>
      <c r="Q440" s="4"/>
      <c r="R440" s="4"/>
      <c r="S440" s="4"/>
      <c r="T440" s="4"/>
      <c r="U440" s="4"/>
      <c r="V440" s="4"/>
      <c r="W440" s="4"/>
      <c r="X440" s="4"/>
      <c r="Y440" s="4"/>
      <c r="Z440" s="4"/>
    </row>
    <row r="441" spans="1:26" ht="18.75" customHeight="1">
      <c r="A441" s="7"/>
      <c r="B441" s="77"/>
      <c r="C441" s="4"/>
      <c r="D441" s="7"/>
      <c r="E441" s="52"/>
      <c r="F441" s="4"/>
      <c r="G441" s="7"/>
      <c r="H441" s="53"/>
      <c r="I441" s="4"/>
      <c r="J441" s="4"/>
      <c r="K441" s="4"/>
      <c r="L441" s="4"/>
      <c r="M441" s="4"/>
      <c r="N441" s="4"/>
      <c r="O441" s="4"/>
      <c r="P441" s="4"/>
      <c r="Q441" s="4"/>
      <c r="R441" s="4"/>
      <c r="S441" s="4"/>
      <c r="T441" s="4"/>
      <c r="U441" s="4"/>
      <c r="V441" s="4"/>
      <c r="W441" s="4"/>
      <c r="X441" s="4"/>
      <c r="Y441" s="4"/>
      <c r="Z441" s="4"/>
    </row>
    <row r="442" spans="1:26" ht="18.75" customHeight="1">
      <c r="A442" s="7"/>
      <c r="B442" s="77"/>
      <c r="C442" s="4"/>
      <c r="D442" s="7"/>
      <c r="E442" s="52"/>
      <c r="F442" s="4"/>
      <c r="G442" s="7"/>
      <c r="H442" s="53"/>
      <c r="I442" s="4"/>
      <c r="J442" s="4"/>
      <c r="K442" s="4"/>
      <c r="L442" s="4"/>
      <c r="M442" s="4"/>
      <c r="N442" s="4"/>
      <c r="O442" s="4"/>
      <c r="P442" s="4"/>
      <c r="Q442" s="4"/>
      <c r="R442" s="4"/>
      <c r="S442" s="4"/>
      <c r="T442" s="4"/>
      <c r="U442" s="4"/>
      <c r="V442" s="4"/>
      <c r="W442" s="4"/>
      <c r="X442" s="4"/>
      <c r="Y442" s="4"/>
      <c r="Z442" s="4"/>
    </row>
    <row r="443" spans="1:26" ht="18.75" customHeight="1">
      <c r="A443" s="7"/>
      <c r="B443" s="77"/>
      <c r="C443" s="4"/>
      <c r="D443" s="7"/>
      <c r="E443" s="52"/>
      <c r="F443" s="4"/>
      <c r="G443" s="7"/>
      <c r="H443" s="53"/>
      <c r="I443" s="4"/>
      <c r="J443" s="4"/>
      <c r="K443" s="4"/>
      <c r="L443" s="4"/>
      <c r="M443" s="4"/>
      <c r="N443" s="4"/>
      <c r="O443" s="4"/>
      <c r="P443" s="4"/>
      <c r="Q443" s="4"/>
      <c r="R443" s="4"/>
      <c r="S443" s="4"/>
      <c r="T443" s="4"/>
      <c r="U443" s="4"/>
      <c r="V443" s="4"/>
      <c r="W443" s="4"/>
      <c r="X443" s="4"/>
      <c r="Y443" s="4"/>
      <c r="Z443" s="4"/>
    </row>
    <row r="444" spans="1:26" ht="18.75" customHeight="1">
      <c r="A444" s="7"/>
      <c r="B444" s="77"/>
      <c r="C444" s="4"/>
      <c r="D444" s="7"/>
      <c r="E444" s="52"/>
      <c r="F444" s="4"/>
      <c r="G444" s="7"/>
      <c r="H444" s="53"/>
      <c r="I444" s="4"/>
      <c r="J444" s="4"/>
      <c r="K444" s="4"/>
      <c r="L444" s="4"/>
      <c r="M444" s="4"/>
      <c r="N444" s="4"/>
      <c r="O444" s="4"/>
      <c r="P444" s="4"/>
      <c r="Q444" s="4"/>
      <c r="R444" s="4"/>
      <c r="S444" s="4"/>
      <c r="T444" s="4"/>
      <c r="U444" s="4"/>
      <c r="V444" s="4"/>
      <c r="W444" s="4"/>
      <c r="X444" s="4"/>
      <c r="Y444" s="4"/>
      <c r="Z444" s="4"/>
    </row>
    <row r="445" spans="1:26" ht="18.75" customHeight="1">
      <c r="A445" s="7"/>
      <c r="B445" s="77"/>
      <c r="C445" s="4"/>
      <c r="D445" s="7"/>
      <c r="E445" s="52"/>
      <c r="F445" s="4"/>
      <c r="G445" s="7"/>
      <c r="H445" s="53"/>
      <c r="I445" s="4"/>
      <c r="J445" s="4"/>
      <c r="K445" s="4"/>
      <c r="L445" s="4"/>
      <c r="M445" s="4"/>
      <c r="N445" s="4"/>
      <c r="O445" s="4"/>
      <c r="P445" s="4"/>
      <c r="Q445" s="4"/>
      <c r="R445" s="4"/>
      <c r="S445" s="4"/>
      <c r="T445" s="4"/>
      <c r="U445" s="4"/>
      <c r="V445" s="4"/>
      <c r="W445" s="4"/>
      <c r="X445" s="4"/>
      <c r="Y445" s="4"/>
      <c r="Z445" s="4"/>
    </row>
    <row r="446" spans="1:26" ht="18.75" customHeight="1">
      <c r="A446" s="7"/>
      <c r="B446" s="77"/>
      <c r="C446" s="4"/>
      <c r="D446" s="7"/>
      <c r="E446" s="52"/>
      <c r="F446" s="4"/>
      <c r="G446" s="7"/>
      <c r="H446" s="53"/>
      <c r="I446" s="4"/>
      <c r="J446" s="4"/>
      <c r="K446" s="4"/>
      <c r="L446" s="4"/>
      <c r="M446" s="4"/>
      <c r="N446" s="4"/>
      <c r="O446" s="4"/>
      <c r="P446" s="4"/>
      <c r="Q446" s="4"/>
      <c r="R446" s="4"/>
      <c r="S446" s="4"/>
      <c r="T446" s="4"/>
      <c r="U446" s="4"/>
      <c r="V446" s="4"/>
      <c r="W446" s="4"/>
      <c r="X446" s="4"/>
      <c r="Y446" s="4"/>
      <c r="Z446" s="4"/>
    </row>
    <row r="447" spans="1:26" ht="18.75" customHeight="1">
      <c r="A447" s="7"/>
      <c r="B447" s="77"/>
      <c r="C447" s="4"/>
      <c r="D447" s="7"/>
      <c r="E447" s="52"/>
      <c r="F447" s="4"/>
      <c r="G447" s="7"/>
      <c r="H447" s="53"/>
      <c r="I447" s="4"/>
      <c r="J447" s="4"/>
      <c r="K447" s="4"/>
      <c r="L447" s="4"/>
      <c r="M447" s="4"/>
      <c r="N447" s="4"/>
      <c r="O447" s="4"/>
      <c r="P447" s="4"/>
      <c r="Q447" s="4"/>
      <c r="R447" s="4"/>
      <c r="S447" s="4"/>
      <c r="T447" s="4"/>
      <c r="U447" s="4"/>
      <c r="V447" s="4"/>
      <c r="W447" s="4"/>
      <c r="X447" s="4"/>
      <c r="Y447" s="4"/>
      <c r="Z447" s="4"/>
    </row>
    <row r="448" spans="1:26" ht="18.75" customHeight="1">
      <c r="A448" s="7"/>
      <c r="B448" s="77"/>
      <c r="C448" s="4"/>
      <c r="D448" s="7"/>
      <c r="E448" s="52"/>
      <c r="F448" s="4"/>
      <c r="G448" s="7"/>
      <c r="H448" s="53"/>
      <c r="I448" s="4"/>
      <c r="J448" s="4"/>
      <c r="K448" s="4"/>
      <c r="L448" s="4"/>
      <c r="M448" s="4"/>
      <c r="N448" s="4"/>
      <c r="O448" s="4"/>
      <c r="P448" s="4"/>
      <c r="Q448" s="4"/>
      <c r="R448" s="4"/>
      <c r="S448" s="4"/>
      <c r="T448" s="4"/>
      <c r="U448" s="4"/>
      <c r="V448" s="4"/>
      <c r="W448" s="4"/>
      <c r="X448" s="4"/>
      <c r="Y448" s="4"/>
      <c r="Z448" s="4"/>
    </row>
    <row r="449" spans="1:26" ht="18.75" customHeight="1">
      <c r="A449" s="7"/>
      <c r="B449" s="77"/>
      <c r="C449" s="4"/>
      <c r="D449" s="7"/>
      <c r="E449" s="52"/>
      <c r="F449" s="4"/>
      <c r="G449" s="7"/>
      <c r="H449" s="53"/>
      <c r="I449" s="4"/>
      <c r="J449" s="4"/>
      <c r="K449" s="4"/>
      <c r="L449" s="4"/>
      <c r="M449" s="4"/>
      <c r="N449" s="4"/>
      <c r="O449" s="4"/>
      <c r="P449" s="4"/>
      <c r="Q449" s="4"/>
      <c r="R449" s="4"/>
      <c r="S449" s="4"/>
      <c r="T449" s="4"/>
      <c r="U449" s="4"/>
      <c r="V449" s="4"/>
      <c r="W449" s="4"/>
      <c r="X449" s="4"/>
      <c r="Y449" s="4"/>
      <c r="Z449" s="4"/>
    </row>
    <row r="450" spans="1:26" ht="18.75" customHeight="1">
      <c r="A450" s="7"/>
      <c r="B450" s="77"/>
      <c r="C450" s="4"/>
      <c r="D450" s="7"/>
      <c r="E450" s="52"/>
      <c r="F450" s="4"/>
      <c r="G450" s="7"/>
      <c r="H450" s="53"/>
      <c r="I450" s="4"/>
      <c r="J450" s="4"/>
      <c r="K450" s="4"/>
      <c r="L450" s="4"/>
      <c r="M450" s="4"/>
      <c r="N450" s="4"/>
      <c r="O450" s="4"/>
      <c r="P450" s="4"/>
      <c r="Q450" s="4"/>
      <c r="R450" s="4"/>
      <c r="S450" s="4"/>
      <c r="T450" s="4"/>
      <c r="U450" s="4"/>
      <c r="V450" s="4"/>
      <c r="W450" s="4"/>
      <c r="X450" s="4"/>
      <c r="Y450" s="4"/>
      <c r="Z450" s="4"/>
    </row>
    <row r="451" spans="1:26" ht="18.75" customHeight="1">
      <c r="A451" s="7"/>
      <c r="B451" s="77"/>
      <c r="C451" s="4"/>
      <c r="D451" s="7"/>
      <c r="E451" s="52"/>
      <c r="F451" s="4"/>
      <c r="G451" s="7"/>
      <c r="H451" s="53"/>
      <c r="I451" s="4"/>
      <c r="J451" s="4"/>
      <c r="K451" s="4"/>
      <c r="L451" s="4"/>
      <c r="M451" s="4"/>
      <c r="N451" s="4"/>
      <c r="O451" s="4"/>
      <c r="P451" s="4"/>
      <c r="Q451" s="4"/>
      <c r="R451" s="4"/>
      <c r="S451" s="4"/>
      <c r="T451" s="4"/>
      <c r="U451" s="4"/>
      <c r="V451" s="4"/>
      <c r="W451" s="4"/>
      <c r="X451" s="4"/>
      <c r="Y451" s="4"/>
      <c r="Z451" s="4"/>
    </row>
    <row r="452" spans="1:26" ht="18.75" customHeight="1">
      <c r="A452" s="7"/>
      <c r="B452" s="77"/>
      <c r="C452" s="4"/>
      <c r="D452" s="7"/>
      <c r="E452" s="52"/>
      <c r="F452" s="4"/>
      <c r="G452" s="7"/>
      <c r="H452" s="53"/>
      <c r="I452" s="4"/>
      <c r="J452" s="4"/>
      <c r="K452" s="4"/>
      <c r="L452" s="4"/>
      <c r="M452" s="4"/>
      <c r="N452" s="4"/>
      <c r="O452" s="4"/>
      <c r="P452" s="4"/>
      <c r="Q452" s="4"/>
      <c r="R452" s="4"/>
      <c r="S452" s="4"/>
      <c r="T452" s="4"/>
      <c r="U452" s="4"/>
      <c r="V452" s="4"/>
      <c r="W452" s="4"/>
      <c r="X452" s="4"/>
      <c r="Y452" s="4"/>
      <c r="Z452" s="4"/>
    </row>
    <row r="453" spans="1:26" ht="18.75" customHeight="1">
      <c r="A453" s="7"/>
      <c r="B453" s="77"/>
      <c r="C453" s="4"/>
      <c r="D453" s="7"/>
      <c r="E453" s="52"/>
      <c r="F453" s="4"/>
      <c r="G453" s="7"/>
      <c r="H453" s="53"/>
      <c r="I453" s="4"/>
      <c r="J453" s="4"/>
      <c r="K453" s="4"/>
      <c r="L453" s="4"/>
      <c r="M453" s="4"/>
      <c r="N453" s="4"/>
      <c r="O453" s="4"/>
      <c r="P453" s="4"/>
      <c r="Q453" s="4"/>
      <c r="R453" s="4"/>
      <c r="S453" s="4"/>
      <c r="T453" s="4"/>
      <c r="U453" s="4"/>
      <c r="V453" s="4"/>
      <c r="W453" s="4"/>
      <c r="X453" s="4"/>
      <c r="Y453" s="4"/>
      <c r="Z453" s="4"/>
    </row>
    <row r="454" spans="1:26" ht="18.75" customHeight="1">
      <c r="A454" s="7"/>
      <c r="B454" s="77"/>
      <c r="C454" s="4"/>
      <c r="D454" s="7"/>
      <c r="E454" s="52"/>
      <c r="F454" s="4"/>
      <c r="G454" s="7"/>
      <c r="H454" s="53"/>
      <c r="I454" s="4"/>
      <c r="J454" s="4"/>
      <c r="K454" s="4"/>
      <c r="L454" s="4"/>
      <c r="M454" s="4"/>
      <c r="N454" s="4"/>
      <c r="O454" s="4"/>
      <c r="P454" s="4"/>
      <c r="Q454" s="4"/>
      <c r="R454" s="4"/>
      <c r="S454" s="4"/>
      <c r="T454" s="4"/>
      <c r="U454" s="4"/>
      <c r="V454" s="4"/>
      <c r="W454" s="4"/>
      <c r="X454" s="4"/>
      <c r="Y454" s="4"/>
      <c r="Z454" s="4"/>
    </row>
    <row r="455" spans="1:26" ht="18.75" customHeight="1">
      <c r="A455" s="7"/>
      <c r="B455" s="77"/>
      <c r="C455" s="4"/>
      <c r="D455" s="7"/>
      <c r="E455" s="52"/>
      <c r="F455" s="4"/>
      <c r="G455" s="7"/>
      <c r="H455" s="53"/>
      <c r="I455" s="4"/>
      <c r="J455" s="4"/>
      <c r="K455" s="4"/>
      <c r="L455" s="4"/>
      <c r="M455" s="4"/>
      <c r="N455" s="4"/>
      <c r="O455" s="4"/>
      <c r="P455" s="4"/>
      <c r="Q455" s="4"/>
      <c r="R455" s="4"/>
      <c r="S455" s="4"/>
      <c r="T455" s="4"/>
      <c r="U455" s="4"/>
      <c r="V455" s="4"/>
      <c r="W455" s="4"/>
      <c r="X455" s="4"/>
      <c r="Y455" s="4"/>
      <c r="Z455" s="4"/>
    </row>
    <row r="456" spans="1:26" ht="18.75" customHeight="1">
      <c r="A456" s="7"/>
      <c r="B456" s="77"/>
      <c r="C456" s="4"/>
      <c r="D456" s="7"/>
      <c r="E456" s="52"/>
      <c r="F456" s="4"/>
      <c r="G456" s="7"/>
      <c r="H456" s="53"/>
      <c r="I456" s="4"/>
      <c r="J456" s="4"/>
      <c r="K456" s="4"/>
      <c r="L456" s="4"/>
      <c r="M456" s="4"/>
      <c r="N456" s="4"/>
      <c r="O456" s="4"/>
      <c r="P456" s="4"/>
      <c r="Q456" s="4"/>
      <c r="R456" s="4"/>
      <c r="S456" s="4"/>
      <c r="T456" s="4"/>
      <c r="U456" s="4"/>
      <c r="V456" s="4"/>
      <c r="W456" s="4"/>
      <c r="X456" s="4"/>
      <c r="Y456" s="4"/>
      <c r="Z456" s="4"/>
    </row>
    <row r="457" spans="1:26" ht="18.75" customHeight="1">
      <c r="A457" s="7"/>
      <c r="B457" s="77"/>
      <c r="C457" s="4"/>
      <c r="D457" s="7"/>
      <c r="E457" s="52"/>
      <c r="F457" s="4"/>
      <c r="G457" s="7"/>
      <c r="H457" s="53"/>
      <c r="I457" s="4"/>
      <c r="J457" s="4"/>
      <c r="K457" s="4"/>
      <c r="L457" s="4"/>
      <c r="M457" s="4"/>
      <c r="N457" s="4"/>
      <c r="O457" s="4"/>
      <c r="P457" s="4"/>
      <c r="Q457" s="4"/>
      <c r="R457" s="4"/>
      <c r="S457" s="4"/>
      <c r="T457" s="4"/>
      <c r="U457" s="4"/>
      <c r="V457" s="4"/>
      <c r="W457" s="4"/>
      <c r="X457" s="4"/>
      <c r="Y457" s="4"/>
      <c r="Z457" s="4"/>
    </row>
    <row r="458" spans="1:26" ht="18.75" customHeight="1">
      <c r="A458" s="7"/>
      <c r="B458" s="77"/>
      <c r="C458" s="4"/>
      <c r="D458" s="7"/>
      <c r="E458" s="52"/>
      <c r="F458" s="4"/>
      <c r="G458" s="7"/>
      <c r="H458" s="53"/>
      <c r="I458" s="4"/>
      <c r="J458" s="4"/>
      <c r="K458" s="4"/>
      <c r="L458" s="4"/>
      <c r="M458" s="4"/>
      <c r="N458" s="4"/>
      <c r="O458" s="4"/>
      <c r="P458" s="4"/>
      <c r="Q458" s="4"/>
      <c r="R458" s="4"/>
      <c r="S458" s="4"/>
      <c r="T458" s="4"/>
      <c r="U458" s="4"/>
      <c r="V458" s="4"/>
      <c r="W458" s="4"/>
      <c r="X458" s="4"/>
      <c r="Y458" s="4"/>
      <c r="Z458" s="4"/>
    </row>
    <row r="459" spans="1:26" ht="18.75" customHeight="1">
      <c r="A459" s="7"/>
      <c r="B459" s="77"/>
      <c r="C459" s="4"/>
      <c r="D459" s="7"/>
      <c r="E459" s="52"/>
      <c r="F459" s="4"/>
      <c r="G459" s="7"/>
      <c r="H459" s="53"/>
      <c r="I459" s="4"/>
      <c r="J459" s="4"/>
      <c r="K459" s="4"/>
      <c r="L459" s="4"/>
      <c r="M459" s="4"/>
      <c r="N459" s="4"/>
      <c r="O459" s="4"/>
      <c r="P459" s="4"/>
      <c r="Q459" s="4"/>
      <c r="R459" s="4"/>
      <c r="S459" s="4"/>
      <c r="T459" s="4"/>
      <c r="U459" s="4"/>
      <c r="V459" s="4"/>
      <c r="W459" s="4"/>
      <c r="X459" s="4"/>
      <c r="Y459" s="4"/>
      <c r="Z459" s="4"/>
    </row>
    <row r="460" spans="1:26" ht="18.75" customHeight="1">
      <c r="A460" s="7"/>
      <c r="B460" s="77"/>
      <c r="C460" s="4"/>
      <c r="D460" s="7"/>
      <c r="E460" s="52"/>
      <c r="F460" s="4"/>
      <c r="G460" s="7"/>
      <c r="H460" s="53"/>
      <c r="I460" s="4"/>
      <c r="J460" s="4"/>
      <c r="K460" s="4"/>
      <c r="L460" s="4"/>
      <c r="M460" s="4"/>
      <c r="N460" s="4"/>
      <c r="O460" s="4"/>
      <c r="P460" s="4"/>
      <c r="Q460" s="4"/>
      <c r="R460" s="4"/>
      <c r="S460" s="4"/>
      <c r="T460" s="4"/>
      <c r="U460" s="4"/>
      <c r="V460" s="4"/>
      <c r="W460" s="4"/>
      <c r="X460" s="4"/>
      <c r="Y460" s="4"/>
      <c r="Z460" s="4"/>
    </row>
    <row r="461" spans="1:26" ht="18.75" customHeight="1">
      <c r="A461" s="7"/>
      <c r="B461" s="77"/>
      <c r="C461" s="4"/>
      <c r="D461" s="7"/>
      <c r="E461" s="52"/>
      <c r="F461" s="4"/>
      <c r="G461" s="7"/>
      <c r="H461" s="53"/>
      <c r="I461" s="4"/>
      <c r="J461" s="4"/>
      <c r="K461" s="4"/>
      <c r="L461" s="4"/>
      <c r="M461" s="4"/>
      <c r="N461" s="4"/>
      <c r="O461" s="4"/>
      <c r="P461" s="4"/>
      <c r="Q461" s="4"/>
      <c r="R461" s="4"/>
      <c r="S461" s="4"/>
      <c r="T461" s="4"/>
      <c r="U461" s="4"/>
      <c r="V461" s="4"/>
      <c r="W461" s="4"/>
      <c r="X461" s="4"/>
      <c r="Y461" s="4"/>
      <c r="Z461" s="4"/>
    </row>
    <row r="462" spans="1:26" ht="18.75" customHeight="1">
      <c r="A462" s="7"/>
      <c r="B462" s="77"/>
      <c r="C462" s="4"/>
      <c r="D462" s="7"/>
      <c r="E462" s="52"/>
      <c r="F462" s="4"/>
      <c r="G462" s="7"/>
      <c r="H462" s="53"/>
      <c r="I462" s="4"/>
      <c r="J462" s="4"/>
      <c r="K462" s="4"/>
      <c r="L462" s="4"/>
      <c r="M462" s="4"/>
      <c r="N462" s="4"/>
      <c r="O462" s="4"/>
      <c r="P462" s="4"/>
      <c r="Q462" s="4"/>
      <c r="R462" s="4"/>
      <c r="S462" s="4"/>
      <c r="T462" s="4"/>
      <c r="U462" s="4"/>
      <c r="V462" s="4"/>
      <c r="W462" s="4"/>
      <c r="X462" s="4"/>
      <c r="Y462" s="4"/>
      <c r="Z462" s="4"/>
    </row>
    <row r="463" spans="1:26" ht="18.75" customHeight="1">
      <c r="A463" s="7"/>
      <c r="B463" s="77"/>
      <c r="C463" s="4"/>
      <c r="D463" s="7"/>
      <c r="E463" s="52"/>
      <c r="F463" s="4"/>
      <c r="G463" s="7"/>
      <c r="H463" s="53"/>
      <c r="I463" s="4"/>
      <c r="J463" s="4"/>
      <c r="K463" s="4"/>
      <c r="L463" s="4"/>
      <c r="M463" s="4"/>
      <c r="N463" s="4"/>
      <c r="O463" s="4"/>
      <c r="P463" s="4"/>
      <c r="Q463" s="4"/>
      <c r="R463" s="4"/>
      <c r="S463" s="4"/>
      <c r="T463" s="4"/>
      <c r="U463" s="4"/>
      <c r="V463" s="4"/>
      <c r="W463" s="4"/>
      <c r="X463" s="4"/>
      <c r="Y463" s="4"/>
      <c r="Z463" s="4"/>
    </row>
    <row r="464" spans="1:26" ht="18.75" customHeight="1">
      <c r="A464" s="7"/>
      <c r="B464" s="77"/>
      <c r="C464" s="4"/>
      <c r="D464" s="7"/>
      <c r="E464" s="52"/>
      <c r="F464" s="4"/>
      <c r="G464" s="7"/>
      <c r="H464" s="53"/>
      <c r="I464" s="4"/>
      <c r="J464" s="4"/>
      <c r="K464" s="4"/>
      <c r="L464" s="4"/>
      <c r="M464" s="4"/>
      <c r="N464" s="4"/>
      <c r="O464" s="4"/>
      <c r="P464" s="4"/>
      <c r="Q464" s="4"/>
      <c r="R464" s="4"/>
      <c r="S464" s="4"/>
      <c r="T464" s="4"/>
      <c r="U464" s="4"/>
      <c r="V464" s="4"/>
      <c r="W464" s="4"/>
      <c r="X464" s="4"/>
      <c r="Y464" s="4"/>
      <c r="Z464" s="4"/>
    </row>
    <row r="465" spans="1:26" ht="18.75" customHeight="1">
      <c r="A465" s="7"/>
      <c r="B465" s="77"/>
      <c r="C465" s="4"/>
      <c r="D465" s="7"/>
      <c r="E465" s="52"/>
      <c r="F465" s="4"/>
      <c r="G465" s="7"/>
      <c r="H465" s="53"/>
      <c r="I465" s="4"/>
      <c r="J465" s="4"/>
      <c r="K465" s="4"/>
      <c r="L465" s="4"/>
      <c r="M465" s="4"/>
      <c r="N465" s="4"/>
      <c r="O465" s="4"/>
      <c r="P465" s="4"/>
      <c r="Q465" s="4"/>
      <c r="R465" s="4"/>
      <c r="S465" s="4"/>
      <c r="T465" s="4"/>
      <c r="U465" s="4"/>
      <c r="V465" s="4"/>
      <c r="W465" s="4"/>
      <c r="X465" s="4"/>
      <c r="Y465" s="4"/>
      <c r="Z465" s="4"/>
    </row>
    <row r="466" spans="1:26" ht="18.75" customHeight="1">
      <c r="A466" s="7"/>
      <c r="B466" s="77"/>
      <c r="C466" s="4"/>
      <c r="D466" s="7"/>
      <c r="E466" s="52"/>
      <c r="F466" s="4"/>
      <c r="G466" s="7"/>
      <c r="H466" s="53"/>
      <c r="I466" s="4"/>
      <c r="J466" s="4"/>
      <c r="K466" s="4"/>
      <c r="L466" s="4"/>
      <c r="M466" s="4"/>
      <c r="N466" s="4"/>
      <c r="O466" s="4"/>
      <c r="P466" s="4"/>
      <c r="Q466" s="4"/>
      <c r="R466" s="4"/>
      <c r="S466" s="4"/>
      <c r="T466" s="4"/>
      <c r="U466" s="4"/>
      <c r="V466" s="4"/>
      <c r="W466" s="4"/>
      <c r="X466" s="4"/>
      <c r="Y466" s="4"/>
      <c r="Z466" s="4"/>
    </row>
    <row r="467" spans="1:26" ht="18.75" customHeight="1">
      <c r="A467" s="7"/>
      <c r="B467" s="77"/>
      <c r="C467" s="4"/>
      <c r="D467" s="7"/>
      <c r="E467" s="52"/>
      <c r="F467" s="4"/>
      <c r="G467" s="7"/>
      <c r="H467" s="53"/>
      <c r="I467" s="4"/>
      <c r="J467" s="4"/>
      <c r="K467" s="4"/>
      <c r="L467" s="4"/>
      <c r="M467" s="4"/>
      <c r="N467" s="4"/>
      <c r="O467" s="4"/>
      <c r="P467" s="4"/>
      <c r="Q467" s="4"/>
      <c r="R467" s="4"/>
      <c r="S467" s="4"/>
      <c r="T467" s="4"/>
      <c r="U467" s="4"/>
      <c r="V467" s="4"/>
      <c r="W467" s="4"/>
      <c r="X467" s="4"/>
      <c r="Y467" s="4"/>
      <c r="Z467" s="4"/>
    </row>
    <row r="468" spans="1:26" ht="18.75" customHeight="1">
      <c r="A468" s="7"/>
      <c r="B468" s="77"/>
      <c r="C468" s="4"/>
      <c r="D468" s="7"/>
      <c r="E468" s="52"/>
      <c r="F468" s="4"/>
      <c r="G468" s="7"/>
      <c r="H468" s="53"/>
      <c r="I468" s="4"/>
      <c r="J468" s="4"/>
      <c r="K468" s="4"/>
      <c r="L468" s="4"/>
      <c r="M468" s="4"/>
      <c r="N468" s="4"/>
      <c r="O468" s="4"/>
      <c r="P468" s="4"/>
      <c r="Q468" s="4"/>
      <c r="R468" s="4"/>
      <c r="S468" s="4"/>
      <c r="T468" s="4"/>
      <c r="U468" s="4"/>
      <c r="V468" s="4"/>
      <c r="W468" s="4"/>
      <c r="X468" s="4"/>
      <c r="Y468" s="4"/>
      <c r="Z468" s="4"/>
    </row>
    <row r="469" spans="1:26" ht="18.75" customHeight="1">
      <c r="A469" s="7"/>
      <c r="B469" s="77"/>
      <c r="C469" s="4"/>
      <c r="D469" s="7"/>
      <c r="E469" s="52"/>
      <c r="F469" s="4"/>
      <c r="G469" s="7"/>
      <c r="H469" s="53"/>
      <c r="I469" s="4"/>
      <c r="J469" s="4"/>
      <c r="K469" s="4"/>
      <c r="L469" s="4"/>
      <c r="M469" s="4"/>
      <c r="N469" s="4"/>
      <c r="O469" s="4"/>
      <c r="P469" s="4"/>
      <c r="Q469" s="4"/>
      <c r="R469" s="4"/>
      <c r="S469" s="4"/>
      <c r="T469" s="4"/>
      <c r="U469" s="4"/>
      <c r="V469" s="4"/>
      <c r="W469" s="4"/>
      <c r="X469" s="4"/>
      <c r="Y469" s="4"/>
      <c r="Z469" s="4"/>
    </row>
    <row r="470" spans="1:26" ht="18.75" customHeight="1">
      <c r="A470" s="7"/>
      <c r="B470" s="77"/>
      <c r="C470" s="4"/>
      <c r="D470" s="7"/>
      <c r="E470" s="52"/>
      <c r="F470" s="4"/>
      <c r="G470" s="7"/>
      <c r="H470" s="53"/>
      <c r="I470" s="4"/>
      <c r="J470" s="4"/>
      <c r="K470" s="4"/>
      <c r="L470" s="4"/>
      <c r="M470" s="4"/>
      <c r="N470" s="4"/>
      <c r="O470" s="4"/>
      <c r="P470" s="4"/>
      <c r="Q470" s="4"/>
      <c r="R470" s="4"/>
      <c r="S470" s="4"/>
      <c r="T470" s="4"/>
      <c r="U470" s="4"/>
      <c r="V470" s="4"/>
      <c r="W470" s="4"/>
      <c r="X470" s="4"/>
      <c r="Y470" s="4"/>
      <c r="Z470" s="4"/>
    </row>
    <row r="471" spans="1:26" ht="18.75" customHeight="1">
      <c r="A471" s="7"/>
      <c r="B471" s="77"/>
      <c r="C471" s="4"/>
      <c r="D471" s="7"/>
      <c r="E471" s="52"/>
      <c r="F471" s="4"/>
      <c r="G471" s="7"/>
      <c r="H471" s="53"/>
      <c r="I471" s="4"/>
      <c r="J471" s="4"/>
      <c r="K471" s="4"/>
      <c r="L471" s="4"/>
      <c r="M471" s="4"/>
      <c r="N471" s="4"/>
      <c r="O471" s="4"/>
      <c r="P471" s="4"/>
      <c r="Q471" s="4"/>
      <c r="R471" s="4"/>
      <c r="S471" s="4"/>
      <c r="T471" s="4"/>
      <c r="U471" s="4"/>
      <c r="V471" s="4"/>
      <c r="W471" s="4"/>
      <c r="X471" s="4"/>
      <c r="Y471" s="4"/>
      <c r="Z471" s="4"/>
    </row>
    <row r="472" spans="1:26" ht="18.75" customHeight="1">
      <c r="A472" s="7"/>
      <c r="B472" s="77"/>
      <c r="C472" s="4"/>
      <c r="D472" s="7"/>
      <c r="E472" s="52"/>
      <c r="F472" s="4"/>
      <c r="G472" s="7"/>
      <c r="H472" s="53"/>
      <c r="I472" s="4"/>
      <c r="J472" s="4"/>
      <c r="K472" s="4"/>
      <c r="L472" s="4"/>
      <c r="M472" s="4"/>
      <c r="N472" s="4"/>
      <c r="O472" s="4"/>
      <c r="P472" s="4"/>
      <c r="Q472" s="4"/>
      <c r="R472" s="4"/>
      <c r="S472" s="4"/>
      <c r="T472" s="4"/>
      <c r="U472" s="4"/>
      <c r="V472" s="4"/>
      <c r="W472" s="4"/>
      <c r="X472" s="4"/>
      <c r="Y472" s="4"/>
      <c r="Z472" s="4"/>
    </row>
    <row r="473" spans="1:26" ht="18.75" customHeight="1">
      <c r="A473" s="7"/>
      <c r="B473" s="77"/>
      <c r="C473" s="4"/>
      <c r="D473" s="7"/>
      <c r="E473" s="52"/>
      <c r="F473" s="4"/>
      <c r="G473" s="7"/>
      <c r="H473" s="53"/>
      <c r="I473" s="4"/>
      <c r="J473" s="4"/>
      <c r="K473" s="4"/>
      <c r="L473" s="4"/>
      <c r="M473" s="4"/>
      <c r="N473" s="4"/>
      <c r="O473" s="4"/>
      <c r="P473" s="4"/>
      <c r="Q473" s="4"/>
      <c r="R473" s="4"/>
      <c r="S473" s="4"/>
      <c r="T473" s="4"/>
      <c r="U473" s="4"/>
      <c r="V473" s="4"/>
      <c r="W473" s="4"/>
      <c r="X473" s="4"/>
      <c r="Y473" s="4"/>
      <c r="Z473" s="4"/>
    </row>
    <row r="474" spans="1:26" ht="18.75" customHeight="1">
      <c r="A474" s="7"/>
      <c r="B474" s="77"/>
      <c r="C474" s="4"/>
      <c r="D474" s="7"/>
      <c r="E474" s="52"/>
      <c r="F474" s="4"/>
      <c r="G474" s="7"/>
      <c r="H474" s="53"/>
      <c r="I474" s="4"/>
      <c r="J474" s="4"/>
      <c r="K474" s="4"/>
      <c r="L474" s="4"/>
      <c r="M474" s="4"/>
      <c r="N474" s="4"/>
      <c r="O474" s="4"/>
      <c r="P474" s="4"/>
      <c r="Q474" s="4"/>
      <c r="R474" s="4"/>
      <c r="S474" s="4"/>
      <c r="T474" s="4"/>
      <c r="U474" s="4"/>
      <c r="V474" s="4"/>
      <c r="W474" s="4"/>
      <c r="X474" s="4"/>
      <c r="Y474" s="4"/>
      <c r="Z474" s="4"/>
    </row>
    <row r="475" spans="1:26" ht="18.75" customHeight="1">
      <c r="A475" s="7"/>
      <c r="B475" s="77"/>
      <c r="C475" s="4"/>
      <c r="D475" s="7"/>
      <c r="E475" s="52"/>
      <c r="F475" s="4"/>
      <c r="G475" s="7"/>
      <c r="H475" s="53"/>
      <c r="I475" s="4"/>
      <c r="J475" s="4"/>
      <c r="K475" s="4"/>
      <c r="L475" s="4"/>
      <c r="M475" s="4"/>
      <c r="N475" s="4"/>
      <c r="O475" s="4"/>
      <c r="P475" s="4"/>
      <c r="Q475" s="4"/>
      <c r="R475" s="4"/>
      <c r="S475" s="4"/>
      <c r="T475" s="4"/>
      <c r="U475" s="4"/>
      <c r="V475" s="4"/>
      <c r="W475" s="4"/>
      <c r="X475" s="4"/>
      <c r="Y475" s="4"/>
      <c r="Z475" s="4"/>
    </row>
    <row r="476" spans="1:26" ht="18.75" customHeight="1">
      <c r="A476" s="7"/>
      <c r="B476" s="77"/>
      <c r="C476" s="4"/>
      <c r="D476" s="7"/>
      <c r="E476" s="52"/>
      <c r="F476" s="4"/>
      <c r="G476" s="7"/>
      <c r="H476" s="53"/>
      <c r="I476" s="4"/>
      <c r="J476" s="4"/>
      <c r="K476" s="4"/>
      <c r="L476" s="4"/>
      <c r="M476" s="4"/>
      <c r="N476" s="4"/>
      <c r="O476" s="4"/>
      <c r="P476" s="4"/>
      <c r="Q476" s="4"/>
      <c r="R476" s="4"/>
      <c r="S476" s="4"/>
      <c r="T476" s="4"/>
      <c r="U476" s="4"/>
      <c r="V476" s="4"/>
      <c r="W476" s="4"/>
      <c r="X476" s="4"/>
      <c r="Y476" s="4"/>
      <c r="Z476" s="4"/>
    </row>
    <row r="477" spans="1:26" ht="18.75" customHeight="1">
      <c r="A477" s="7"/>
      <c r="B477" s="77"/>
      <c r="C477" s="4"/>
      <c r="D477" s="7"/>
      <c r="E477" s="52"/>
      <c r="F477" s="4"/>
      <c r="G477" s="7"/>
      <c r="H477" s="53"/>
      <c r="I477" s="4"/>
      <c r="J477" s="4"/>
      <c r="K477" s="4"/>
      <c r="L477" s="4"/>
      <c r="M477" s="4"/>
      <c r="N477" s="4"/>
      <c r="O477" s="4"/>
      <c r="P477" s="4"/>
      <c r="Q477" s="4"/>
      <c r="R477" s="4"/>
      <c r="S477" s="4"/>
      <c r="T477" s="4"/>
      <c r="U477" s="4"/>
      <c r="V477" s="4"/>
      <c r="W477" s="4"/>
      <c r="X477" s="4"/>
      <c r="Y477" s="4"/>
      <c r="Z477" s="4"/>
    </row>
    <row r="478" spans="1:26" ht="18.75" customHeight="1">
      <c r="A478" s="7"/>
      <c r="B478" s="77"/>
      <c r="C478" s="4"/>
      <c r="D478" s="7"/>
      <c r="E478" s="52"/>
      <c r="F478" s="4"/>
      <c r="G478" s="7"/>
      <c r="H478" s="53"/>
      <c r="I478" s="4"/>
      <c r="J478" s="4"/>
      <c r="K478" s="4"/>
      <c r="L478" s="4"/>
      <c r="M478" s="4"/>
      <c r="N478" s="4"/>
      <c r="O478" s="4"/>
      <c r="P478" s="4"/>
      <c r="Q478" s="4"/>
      <c r="R478" s="4"/>
      <c r="S478" s="4"/>
      <c r="T478" s="4"/>
      <c r="U478" s="4"/>
      <c r="V478" s="4"/>
      <c r="W478" s="4"/>
      <c r="X478" s="4"/>
      <c r="Y478" s="4"/>
      <c r="Z478" s="4"/>
    </row>
    <row r="479" spans="1:26" ht="18.75" customHeight="1">
      <c r="A479" s="7"/>
      <c r="B479" s="77"/>
      <c r="C479" s="4"/>
      <c r="D479" s="7"/>
      <c r="E479" s="52"/>
      <c r="F479" s="4"/>
      <c r="G479" s="7"/>
      <c r="H479" s="53"/>
      <c r="I479" s="4"/>
      <c r="J479" s="4"/>
      <c r="K479" s="4"/>
      <c r="L479" s="4"/>
      <c r="M479" s="4"/>
      <c r="N479" s="4"/>
      <c r="O479" s="4"/>
      <c r="P479" s="4"/>
      <c r="Q479" s="4"/>
      <c r="R479" s="4"/>
      <c r="S479" s="4"/>
      <c r="T479" s="4"/>
      <c r="U479" s="4"/>
      <c r="V479" s="4"/>
      <c r="W479" s="4"/>
      <c r="X479" s="4"/>
      <c r="Y479" s="4"/>
      <c r="Z479" s="4"/>
    </row>
    <row r="480" spans="1:26" ht="18.75" customHeight="1">
      <c r="A480" s="7"/>
      <c r="B480" s="77"/>
      <c r="C480" s="4"/>
      <c r="D480" s="7"/>
      <c r="E480" s="52"/>
      <c r="F480" s="4"/>
      <c r="G480" s="7"/>
      <c r="H480" s="53"/>
      <c r="I480" s="4"/>
      <c r="J480" s="4"/>
      <c r="K480" s="4"/>
      <c r="L480" s="4"/>
      <c r="M480" s="4"/>
      <c r="N480" s="4"/>
      <c r="O480" s="4"/>
      <c r="P480" s="4"/>
      <c r="Q480" s="4"/>
      <c r="R480" s="4"/>
      <c r="S480" s="4"/>
      <c r="T480" s="4"/>
      <c r="U480" s="4"/>
      <c r="V480" s="4"/>
      <c r="W480" s="4"/>
      <c r="X480" s="4"/>
      <c r="Y480" s="4"/>
      <c r="Z480" s="4"/>
    </row>
    <row r="481" spans="1:26" ht="18.75" customHeight="1">
      <c r="A481" s="7"/>
      <c r="B481" s="77"/>
      <c r="C481" s="4"/>
      <c r="D481" s="7"/>
      <c r="E481" s="52"/>
      <c r="F481" s="4"/>
      <c r="G481" s="7"/>
      <c r="H481" s="53"/>
      <c r="I481" s="4"/>
      <c r="J481" s="4"/>
      <c r="K481" s="4"/>
      <c r="L481" s="4"/>
      <c r="M481" s="4"/>
      <c r="N481" s="4"/>
      <c r="O481" s="4"/>
      <c r="P481" s="4"/>
      <c r="Q481" s="4"/>
      <c r="R481" s="4"/>
      <c r="S481" s="4"/>
      <c r="T481" s="4"/>
      <c r="U481" s="4"/>
      <c r="V481" s="4"/>
      <c r="W481" s="4"/>
      <c r="X481" s="4"/>
      <c r="Y481" s="4"/>
      <c r="Z481" s="4"/>
    </row>
    <row r="482" spans="1:26" ht="18.75" customHeight="1">
      <c r="A482" s="7"/>
      <c r="B482" s="77"/>
      <c r="C482" s="4"/>
      <c r="D482" s="7"/>
      <c r="E482" s="52"/>
      <c r="F482" s="4"/>
      <c r="G482" s="7"/>
      <c r="H482" s="53"/>
      <c r="I482" s="4"/>
      <c r="J482" s="4"/>
      <c r="K482" s="4"/>
      <c r="L482" s="4"/>
      <c r="M482" s="4"/>
      <c r="N482" s="4"/>
      <c r="O482" s="4"/>
      <c r="P482" s="4"/>
      <c r="Q482" s="4"/>
      <c r="R482" s="4"/>
      <c r="S482" s="4"/>
      <c r="T482" s="4"/>
      <c r="U482" s="4"/>
      <c r="V482" s="4"/>
      <c r="W482" s="4"/>
      <c r="X482" s="4"/>
      <c r="Y482" s="4"/>
      <c r="Z482" s="4"/>
    </row>
    <row r="483" spans="1:26" ht="18.75" customHeight="1">
      <c r="A483" s="7"/>
      <c r="B483" s="77"/>
      <c r="C483" s="4"/>
      <c r="D483" s="7"/>
      <c r="E483" s="52"/>
      <c r="F483" s="4"/>
      <c r="G483" s="7"/>
      <c r="H483" s="53"/>
      <c r="I483" s="4"/>
      <c r="J483" s="4"/>
      <c r="K483" s="4"/>
      <c r="L483" s="4"/>
      <c r="M483" s="4"/>
      <c r="N483" s="4"/>
      <c r="O483" s="4"/>
      <c r="P483" s="4"/>
      <c r="Q483" s="4"/>
      <c r="R483" s="4"/>
      <c r="S483" s="4"/>
      <c r="T483" s="4"/>
      <c r="U483" s="4"/>
      <c r="V483" s="4"/>
      <c r="W483" s="4"/>
      <c r="X483" s="4"/>
      <c r="Y483" s="4"/>
      <c r="Z483" s="4"/>
    </row>
    <row r="484" spans="1:26" ht="18.75" customHeight="1">
      <c r="A484" s="7"/>
      <c r="B484" s="77"/>
      <c r="C484" s="4"/>
      <c r="D484" s="7"/>
      <c r="E484" s="52"/>
      <c r="F484" s="4"/>
      <c r="G484" s="7"/>
      <c r="H484" s="53"/>
      <c r="I484" s="4"/>
      <c r="J484" s="4"/>
      <c r="K484" s="4"/>
      <c r="L484" s="4"/>
      <c r="M484" s="4"/>
      <c r="N484" s="4"/>
      <c r="O484" s="4"/>
      <c r="P484" s="4"/>
      <c r="Q484" s="4"/>
      <c r="R484" s="4"/>
      <c r="S484" s="4"/>
      <c r="T484" s="4"/>
      <c r="U484" s="4"/>
      <c r="V484" s="4"/>
      <c r="W484" s="4"/>
      <c r="X484" s="4"/>
      <c r="Y484" s="4"/>
      <c r="Z484" s="4"/>
    </row>
    <row r="485" spans="1:26" ht="18.75" customHeight="1">
      <c r="A485" s="7"/>
      <c r="B485" s="77"/>
      <c r="C485" s="4"/>
      <c r="D485" s="7"/>
      <c r="E485" s="52"/>
      <c r="F485" s="4"/>
      <c r="G485" s="7"/>
      <c r="H485" s="53"/>
      <c r="I485" s="4"/>
      <c r="J485" s="4"/>
      <c r="K485" s="4"/>
      <c r="L485" s="4"/>
      <c r="M485" s="4"/>
      <c r="N485" s="4"/>
      <c r="O485" s="4"/>
      <c r="P485" s="4"/>
      <c r="Q485" s="4"/>
      <c r="R485" s="4"/>
      <c r="S485" s="4"/>
      <c r="T485" s="4"/>
      <c r="U485" s="4"/>
      <c r="V485" s="4"/>
      <c r="W485" s="4"/>
      <c r="X485" s="4"/>
      <c r="Y485" s="4"/>
      <c r="Z485" s="4"/>
    </row>
    <row r="486" spans="1:26" ht="18.75" customHeight="1">
      <c r="A486" s="7"/>
      <c r="B486" s="77"/>
      <c r="C486" s="4"/>
      <c r="D486" s="7"/>
      <c r="E486" s="52"/>
      <c r="F486" s="4"/>
      <c r="G486" s="7"/>
      <c r="H486" s="53"/>
      <c r="I486" s="4"/>
      <c r="J486" s="4"/>
      <c r="K486" s="4"/>
      <c r="L486" s="4"/>
      <c r="M486" s="4"/>
      <c r="N486" s="4"/>
      <c r="O486" s="4"/>
      <c r="P486" s="4"/>
      <c r="Q486" s="4"/>
      <c r="R486" s="4"/>
      <c r="S486" s="4"/>
      <c r="T486" s="4"/>
      <c r="U486" s="4"/>
      <c r="V486" s="4"/>
      <c r="W486" s="4"/>
      <c r="X486" s="4"/>
      <c r="Y486" s="4"/>
      <c r="Z486" s="4"/>
    </row>
    <row r="487" spans="1:26" ht="18.75" customHeight="1">
      <c r="A487" s="7"/>
      <c r="B487" s="77"/>
      <c r="C487" s="4"/>
      <c r="D487" s="7"/>
      <c r="E487" s="52"/>
      <c r="F487" s="4"/>
      <c r="G487" s="7"/>
      <c r="H487" s="53"/>
      <c r="I487" s="4"/>
      <c r="J487" s="4"/>
      <c r="K487" s="4"/>
      <c r="L487" s="4"/>
      <c r="M487" s="4"/>
      <c r="N487" s="4"/>
      <c r="O487" s="4"/>
      <c r="P487" s="4"/>
      <c r="Q487" s="4"/>
      <c r="R487" s="4"/>
      <c r="S487" s="4"/>
      <c r="T487" s="4"/>
      <c r="U487" s="4"/>
      <c r="V487" s="4"/>
      <c r="W487" s="4"/>
      <c r="X487" s="4"/>
      <c r="Y487" s="4"/>
      <c r="Z487" s="4"/>
    </row>
    <row r="488" spans="1:26" ht="18.75" customHeight="1">
      <c r="A488" s="7"/>
      <c r="B488" s="77"/>
      <c r="C488" s="4"/>
      <c r="D488" s="7"/>
      <c r="E488" s="52"/>
      <c r="F488" s="4"/>
      <c r="G488" s="7"/>
      <c r="H488" s="53"/>
      <c r="I488" s="4"/>
      <c r="J488" s="4"/>
      <c r="K488" s="4"/>
      <c r="L488" s="4"/>
      <c r="M488" s="4"/>
      <c r="N488" s="4"/>
      <c r="O488" s="4"/>
      <c r="P488" s="4"/>
      <c r="Q488" s="4"/>
      <c r="R488" s="4"/>
      <c r="S488" s="4"/>
      <c r="T488" s="4"/>
      <c r="U488" s="4"/>
      <c r="V488" s="4"/>
      <c r="W488" s="4"/>
      <c r="X488" s="4"/>
      <c r="Y488" s="4"/>
      <c r="Z488" s="4"/>
    </row>
    <row r="489" spans="1:26" ht="18.75" customHeight="1">
      <c r="A489" s="7"/>
      <c r="B489" s="77"/>
      <c r="C489" s="4"/>
      <c r="D489" s="7"/>
      <c r="E489" s="52"/>
      <c r="F489" s="4"/>
      <c r="G489" s="7"/>
      <c r="H489" s="53"/>
      <c r="I489" s="4"/>
      <c r="J489" s="4"/>
      <c r="K489" s="4"/>
      <c r="L489" s="4"/>
      <c r="M489" s="4"/>
      <c r="N489" s="4"/>
      <c r="O489" s="4"/>
      <c r="P489" s="4"/>
      <c r="Q489" s="4"/>
      <c r="R489" s="4"/>
      <c r="S489" s="4"/>
      <c r="T489" s="4"/>
      <c r="U489" s="4"/>
      <c r="V489" s="4"/>
      <c r="W489" s="4"/>
      <c r="X489" s="4"/>
      <c r="Y489" s="4"/>
      <c r="Z489" s="4"/>
    </row>
    <row r="490" spans="1:26" ht="18.75" customHeight="1">
      <c r="A490" s="7"/>
      <c r="B490" s="77"/>
      <c r="C490" s="4"/>
      <c r="D490" s="7"/>
      <c r="E490" s="52"/>
      <c r="F490" s="4"/>
      <c r="G490" s="7"/>
      <c r="H490" s="53"/>
      <c r="I490" s="4"/>
      <c r="J490" s="4"/>
      <c r="K490" s="4"/>
      <c r="L490" s="4"/>
      <c r="M490" s="4"/>
      <c r="N490" s="4"/>
      <c r="O490" s="4"/>
      <c r="P490" s="4"/>
      <c r="Q490" s="4"/>
      <c r="R490" s="4"/>
      <c r="S490" s="4"/>
      <c r="T490" s="4"/>
      <c r="U490" s="4"/>
      <c r="V490" s="4"/>
      <c r="W490" s="4"/>
      <c r="X490" s="4"/>
      <c r="Y490" s="4"/>
      <c r="Z490" s="4"/>
    </row>
    <row r="491" spans="1:26" ht="18.75" customHeight="1">
      <c r="A491" s="7"/>
      <c r="B491" s="77"/>
      <c r="C491" s="4"/>
      <c r="D491" s="7"/>
      <c r="E491" s="52"/>
      <c r="F491" s="4"/>
      <c r="G491" s="7"/>
      <c r="H491" s="53"/>
      <c r="I491" s="4"/>
      <c r="J491" s="4"/>
      <c r="K491" s="4"/>
      <c r="L491" s="4"/>
      <c r="M491" s="4"/>
      <c r="N491" s="4"/>
      <c r="O491" s="4"/>
      <c r="P491" s="4"/>
      <c r="Q491" s="4"/>
      <c r="R491" s="4"/>
      <c r="S491" s="4"/>
      <c r="T491" s="4"/>
      <c r="U491" s="4"/>
      <c r="V491" s="4"/>
      <c r="W491" s="4"/>
      <c r="X491" s="4"/>
      <c r="Y491" s="4"/>
      <c r="Z491" s="4"/>
    </row>
    <row r="492" spans="1:26" ht="18.75" customHeight="1">
      <c r="A492" s="7"/>
      <c r="B492" s="77"/>
      <c r="C492" s="4"/>
      <c r="D492" s="7"/>
      <c r="E492" s="52"/>
      <c r="F492" s="4"/>
      <c r="G492" s="7"/>
      <c r="H492" s="53"/>
      <c r="I492" s="4"/>
      <c r="J492" s="4"/>
      <c r="K492" s="4"/>
      <c r="L492" s="4"/>
      <c r="M492" s="4"/>
      <c r="N492" s="4"/>
      <c r="O492" s="4"/>
      <c r="P492" s="4"/>
      <c r="Q492" s="4"/>
      <c r="R492" s="4"/>
      <c r="S492" s="4"/>
      <c r="T492" s="4"/>
      <c r="U492" s="4"/>
      <c r="V492" s="4"/>
      <c r="W492" s="4"/>
      <c r="X492" s="4"/>
      <c r="Y492" s="4"/>
      <c r="Z492" s="4"/>
    </row>
    <row r="493" spans="1:26" ht="18.75" customHeight="1">
      <c r="A493" s="7"/>
      <c r="B493" s="77"/>
      <c r="C493" s="4"/>
      <c r="D493" s="7"/>
      <c r="E493" s="52"/>
      <c r="F493" s="4"/>
      <c r="G493" s="7"/>
      <c r="H493" s="53"/>
      <c r="I493" s="4"/>
      <c r="J493" s="4"/>
      <c r="K493" s="4"/>
      <c r="L493" s="4"/>
      <c r="M493" s="4"/>
      <c r="N493" s="4"/>
      <c r="O493" s="4"/>
      <c r="P493" s="4"/>
      <c r="Q493" s="4"/>
      <c r="R493" s="4"/>
      <c r="S493" s="4"/>
      <c r="T493" s="4"/>
      <c r="U493" s="4"/>
      <c r="V493" s="4"/>
      <c r="W493" s="4"/>
      <c r="X493" s="4"/>
      <c r="Y493" s="4"/>
      <c r="Z493" s="4"/>
    </row>
    <row r="494" spans="1:26" ht="18.75" customHeight="1">
      <c r="A494" s="7"/>
      <c r="B494" s="77"/>
      <c r="C494" s="4"/>
      <c r="D494" s="7"/>
      <c r="E494" s="52"/>
      <c r="F494" s="4"/>
      <c r="G494" s="7"/>
      <c r="H494" s="53"/>
      <c r="I494" s="4"/>
      <c r="J494" s="4"/>
      <c r="K494" s="4"/>
      <c r="L494" s="4"/>
      <c r="M494" s="4"/>
      <c r="N494" s="4"/>
      <c r="O494" s="4"/>
      <c r="P494" s="4"/>
      <c r="Q494" s="4"/>
      <c r="R494" s="4"/>
      <c r="S494" s="4"/>
      <c r="T494" s="4"/>
      <c r="U494" s="4"/>
      <c r="V494" s="4"/>
      <c r="W494" s="4"/>
      <c r="X494" s="4"/>
      <c r="Y494" s="4"/>
      <c r="Z494" s="4"/>
    </row>
    <row r="495" spans="1:26" ht="18.75" customHeight="1">
      <c r="A495" s="7"/>
      <c r="B495" s="77"/>
      <c r="C495" s="4"/>
      <c r="D495" s="7"/>
      <c r="E495" s="52"/>
      <c r="F495" s="4"/>
      <c r="G495" s="7"/>
      <c r="H495" s="53"/>
      <c r="I495" s="4"/>
      <c r="J495" s="4"/>
      <c r="K495" s="4"/>
      <c r="L495" s="4"/>
      <c r="M495" s="4"/>
      <c r="N495" s="4"/>
      <c r="O495" s="4"/>
      <c r="P495" s="4"/>
      <c r="Q495" s="4"/>
      <c r="R495" s="4"/>
      <c r="S495" s="4"/>
      <c r="T495" s="4"/>
      <c r="U495" s="4"/>
      <c r="V495" s="4"/>
      <c r="W495" s="4"/>
      <c r="X495" s="4"/>
      <c r="Y495" s="4"/>
      <c r="Z495" s="4"/>
    </row>
    <row r="496" spans="1:26" ht="18.75" customHeight="1">
      <c r="A496" s="7"/>
      <c r="B496" s="77"/>
      <c r="C496" s="4"/>
      <c r="D496" s="7"/>
      <c r="E496" s="52"/>
      <c r="F496" s="4"/>
      <c r="G496" s="7"/>
      <c r="H496" s="53"/>
      <c r="I496" s="4"/>
      <c r="J496" s="4"/>
      <c r="K496" s="4"/>
      <c r="L496" s="4"/>
      <c r="M496" s="4"/>
      <c r="N496" s="4"/>
      <c r="O496" s="4"/>
      <c r="P496" s="4"/>
      <c r="Q496" s="4"/>
      <c r="R496" s="4"/>
      <c r="S496" s="4"/>
      <c r="T496" s="4"/>
      <c r="U496" s="4"/>
      <c r="V496" s="4"/>
      <c r="W496" s="4"/>
      <c r="X496" s="4"/>
      <c r="Y496" s="4"/>
      <c r="Z496" s="4"/>
    </row>
    <row r="497" spans="1:26" ht="18.75" customHeight="1">
      <c r="A497" s="7"/>
      <c r="B497" s="77"/>
      <c r="C497" s="4"/>
      <c r="D497" s="7"/>
      <c r="E497" s="52"/>
      <c r="F497" s="4"/>
      <c r="G497" s="7"/>
      <c r="H497" s="53"/>
      <c r="I497" s="4"/>
      <c r="J497" s="4"/>
      <c r="K497" s="4"/>
      <c r="L497" s="4"/>
      <c r="M497" s="4"/>
      <c r="N497" s="4"/>
      <c r="O497" s="4"/>
      <c r="P497" s="4"/>
      <c r="Q497" s="4"/>
      <c r="R497" s="4"/>
      <c r="S497" s="4"/>
      <c r="T497" s="4"/>
      <c r="U497" s="4"/>
      <c r="V497" s="4"/>
      <c r="W497" s="4"/>
      <c r="X497" s="4"/>
      <c r="Y497" s="4"/>
      <c r="Z497" s="4"/>
    </row>
    <row r="498" spans="1:26" ht="18.75" customHeight="1">
      <c r="A498" s="7"/>
      <c r="B498" s="77"/>
      <c r="C498" s="4"/>
      <c r="D498" s="7"/>
      <c r="E498" s="52"/>
      <c r="F498" s="4"/>
      <c r="G498" s="7"/>
      <c r="H498" s="53"/>
      <c r="I498" s="4"/>
      <c r="J498" s="4"/>
      <c r="K498" s="4"/>
      <c r="L498" s="4"/>
      <c r="M498" s="4"/>
      <c r="N498" s="4"/>
      <c r="O498" s="4"/>
      <c r="P498" s="4"/>
      <c r="Q498" s="4"/>
      <c r="R498" s="4"/>
      <c r="S498" s="4"/>
      <c r="T498" s="4"/>
      <c r="U498" s="4"/>
      <c r="V498" s="4"/>
      <c r="W498" s="4"/>
      <c r="X498" s="4"/>
      <c r="Y498" s="4"/>
      <c r="Z498" s="4"/>
    </row>
    <row r="499" spans="1:26" ht="18.75" customHeight="1">
      <c r="A499" s="7"/>
      <c r="B499" s="77"/>
      <c r="C499" s="4"/>
      <c r="D499" s="7"/>
      <c r="E499" s="52"/>
      <c r="F499" s="4"/>
      <c r="G499" s="7"/>
      <c r="H499" s="53"/>
      <c r="I499" s="4"/>
      <c r="J499" s="4"/>
      <c r="K499" s="4"/>
      <c r="L499" s="4"/>
      <c r="M499" s="4"/>
      <c r="N499" s="4"/>
      <c r="O499" s="4"/>
      <c r="P499" s="4"/>
      <c r="Q499" s="4"/>
      <c r="R499" s="4"/>
      <c r="S499" s="4"/>
      <c r="T499" s="4"/>
      <c r="U499" s="4"/>
      <c r="V499" s="4"/>
      <c r="W499" s="4"/>
      <c r="X499" s="4"/>
      <c r="Y499" s="4"/>
      <c r="Z499" s="4"/>
    </row>
    <row r="500" spans="1:26" ht="18.75" customHeight="1">
      <c r="A500" s="7"/>
      <c r="B500" s="77"/>
      <c r="C500" s="4"/>
      <c r="D500" s="7"/>
      <c r="E500" s="52"/>
      <c r="F500" s="4"/>
      <c r="G500" s="7"/>
      <c r="H500" s="53"/>
      <c r="I500" s="4"/>
      <c r="J500" s="4"/>
      <c r="K500" s="4"/>
      <c r="L500" s="4"/>
      <c r="M500" s="4"/>
      <c r="N500" s="4"/>
      <c r="O500" s="4"/>
      <c r="P500" s="4"/>
      <c r="Q500" s="4"/>
      <c r="R500" s="4"/>
      <c r="S500" s="4"/>
      <c r="T500" s="4"/>
      <c r="U500" s="4"/>
      <c r="V500" s="4"/>
      <c r="W500" s="4"/>
      <c r="X500" s="4"/>
      <c r="Y500" s="4"/>
      <c r="Z500" s="4"/>
    </row>
    <row r="501" spans="1:26" ht="18.75" customHeight="1">
      <c r="A501" s="7"/>
      <c r="B501" s="77"/>
      <c r="C501" s="4"/>
      <c r="D501" s="7"/>
      <c r="E501" s="52"/>
      <c r="F501" s="4"/>
      <c r="G501" s="7"/>
      <c r="H501" s="53"/>
      <c r="I501" s="4"/>
      <c r="J501" s="4"/>
      <c r="K501" s="4"/>
      <c r="L501" s="4"/>
      <c r="M501" s="4"/>
      <c r="N501" s="4"/>
      <c r="O501" s="4"/>
      <c r="P501" s="4"/>
      <c r="Q501" s="4"/>
      <c r="R501" s="4"/>
      <c r="S501" s="4"/>
      <c r="T501" s="4"/>
      <c r="U501" s="4"/>
      <c r="V501" s="4"/>
      <c r="W501" s="4"/>
      <c r="X501" s="4"/>
      <c r="Y501" s="4"/>
      <c r="Z501" s="4"/>
    </row>
    <row r="502" spans="1:26" ht="18.75" customHeight="1">
      <c r="A502" s="7"/>
      <c r="B502" s="77"/>
      <c r="C502" s="4"/>
      <c r="D502" s="7"/>
      <c r="E502" s="52"/>
      <c r="F502" s="4"/>
      <c r="G502" s="7"/>
      <c r="H502" s="53"/>
      <c r="I502" s="4"/>
      <c r="J502" s="4"/>
      <c r="K502" s="4"/>
      <c r="L502" s="4"/>
      <c r="M502" s="4"/>
      <c r="N502" s="4"/>
      <c r="O502" s="4"/>
      <c r="P502" s="4"/>
      <c r="Q502" s="4"/>
      <c r="R502" s="4"/>
      <c r="S502" s="4"/>
      <c r="T502" s="4"/>
      <c r="U502" s="4"/>
      <c r="V502" s="4"/>
      <c r="W502" s="4"/>
      <c r="X502" s="4"/>
      <c r="Y502" s="4"/>
      <c r="Z502" s="4"/>
    </row>
    <row r="503" spans="1:26" ht="18.75" customHeight="1">
      <c r="A503" s="7"/>
      <c r="B503" s="77"/>
      <c r="C503" s="4"/>
      <c r="D503" s="7"/>
      <c r="E503" s="52"/>
      <c r="F503" s="4"/>
      <c r="G503" s="7"/>
      <c r="H503" s="53"/>
      <c r="I503" s="4"/>
      <c r="J503" s="4"/>
      <c r="K503" s="4"/>
      <c r="L503" s="4"/>
      <c r="M503" s="4"/>
      <c r="N503" s="4"/>
      <c r="O503" s="4"/>
      <c r="P503" s="4"/>
      <c r="Q503" s="4"/>
      <c r="R503" s="4"/>
      <c r="S503" s="4"/>
      <c r="T503" s="4"/>
      <c r="U503" s="4"/>
      <c r="V503" s="4"/>
      <c r="W503" s="4"/>
      <c r="X503" s="4"/>
      <c r="Y503" s="4"/>
      <c r="Z503" s="4"/>
    </row>
    <row r="504" spans="1:26" ht="18.75" customHeight="1">
      <c r="A504" s="7"/>
      <c r="B504" s="77"/>
      <c r="C504" s="4"/>
      <c r="D504" s="7"/>
      <c r="E504" s="52"/>
      <c r="F504" s="4"/>
      <c r="G504" s="7"/>
      <c r="H504" s="53"/>
      <c r="I504" s="4"/>
      <c r="J504" s="4"/>
      <c r="K504" s="4"/>
      <c r="L504" s="4"/>
      <c r="M504" s="4"/>
      <c r="N504" s="4"/>
      <c r="O504" s="4"/>
      <c r="P504" s="4"/>
      <c r="Q504" s="4"/>
      <c r="R504" s="4"/>
      <c r="S504" s="4"/>
      <c r="T504" s="4"/>
      <c r="U504" s="4"/>
      <c r="V504" s="4"/>
      <c r="W504" s="4"/>
      <c r="X504" s="4"/>
      <c r="Y504" s="4"/>
      <c r="Z504" s="4"/>
    </row>
    <row r="505" spans="1:26" ht="18.75" customHeight="1">
      <c r="A505" s="7"/>
      <c r="B505" s="77"/>
      <c r="C505" s="4"/>
      <c r="D505" s="7"/>
      <c r="E505" s="52"/>
      <c r="F505" s="4"/>
      <c r="G505" s="7"/>
      <c r="H505" s="53"/>
      <c r="I505" s="4"/>
      <c r="J505" s="4"/>
      <c r="K505" s="4"/>
      <c r="L505" s="4"/>
      <c r="M505" s="4"/>
      <c r="N505" s="4"/>
      <c r="O505" s="4"/>
      <c r="P505" s="4"/>
      <c r="Q505" s="4"/>
      <c r="R505" s="4"/>
      <c r="S505" s="4"/>
      <c r="T505" s="4"/>
      <c r="U505" s="4"/>
      <c r="V505" s="4"/>
      <c r="W505" s="4"/>
      <c r="X505" s="4"/>
      <c r="Y505" s="4"/>
      <c r="Z505" s="4"/>
    </row>
    <row r="506" spans="1:26" ht="18.75" customHeight="1">
      <c r="A506" s="7"/>
      <c r="B506" s="77"/>
      <c r="C506" s="4"/>
      <c r="D506" s="7"/>
      <c r="E506" s="52"/>
      <c r="F506" s="4"/>
      <c r="G506" s="7"/>
      <c r="H506" s="53"/>
      <c r="I506" s="4"/>
      <c r="J506" s="4"/>
      <c r="K506" s="4"/>
      <c r="L506" s="4"/>
      <c r="M506" s="4"/>
      <c r="N506" s="4"/>
      <c r="O506" s="4"/>
      <c r="P506" s="4"/>
      <c r="Q506" s="4"/>
      <c r="R506" s="4"/>
      <c r="S506" s="4"/>
      <c r="T506" s="4"/>
      <c r="U506" s="4"/>
      <c r="V506" s="4"/>
      <c r="W506" s="4"/>
      <c r="X506" s="4"/>
      <c r="Y506" s="4"/>
      <c r="Z506" s="4"/>
    </row>
    <row r="507" spans="1:26" ht="18.75" customHeight="1">
      <c r="A507" s="7"/>
      <c r="B507" s="77"/>
      <c r="C507" s="4"/>
      <c r="D507" s="7"/>
      <c r="E507" s="52"/>
      <c r="F507" s="4"/>
      <c r="G507" s="7"/>
      <c r="H507" s="53"/>
      <c r="I507" s="4"/>
      <c r="J507" s="4"/>
      <c r="K507" s="4"/>
      <c r="L507" s="4"/>
      <c r="M507" s="4"/>
      <c r="N507" s="4"/>
      <c r="O507" s="4"/>
      <c r="P507" s="4"/>
      <c r="Q507" s="4"/>
      <c r="R507" s="4"/>
      <c r="S507" s="4"/>
      <c r="T507" s="4"/>
      <c r="U507" s="4"/>
      <c r="V507" s="4"/>
      <c r="W507" s="4"/>
      <c r="X507" s="4"/>
      <c r="Y507" s="4"/>
      <c r="Z507" s="4"/>
    </row>
    <row r="508" spans="1:26" ht="18.75" customHeight="1">
      <c r="A508" s="7"/>
      <c r="B508" s="77"/>
      <c r="C508" s="4"/>
      <c r="D508" s="7"/>
      <c r="E508" s="52"/>
      <c r="F508" s="4"/>
      <c r="G508" s="7"/>
      <c r="H508" s="53"/>
      <c r="I508" s="4"/>
      <c r="J508" s="4"/>
      <c r="K508" s="4"/>
      <c r="L508" s="4"/>
      <c r="M508" s="4"/>
      <c r="N508" s="4"/>
      <c r="O508" s="4"/>
      <c r="P508" s="4"/>
      <c r="Q508" s="4"/>
      <c r="R508" s="4"/>
      <c r="S508" s="4"/>
      <c r="T508" s="4"/>
      <c r="U508" s="4"/>
      <c r="V508" s="4"/>
      <c r="W508" s="4"/>
      <c r="X508" s="4"/>
      <c r="Y508" s="4"/>
      <c r="Z508" s="4"/>
    </row>
    <row r="509" spans="1:26" ht="18.75" customHeight="1">
      <c r="A509" s="7"/>
      <c r="B509" s="77"/>
      <c r="C509" s="4"/>
      <c r="D509" s="7"/>
      <c r="E509" s="52"/>
      <c r="F509" s="4"/>
      <c r="G509" s="7"/>
      <c r="H509" s="53"/>
      <c r="I509" s="4"/>
      <c r="J509" s="4"/>
      <c r="K509" s="4"/>
      <c r="L509" s="4"/>
      <c r="M509" s="4"/>
      <c r="N509" s="4"/>
      <c r="O509" s="4"/>
      <c r="P509" s="4"/>
      <c r="Q509" s="4"/>
      <c r="R509" s="4"/>
      <c r="S509" s="4"/>
      <c r="T509" s="4"/>
      <c r="U509" s="4"/>
      <c r="V509" s="4"/>
      <c r="W509" s="4"/>
      <c r="X509" s="4"/>
      <c r="Y509" s="4"/>
      <c r="Z509" s="4"/>
    </row>
    <row r="510" spans="1:26" ht="18.75" customHeight="1">
      <c r="A510" s="7"/>
      <c r="B510" s="77"/>
      <c r="C510" s="4"/>
      <c r="D510" s="7"/>
      <c r="E510" s="52"/>
      <c r="F510" s="4"/>
      <c r="G510" s="7"/>
      <c r="H510" s="53"/>
      <c r="I510" s="4"/>
      <c r="J510" s="4"/>
      <c r="K510" s="4"/>
      <c r="L510" s="4"/>
      <c r="M510" s="4"/>
      <c r="N510" s="4"/>
      <c r="O510" s="4"/>
      <c r="P510" s="4"/>
      <c r="Q510" s="4"/>
      <c r="R510" s="4"/>
      <c r="S510" s="4"/>
      <c r="T510" s="4"/>
      <c r="U510" s="4"/>
      <c r="V510" s="4"/>
      <c r="W510" s="4"/>
      <c r="X510" s="4"/>
      <c r="Y510" s="4"/>
      <c r="Z510" s="4"/>
    </row>
    <row r="511" spans="1:26" ht="18.75" customHeight="1">
      <c r="A511" s="7"/>
      <c r="B511" s="77"/>
      <c r="C511" s="4"/>
      <c r="D511" s="7"/>
      <c r="E511" s="52"/>
      <c r="F511" s="4"/>
      <c r="G511" s="7"/>
      <c r="H511" s="53"/>
      <c r="I511" s="4"/>
      <c r="J511" s="4"/>
      <c r="K511" s="4"/>
      <c r="L511" s="4"/>
      <c r="M511" s="4"/>
      <c r="N511" s="4"/>
      <c r="O511" s="4"/>
      <c r="P511" s="4"/>
      <c r="Q511" s="4"/>
      <c r="R511" s="4"/>
      <c r="S511" s="4"/>
      <c r="T511" s="4"/>
      <c r="U511" s="4"/>
      <c r="V511" s="4"/>
      <c r="W511" s="4"/>
      <c r="X511" s="4"/>
      <c r="Y511" s="4"/>
      <c r="Z511" s="4"/>
    </row>
    <row r="512" spans="1:26" ht="18.75" customHeight="1">
      <c r="A512" s="7"/>
      <c r="B512" s="77"/>
      <c r="C512" s="4"/>
      <c r="D512" s="7"/>
      <c r="E512" s="52"/>
      <c r="F512" s="4"/>
      <c r="G512" s="7"/>
      <c r="H512" s="53"/>
      <c r="I512" s="4"/>
      <c r="J512" s="4"/>
      <c r="K512" s="4"/>
      <c r="L512" s="4"/>
      <c r="M512" s="4"/>
      <c r="N512" s="4"/>
      <c r="O512" s="4"/>
      <c r="P512" s="4"/>
      <c r="Q512" s="4"/>
      <c r="R512" s="4"/>
      <c r="S512" s="4"/>
      <c r="T512" s="4"/>
      <c r="U512" s="4"/>
      <c r="V512" s="4"/>
      <c r="W512" s="4"/>
      <c r="X512" s="4"/>
      <c r="Y512" s="4"/>
      <c r="Z512" s="4"/>
    </row>
    <row r="513" spans="1:26" ht="18.75" customHeight="1">
      <c r="A513" s="7"/>
      <c r="B513" s="77"/>
      <c r="C513" s="4"/>
      <c r="D513" s="7"/>
      <c r="E513" s="52"/>
      <c r="F513" s="4"/>
      <c r="G513" s="7"/>
      <c r="H513" s="53"/>
      <c r="I513" s="4"/>
      <c r="J513" s="4"/>
      <c r="K513" s="4"/>
      <c r="L513" s="4"/>
      <c r="M513" s="4"/>
      <c r="N513" s="4"/>
      <c r="O513" s="4"/>
      <c r="P513" s="4"/>
      <c r="Q513" s="4"/>
      <c r="R513" s="4"/>
      <c r="S513" s="4"/>
      <c r="T513" s="4"/>
      <c r="U513" s="4"/>
      <c r="V513" s="4"/>
      <c r="W513" s="4"/>
      <c r="X513" s="4"/>
      <c r="Y513" s="4"/>
      <c r="Z513" s="4"/>
    </row>
    <row r="514" spans="1:26" ht="18.75" customHeight="1">
      <c r="A514" s="7"/>
      <c r="B514" s="77"/>
      <c r="C514" s="4"/>
      <c r="D514" s="7"/>
      <c r="E514" s="52"/>
      <c r="F514" s="4"/>
      <c r="G514" s="7"/>
      <c r="H514" s="53"/>
      <c r="I514" s="4"/>
      <c r="J514" s="4"/>
      <c r="K514" s="4"/>
      <c r="L514" s="4"/>
      <c r="M514" s="4"/>
      <c r="N514" s="4"/>
      <c r="O514" s="4"/>
      <c r="P514" s="4"/>
      <c r="Q514" s="4"/>
      <c r="R514" s="4"/>
      <c r="S514" s="4"/>
      <c r="T514" s="4"/>
      <c r="U514" s="4"/>
      <c r="V514" s="4"/>
      <c r="W514" s="4"/>
      <c r="X514" s="4"/>
      <c r="Y514" s="4"/>
      <c r="Z514" s="4"/>
    </row>
    <row r="515" spans="1:26" ht="18.75" customHeight="1">
      <c r="A515" s="7"/>
      <c r="B515" s="77"/>
      <c r="C515" s="4"/>
      <c r="D515" s="7"/>
      <c r="E515" s="52"/>
      <c r="F515" s="4"/>
      <c r="G515" s="7"/>
      <c r="H515" s="53"/>
      <c r="I515" s="4"/>
      <c r="J515" s="4"/>
      <c r="K515" s="4"/>
      <c r="L515" s="4"/>
      <c r="M515" s="4"/>
      <c r="N515" s="4"/>
      <c r="O515" s="4"/>
      <c r="P515" s="4"/>
      <c r="Q515" s="4"/>
      <c r="R515" s="4"/>
      <c r="S515" s="4"/>
      <c r="T515" s="4"/>
      <c r="U515" s="4"/>
      <c r="V515" s="4"/>
      <c r="W515" s="4"/>
      <c r="X515" s="4"/>
      <c r="Y515" s="4"/>
      <c r="Z515" s="4"/>
    </row>
    <row r="516" spans="1:26" ht="18.75" customHeight="1">
      <c r="A516" s="7"/>
      <c r="B516" s="77"/>
      <c r="C516" s="4"/>
      <c r="D516" s="7"/>
      <c r="E516" s="52"/>
      <c r="F516" s="4"/>
      <c r="G516" s="7"/>
      <c r="H516" s="53"/>
      <c r="I516" s="4"/>
      <c r="J516" s="4"/>
      <c r="K516" s="4"/>
      <c r="L516" s="4"/>
      <c r="M516" s="4"/>
      <c r="N516" s="4"/>
      <c r="O516" s="4"/>
      <c r="P516" s="4"/>
      <c r="Q516" s="4"/>
      <c r="R516" s="4"/>
      <c r="S516" s="4"/>
      <c r="T516" s="4"/>
      <c r="U516" s="4"/>
      <c r="V516" s="4"/>
      <c r="W516" s="4"/>
      <c r="X516" s="4"/>
      <c r="Y516" s="4"/>
      <c r="Z516" s="4"/>
    </row>
    <row r="517" spans="1:26" ht="18.75" customHeight="1">
      <c r="A517" s="7"/>
      <c r="B517" s="77"/>
      <c r="C517" s="4"/>
      <c r="D517" s="7"/>
      <c r="E517" s="52"/>
      <c r="F517" s="4"/>
      <c r="G517" s="7"/>
      <c r="H517" s="53"/>
      <c r="I517" s="4"/>
      <c r="J517" s="4"/>
      <c r="K517" s="4"/>
      <c r="L517" s="4"/>
      <c r="M517" s="4"/>
      <c r="N517" s="4"/>
      <c r="O517" s="4"/>
      <c r="P517" s="4"/>
      <c r="Q517" s="4"/>
      <c r="R517" s="4"/>
      <c r="S517" s="4"/>
      <c r="T517" s="4"/>
      <c r="U517" s="4"/>
      <c r="V517" s="4"/>
      <c r="W517" s="4"/>
      <c r="X517" s="4"/>
      <c r="Y517" s="4"/>
      <c r="Z517" s="4"/>
    </row>
    <row r="518" spans="1:26" ht="18.75" customHeight="1">
      <c r="A518" s="7"/>
      <c r="B518" s="77"/>
      <c r="C518" s="4"/>
      <c r="D518" s="7"/>
      <c r="E518" s="52"/>
      <c r="F518" s="4"/>
      <c r="G518" s="7"/>
      <c r="H518" s="53"/>
      <c r="I518" s="4"/>
      <c r="J518" s="4"/>
      <c r="K518" s="4"/>
      <c r="L518" s="4"/>
      <c r="M518" s="4"/>
      <c r="N518" s="4"/>
      <c r="O518" s="4"/>
      <c r="P518" s="4"/>
      <c r="Q518" s="4"/>
      <c r="R518" s="4"/>
      <c r="S518" s="4"/>
      <c r="T518" s="4"/>
      <c r="U518" s="4"/>
      <c r="V518" s="4"/>
      <c r="W518" s="4"/>
      <c r="X518" s="4"/>
      <c r="Y518" s="4"/>
      <c r="Z518" s="4"/>
    </row>
    <row r="519" spans="1:26" ht="18.75" customHeight="1">
      <c r="A519" s="7"/>
      <c r="B519" s="77"/>
      <c r="C519" s="4"/>
      <c r="D519" s="7"/>
      <c r="E519" s="52"/>
      <c r="F519" s="4"/>
      <c r="G519" s="7"/>
      <c r="H519" s="53"/>
      <c r="I519" s="4"/>
      <c r="J519" s="4"/>
      <c r="K519" s="4"/>
      <c r="L519" s="4"/>
      <c r="M519" s="4"/>
      <c r="N519" s="4"/>
      <c r="O519" s="4"/>
      <c r="P519" s="4"/>
      <c r="Q519" s="4"/>
      <c r="R519" s="4"/>
      <c r="S519" s="4"/>
      <c r="T519" s="4"/>
      <c r="U519" s="4"/>
      <c r="V519" s="4"/>
      <c r="W519" s="4"/>
      <c r="X519" s="4"/>
      <c r="Y519" s="4"/>
      <c r="Z519" s="4"/>
    </row>
    <row r="520" spans="1:26" ht="18.75" customHeight="1">
      <c r="A520" s="7"/>
      <c r="B520" s="77"/>
      <c r="C520" s="4"/>
      <c r="D520" s="7"/>
      <c r="E520" s="52"/>
      <c r="F520" s="4"/>
      <c r="G520" s="7"/>
      <c r="H520" s="53"/>
      <c r="I520" s="4"/>
      <c r="J520" s="4"/>
      <c r="K520" s="4"/>
      <c r="L520" s="4"/>
      <c r="M520" s="4"/>
      <c r="N520" s="4"/>
      <c r="O520" s="4"/>
      <c r="P520" s="4"/>
      <c r="Q520" s="4"/>
      <c r="R520" s="4"/>
      <c r="S520" s="4"/>
      <c r="T520" s="4"/>
      <c r="U520" s="4"/>
      <c r="V520" s="4"/>
      <c r="W520" s="4"/>
      <c r="X520" s="4"/>
      <c r="Y520" s="4"/>
      <c r="Z520" s="4"/>
    </row>
    <row r="521" spans="1:26" ht="18.75" customHeight="1">
      <c r="A521" s="7"/>
      <c r="B521" s="77"/>
      <c r="C521" s="4"/>
      <c r="D521" s="7"/>
      <c r="E521" s="52"/>
      <c r="F521" s="4"/>
      <c r="G521" s="7"/>
      <c r="H521" s="53"/>
      <c r="I521" s="4"/>
      <c r="J521" s="4"/>
      <c r="K521" s="4"/>
      <c r="L521" s="4"/>
      <c r="M521" s="4"/>
      <c r="N521" s="4"/>
      <c r="O521" s="4"/>
      <c r="P521" s="4"/>
      <c r="Q521" s="4"/>
      <c r="R521" s="4"/>
      <c r="S521" s="4"/>
      <c r="T521" s="4"/>
      <c r="U521" s="4"/>
      <c r="V521" s="4"/>
      <c r="W521" s="4"/>
      <c r="X521" s="4"/>
      <c r="Y521" s="4"/>
      <c r="Z521" s="4"/>
    </row>
    <row r="522" spans="1:26" ht="18.75" customHeight="1">
      <c r="A522" s="7"/>
      <c r="B522" s="77"/>
      <c r="C522" s="4"/>
      <c r="D522" s="7"/>
      <c r="E522" s="52"/>
      <c r="F522" s="4"/>
      <c r="G522" s="7"/>
      <c r="H522" s="53"/>
      <c r="I522" s="4"/>
      <c r="J522" s="4"/>
      <c r="K522" s="4"/>
      <c r="L522" s="4"/>
      <c r="M522" s="4"/>
      <c r="N522" s="4"/>
      <c r="O522" s="4"/>
      <c r="P522" s="4"/>
      <c r="Q522" s="4"/>
      <c r="R522" s="4"/>
      <c r="S522" s="4"/>
      <c r="T522" s="4"/>
      <c r="U522" s="4"/>
      <c r="V522" s="4"/>
      <c r="W522" s="4"/>
      <c r="X522" s="4"/>
      <c r="Y522" s="4"/>
      <c r="Z522" s="4"/>
    </row>
    <row r="523" spans="1:26" ht="18.75" customHeight="1">
      <c r="A523" s="7"/>
      <c r="B523" s="77"/>
      <c r="C523" s="4"/>
      <c r="D523" s="7"/>
      <c r="E523" s="52"/>
      <c r="F523" s="4"/>
      <c r="G523" s="7"/>
      <c r="H523" s="53"/>
      <c r="I523" s="4"/>
      <c r="J523" s="4"/>
      <c r="K523" s="4"/>
      <c r="L523" s="4"/>
      <c r="M523" s="4"/>
      <c r="N523" s="4"/>
      <c r="O523" s="4"/>
      <c r="P523" s="4"/>
      <c r="Q523" s="4"/>
      <c r="R523" s="4"/>
      <c r="S523" s="4"/>
      <c r="T523" s="4"/>
      <c r="U523" s="4"/>
      <c r="V523" s="4"/>
      <c r="W523" s="4"/>
      <c r="X523" s="4"/>
      <c r="Y523" s="4"/>
      <c r="Z523" s="4"/>
    </row>
    <row r="524" spans="1:26" ht="18.75" customHeight="1">
      <c r="A524" s="7"/>
      <c r="B524" s="77"/>
      <c r="C524" s="4"/>
      <c r="D524" s="7"/>
      <c r="E524" s="52"/>
      <c r="F524" s="4"/>
      <c r="G524" s="7"/>
      <c r="H524" s="53"/>
      <c r="I524" s="4"/>
      <c r="J524" s="4"/>
      <c r="K524" s="4"/>
      <c r="L524" s="4"/>
      <c r="M524" s="4"/>
      <c r="N524" s="4"/>
      <c r="O524" s="4"/>
      <c r="P524" s="4"/>
      <c r="Q524" s="4"/>
      <c r="R524" s="4"/>
      <c r="S524" s="4"/>
      <c r="T524" s="4"/>
      <c r="U524" s="4"/>
      <c r="V524" s="4"/>
      <c r="W524" s="4"/>
      <c r="X524" s="4"/>
      <c r="Y524" s="4"/>
      <c r="Z524" s="4"/>
    </row>
    <row r="525" spans="1:26" ht="18.75" customHeight="1">
      <c r="A525" s="7"/>
      <c r="B525" s="77"/>
      <c r="C525" s="4"/>
      <c r="D525" s="7"/>
      <c r="E525" s="52"/>
      <c r="F525" s="4"/>
      <c r="G525" s="7"/>
      <c r="H525" s="53"/>
      <c r="I525" s="4"/>
      <c r="J525" s="4"/>
      <c r="K525" s="4"/>
      <c r="L525" s="4"/>
      <c r="M525" s="4"/>
      <c r="N525" s="4"/>
      <c r="O525" s="4"/>
      <c r="P525" s="4"/>
      <c r="Q525" s="4"/>
      <c r="R525" s="4"/>
      <c r="S525" s="4"/>
      <c r="T525" s="4"/>
      <c r="U525" s="4"/>
      <c r="V525" s="4"/>
      <c r="W525" s="4"/>
      <c r="X525" s="4"/>
      <c r="Y525" s="4"/>
      <c r="Z525" s="4"/>
    </row>
    <row r="526" spans="1:26" ht="18.75" customHeight="1">
      <c r="A526" s="7"/>
      <c r="B526" s="77"/>
      <c r="C526" s="4"/>
      <c r="D526" s="7"/>
      <c r="E526" s="52"/>
      <c r="F526" s="4"/>
      <c r="G526" s="7"/>
      <c r="H526" s="53"/>
      <c r="I526" s="4"/>
      <c r="J526" s="4"/>
      <c r="K526" s="4"/>
      <c r="L526" s="4"/>
      <c r="M526" s="4"/>
      <c r="N526" s="4"/>
      <c r="O526" s="4"/>
      <c r="P526" s="4"/>
      <c r="Q526" s="4"/>
      <c r="R526" s="4"/>
      <c r="S526" s="4"/>
      <c r="T526" s="4"/>
      <c r="U526" s="4"/>
      <c r="V526" s="4"/>
      <c r="W526" s="4"/>
      <c r="X526" s="4"/>
      <c r="Y526" s="4"/>
      <c r="Z526" s="4"/>
    </row>
    <row r="527" spans="1:26" ht="18.75" customHeight="1">
      <c r="A527" s="7"/>
      <c r="B527" s="77"/>
      <c r="C527" s="4"/>
      <c r="D527" s="7"/>
      <c r="E527" s="52"/>
      <c r="F527" s="4"/>
      <c r="G527" s="7"/>
      <c r="H527" s="53"/>
      <c r="I527" s="4"/>
      <c r="J527" s="4"/>
      <c r="K527" s="4"/>
      <c r="L527" s="4"/>
      <c r="M527" s="4"/>
      <c r="N527" s="4"/>
      <c r="O527" s="4"/>
      <c r="P527" s="4"/>
      <c r="Q527" s="4"/>
      <c r="R527" s="4"/>
      <c r="S527" s="4"/>
      <c r="T527" s="4"/>
      <c r="U527" s="4"/>
      <c r="V527" s="4"/>
      <c r="W527" s="4"/>
      <c r="X527" s="4"/>
      <c r="Y527" s="4"/>
      <c r="Z527" s="4"/>
    </row>
    <row r="528" spans="1:26" ht="18.75" customHeight="1">
      <c r="A528" s="7"/>
      <c r="B528" s="77"/>
      <c r="C528" s="4"/>
      <c r="D528" s="7"/>
      <c r="E528" s="52"/>
      <c r="F528" s="4"/>
      <c r="G528" s="7"/>
      <c r="H528" s="53"/>
      <c r="I528" s="4"/>
      <c r="J528" s="4"/>
      <c r="K528" s="4"/>
      <c r="L528" s="4"/>
      <c r="M528" s="4"/>
      <c r="N528" s="4"/>
      <c r="O528" s="4"/>
      <c r="P528" s="4"/>
      <c r="Q528" s="4"/>
      <c r="R528" s="4"/>
      <c r="S528" s="4"/>
      <c r="T528" s="4"/>
      <c r="U528" s="4"/>
      <c r="V528" s="4"/>
      <c r="W528" s="4"/>
      <c r="X528" s="4"/>
      <c r="Y528" s="4"/>
      <c r="Z528" s="4"/>
    </row>
    <row r="529" spans="1:26" ht="18.75" customHeight="1">
      <c r="A529" s="7"/>
      <c r="B529" s="77"/>
      <c r="C529" s="4"/>
      <c r="D529" s="7"/>
      <c r="E529" s="52"/>
      <c r="F529" s="4"/>
      <c r="G529" s="7"/>
      <c r="H529" s="53"/>
      <c r="I529" s="4"/>
      <c r="J529" s="4"/>
      <c r="K529" s="4"/>
      <c r="L529" s="4"/>
      <c r="M529" s="4"/>
      <c r="N529" s="4"/>
      <c r="O529" s="4"/>
      <c r="P529" s="4"/>
      <c r="Q529" s="4"/>
      <c r="R529" s="4"/>
      <c r="S529" s="4"/>
      <c r="T529" s="4"/>
      <c r="U529" s="4"/>
      <c r="V529" s="4"/>
      <c r="W529" s="4"/>
      <c r="X529" s="4"/>
      <c r="Y529" s="4"/>
      <c r="Z529" s="4"/>
    </row>
    <row r="530" spans="1:26" ht="18.75" customHeight="1">
      <c r="A530" s="7"/>
      <c r="B530" s="77"/>
      <c r="C530" s="4"/>
      <c r="D530" s="7"/>
      <c r="E530" s="52"/>
      <c r="F530" s="4"/>
      <c r="G530" s="7"/>
      <c r="H530" s="53"/>
      <c r="I530" s="4"/>
      <c r="J530" s="4"/>
      <c r="K530" s="4"/>
      <c r="L530" s="4"/>
      <c r="M530" s="4"/>
      <c r="N530" s="4"/>
      <c r="O530" s="4"/>
      <c r="P530" s="4"/>
      <c r="Q530" s="4"/>
      <c r="R530" s="4"/>
      <c r="S530" s="4"/>
      <c r="T530" s="4"/>
      <c r="U530" s="4"/>
      <c r="V530" s="4"/>
      <c r="W530" s="4"/>
      <c r="X530" s="4"/>
      <c r="Y530" s="4"/>
      <c r="Z530" s="4"/>
    </row>
    <row r="531" spans="1:26" ht="18.75" customHeight="1">
      <c r="A531" s="7"/>
      <c r="B531" s="77"/>
      <c r="C531" s="4"/>
      <c r="D531" s="7"/>
      <c r="E531" s="52"/>
      <c r="F531" s="4"/>
      <c r="G531" s="7"/>
      <c r="H531" s="53"/>
      <c r="I531" s="4"/>
      <c r="J531" s="4"/>
      <c r="K531" s="4"/>
      <c r="L531" s="4"/>
      <c r="M531" s="4"/>
      <c r="N531" s="4"/>
      <c r="O531" s="4"/>
      <c r="P531" s="4"/>
      <c r="Q531" s="4"/>
      <c r="R531" s="4"/>
      <c r="S531" s="4"/>
      <c r="T531" s="4"/>
      <c r="U531" s="4"/>
      <c r="V531" s="4"/>
      <c r="W531" s="4"/>
      <c r="X531" s="4"/>
      <c r="Y531" s="4"/>
      <c r="Z531" s="4"/>
    </row>
    <row r="532" spans="1:26" ht="18.75" customHeight="1">
      <c r="A532" s="7"/>
      <c r="B532" s="77"/>
      <c r="C532" s="4"/>
      <c r="D532" s="7"/>
      <c r="E532" s="52"/>
      <c r="F532" s="4"/>
      <c r="G532" s="7"/>
      <c r="H532" s="53"/>
      <c r="I532" s="4"/>
      <c r="J532" s="4"/>
      <c r="K532" s="4"/>
      <c r="L532" s="4"/>
      <c r="M532" s="4"/>
      <c r="N532" s="4"/>
      <c r="O532" s="4"/>
      <c r="P532" s="4"/>
      <c r="Q532" s="4"/>
      <c r="R532" s="4"/>
      <c r="S532" s="4"/>
      <c r="T532" s="4"/>
      <c r="U532" s="4"/>
      <c r="V532" s="4"/>
      <c r="W532" s="4"/>
      <c r="X532" s="4"/>
      <c r="Y532" s="4"/>
      <c r="Z532" s="4"/>
    </row>
    <row r="533" spans="1:26" ht="18.75" customHeight="1">
      <c r="A533" s="7"/>
      <c r="B533" s="77"/>
      <c r="C533" s="4"/>
      <c r="D533" s="7"/>
      <c r="E533" s="52"/>
      <c r="F533" s="4"/>
      <c r="G533" s="7"/>
      <c r="H533" s="53"/>
      <c r="I533" s="4"/>
      <c r="J533" s="4"/>
      <c r="K533" s="4"/>
      <c r="L533" s="4"/>
      <c r="M533" s="4"/>
      <c r="N533" s="4"/>
      <c r="O533" s="4"/>
      <c r="P533" s="4"/>
      <c r="Q533" s="4"/>
      <c r="R533" s="4"/>
      <c r="S533" s="4"/>
      <c r="T533" s="4"/>
      <c r="U533" s="4"/>
      <c r="V533" s="4"/>
      <c r="W533" s="4"/>
      <c r="X533" s="4"/>
      <c r="Y533" s="4"/>
      <c r="Z533" s="4"/>
    </row>
    <row r="534" spans="1:26" ht="18.75" customHeight="1">
      <c r="A534" s="7"/>
      <c r="B534" s="77"/>
      <c r="C534" s="4"/>
      <c r="D534" s="7"/>
      <c r="E534" s="52"/>
      <c r="F534" s="4"/>
      <c r="G534" s="7"/>
      <c r="H534" s="53"/>
      <c r="I534" s="4"/>
      <c r="J534" s="4"/>
      <c r="K534" s="4"/>
      <c r="L534" s="4"/>
      <c r="M534" s="4"/>
      <c r="N534" s="4"/>
      <c r="O534" s="4"/>
      <c r="P534" s="4"/>
      <c r="Q534" s="4"/>
      <c r="R534" s="4"/>
      <c r="S534" s="4"/>
      <c r="T534" s="4"/>
      <c r="U534" s="4"/>
      <c r="V534" s="4"/>
      <c r="W534" s="4"/>
      <c r="X534" s="4"/>
      <c r="Y534" s="4"/>
      <c r="Z534" s="4"/>
    </row>
    <row r="535" spans="1:26" ht="18.75" customHeight="1">
      <c r="A535" s="7"/>
      <c r="B535" s="77"/>
      <c r="C535" s="4"/>
      <c r="D535" s="7"/>
      <c r="E535" s="52"/>
      <c r="F535" s="4"/>
      <c r="G535" s="7"/>
      <c r="H535" s="53"/>
      <c r="I535" s="4"/>
      <c r="J535" s="4"/>
      <c r="K535" s="4"/>
      <c r="L535" s="4"/>
      <c r="M535" s="4"/>
      <c r="N535" s="4"/>
      <c r="O535" s="4"/>
      <c r="P535" s="4"/>
      <c r="Q535" s="4"/>
      <c r="R535" s="4"/>
      <c r="S535" s="4"/>
      <c r="T535" s="4"/>
      <c r="U535" s="4"/>
      <c r="V535" s="4"/>
      <c r="W535" s="4"/>
      <c r="X535" s="4"/>
      <c r="Y535" s="4"/>
      <c r="Z535" s="4"/>
    </row>
    <row r="536" spans="1:26" ht="18.75" customHeight="1">
      <c r="A536" s="7"/>
      <c r="B536" s="77"/>
      <c r="C536" s="4"/>
      <c r="D536" s="7"/>
      <c r="E536" s="52"/>
      <c r="F536" s="4"/>
      <c r="G536" s="7"/>
      <c r="H536" s="53"/>
      <c r="I536" s="4"/>
      <c r="J536" s="4"/>
      <c r="K536" s="4"/>
      <c r="L536" s="4"/>
      <c r="M536" s="4"/>
      <c r="N536" s="4"/>
      <c r="O536" s="4"/>
      <c r="P536" s="4"/>
      <c r="Q536" s="4"/>
      <c r="R536" s="4"/>
      <c r="S536" s="4"/>
      <c r="T536" s="4"/>
      <c r="U536" s="4"/>
      <c r="V536" s="4"/>
      <c r="W536" s="4"/>
      <c r="X536" s="4"/>
      <c r="Y536" s="4"/>
      <c r="Z536" s="4"/>
    </row>
    <row r="537" spans="1:26" ht="18.75" customHeight="1">
      <c r="A537" s="7"/>
      <c r="B537" s="77"/>
      <c r="C537" s="4"/>
      <c r="D537" s="7"/>
      <c r="E537" s="52"/>
      <c r="F537" s="4"/>
      <c r="G537" s="7"/>
      <c r="H537" s="53"/>
      <c r="I537" s="4"/>
      <c r="J537" s="4"/>
      <c r="K537" s="4"/>
      <c r="L537" s="4"/>
      <c r="M537" s="4"/>
      <c r="N537" s="4"/>
      <c r="O537" s="4"/>
      <c r="P537" s="4"/>
      <c r="Q537" s="4"/>
      <c r="R537" s="4"/>
      <c r="S537" s="4"/>
      <c r="T537" s="4"/>
      <c r="U537" s="4"/>
      <c r="V537" s="4"/>
      <c r="W537" s="4"/>
      <c r="X537" s="4"/>
      <c r="Y537" s="4"/>
      <c r="Z537" s="4"/>
    </row>
    <row r="538" spans="1:26" ht="18.75" customHeight="1">
      <c r="A538" s="7"/>
      <c r="B538" s="77"/>
      <c r="C538" s="4"/>
      <c r="D538" s="7"/>
      <c r="E538" s="52"/>
      <c r="F538" s="4"/>
      <c r="G538" s="7"/>
      <c r="H538" s="53"/>
      <c r="I538" s="4"/>
      <c r="J538" s="4"/>
      <c r="K538" s="4"/>
      <c r="L538" s="4"/>
      <c r="M538" s="4"/>
      <c r="N538" s="4"/>
      <c r="O538" s="4"/>
      <c r="P538" s="4"/>
      <c r="Q538" s="4"/>
      <c r="R538" s="4"/>
      <c r="S538" s="4"/>
      <c r="T538" s="4"/>
      <c r="U538" s="4"/>
      <c r="V538" s="4"/>
      <c r="W538" s="4"/>
      <c r="X538" s="4"/>
      <c r="Y538" s="4"/>
      <c r="Z538" s="4"/>
    </row>
    <row r="539" spans="1:26" ht="18.75" customHeight="1">
      <c r="A539" s="7"/>
      <c r="B539" s="77"/>
      <c r="C539" s="4"/>
      <c r="D539" s="7"/>
      <c r="E539" s="52"/>
      <c r="F539" s="4"/>
      <c r="G539" s="7"/>
      <c r="H539" s="53"/>
      <c r="I539" s="4"/>
      <c r="J539" s="4"/>
      <c r="K539" s="4"/>
      <c r="L539" s="4"/>
      <c r="M539" s="4"/>
      <c r="N539" s="4"/>
      <c r="O539" s="4"/>
      <c r="P539" s="4"/>
      <c r="Q539" s="4"/>
      <c r="R539" s="4"/>
      <c r="S539" s="4"/>
      <c r="T539" s="4"/>
      <c r="U539" s="4"/>
      <c r="V539" s="4"/>
      <c r="W539" s="4"/>
      <c r="X539" s="4"/>
      <c r="Y539" s="4"/>
      <c r="Z539" s="4"/>
    </row>
    <row r="540" spans="1:26" ht="18.75" customHeight="1">
      <c r="A540" s="7"/>
      <c r="B540" s="77"/>
      <c r="C540" s="4"/>
      <c r="D540" s="7"/>
      <c r="E540" s="52"/>
      <c r="F540" s="4"/>
      <c r="G540" s="7"/>
      <c r="H540" s="53"/>
      <c r="I540" s="4"/>
      <c r="J540" s="4"/>
      <c r="K540" s="4"/>
      <c r="L540" s="4"/>
      <c r="M540" s="4"/>
      <c r="N540" s="4"/>
      <c r="O540" s="4"/>
      <c r="P540" s="4"/>
      <c r="Q540" s="4"/>
      <c r="R540" s="4"/>
      <c r="S540" s="4"/>
      <c r="T540" s="4"/>
      <c r="U540" s="4"/>
      <c r="V540" s="4"/>
      <c r="W540" s="4"/>
      <c r="X540" s="4"/>
      <c r="Y540" s="4"/>
      <c r="Z540" s="4"/>
    </row>
    <row r="541" spans="1:26" ht="18.75" customHeight="1">
      <c r="A541" s="7"/>
      <c r="B541" s="77"/>
      <c r="C541" s="4"/>
      <c r="D541" s="7"/>
      <c r="E541" s="52"/>
      <c r="F541" s="4"/>
      <c r="G541" s="7"/>
      <c r="H541" s="53"/>
      <c r="I541" s="4"/>
      <c r="J541" s="4"/>
      <c r="K541" s="4"/>
      <c r="L541" s="4"/>
      <c r="M541" s="4"/>
      <c r="N541" s="4"/>
      <c r="O541" s="4"/>
      <c r="P541" s="4"/>
      <c r="Q541" s="4"/>
      <c r="R541" s="4"/>
      <c r="S541" s="4"/>
      <c r="T541" s="4"/>
      <c r="U541" s="4"/>
      <c r="V541" s="4"/>
      <c r="W541" s="4"/>
      <c r="X541" s="4"/>
      <c r="Y541" s="4"/>
      <c r="Z541" s="4"/>
    </row>
    <row r="542" spans="1:26" ht="18.75" customHeight="1">
      <c r="A542" s="7"/>
      <c r="B542" s="77"/>
      <c r="C542" s="4"/>
      <c r="D542" s="7"/>
      <c r="E542" s="52"/>
      <c r="F542" s="4"/>
      <c r="G542" s="7"/>
      <c r="H542" s="53"/>
      <c r="I542" s="4"/>
      <c r="J542" s="4"/>
      <c r="K542" s="4"/>
      <c r="L542" s="4"/>
      <c r="M542" s="4"/>
      <c r="N542" s="4"/>
      <c r="O542" s="4"/>
      <c r="P542" s="4"/>
      <c r="Q542" s="4"/>
      <c r="R542" s="4"/>
      <c r="S542" s="4"/>
      <c r="T542" s="4"/>
      <c r="U542" s="4"/>
      <c r="V542" s="4"/>
      <c r="W542" s="4"/>
      <c r="X542" s="4"/>
      <c r="Y542" s="4"/>
      <c r="Z542" s="4"/>
    </row>
    <row r="543" spans="1:26" ht="18.75" customHeight="1">
      <c r="A543" s="7"/>
      <c r="B543" s="77"/>
      <c r="C543" s="4"/>
      <c r="D543" s="7"/>
      <c r="E543" s="52"/>
      <c r="F543" s="4"/>
      <c r="G543" s="7"/>
      <c r="H543" s="53"/>
      <c r="I543" s="4"/>
      <c r="J543" s="4"/>
      <c r="K543" s="4"/>
      <c r="L543" s="4"/>
      <c r="M543" s="4"/>
      <c r="N543" s="4"/>
      <c r="O543" s="4"/>
      <c r="P543" s="4"/>
      <c r="Q543" s="4"/>
      <c r="R543" s="4"/>
      <c r="S543" s="4"/>
      <c r="T543" s="4"/>
      <c r="U543" s="4"/>
      <c r="V543" s="4"/>
      <c r="W543" s="4"/>
      <c r="X543" s="4"/>
      <c r="Y543" s="4"/>
      <c r="Z543" s="4"/>
    </row>
    <row r="544" spans="1:26" ht="18.75" customHeight="1">
      <c r="A544" s="7"/>
      <c r="B544" s="77"/>
      <c r="C544" s="4"/>
      <c r="D544" s="7"/>
      <c r="E544" s="52"/>
      <c r="F544" s="4"/>
      <c r="G544" s="7"/>
      <c r="H544" s="53"/>
      <c r="I544" s="4"/>
      <c r="J544" s="4"/>
      <c r="K544" s="4"/>
      <c r="L544" s="4"/>
      <c r="M544" s="4"/>
      <c r="N544" s="4"/>
      <c r="O544" s="4"/>
      <c r="P544" s="4"/>
      <c r="Q544" s="4"/>
      <c r="R544" s="4"/>
      <c r="S544" s="4"/>
      <c r="T544" s="4"/>
      <c r="U544" s="4"/>
      <c r="V544" s="4"/>
      <c r="W544" s="4"/>
      <c r="X544" s="4"/>
      <c r="Y544" s="4"/>
      <c r="Z544" s="4"/>
    </row>
    <row r="545" spans="1:26" ht="18.75" customHeight="1">
      <c r="A545" s="7"/>
      <c r="B545" s="77"/>
      <c r="C545" s="4"/>
      <c r="D545" s="7"/>
      <c r="E545" s="52"/>
      <c r="F545" s="4"/>
      <c r="G545" s="7"/>
      <c r="H545" s="53"/>
      <c r="I545" s="4"/>
      <c r="J545" s="4"/>
      <c r="K545" s="4"/>
      <c r="L545" s="4"/>
      <c r="M545" s="4"/>
      <c r="N545" s="4"/>
      <c r="O545" s="4"/>
      <c r="P545" s="4"/>
      <c r="Q545" s="4"/>
      <c r="R545" s="4"/>
      <c r="S545" s="4"/>
      <c r="T545" s="4"/>
      <c r="U545" s="4"/>
      <c r="V545" s="4"/>
      <c r="W545" s="4"/>
      <c r="X545" s="4"/>
      <c r="Y545" s="4"/>
      <c r="Z545" s="4"/>
    </row>
    <row r="546" spans="1:26" ht="18.75" customHeight="1">
      <c r="A546" s="7"/>
      <c r="B546" s="77"/>
      <c r="C546" s="4"/>
      <c r="D546" s="7"/>
      <c r="E546" s="52"/>
      <c r="F546" s="4"/>
      <c r="G546" s="7"/>
      <c r="H546" s="53"/>
      <c r="I546" s="4"/>
      <c r="J546" s="4"/>
      <c r="K546" s="4"/>
      <c r="L546" s="4"/>
      <c r="M546" s="4"/>
      <c r="N546" s="4"/>
      <c r="O546" s="4"/>
      <c r="P546" s="4"/>
      <c r="Q546" s="4"/>
      <c r="R546" s="4"/>
      <c r="S546" s="4"/>
      <c r="T546" s="4"/>
      <c r="U546" s="4"/>
      <c r="V546" s="4"/>
      <c r="W546" s="4"/>
      <c r="X546" s="4"/>
      <c r="Y546" s="4"/>
      <c r="Z546" s="4"/>
    </row>
    <row r="547" spans="1:26" ht="18.75" customHeight="1">
      <c r="A547" s="7"/>
      <c r="B547" s="77"/>
      <c r="C547" s="4"/>
      <c r="D547" s="7"/>
      <c r="E547" s="52"/>
      <c r="F547" s="4"/>
      <c r="G547" s="7"/>
      <c r="H547" s="53"/>
      <c r="I547" s="4"/>
      <c r="J547" s="4"/>
      <c r="K547" s="4"/>
      <c r="L547" s="4"/>
      <c r="M547" s="4"/>
      <c r="N547" s="4"/>
      <c r="O547" s="4"/>
      <c r="P547" s="4"/>
      <c r="Q547" s="4"/>
      <c r="R547" s="4"/>
      <c r="S547" s="4"/>
      <c r="T547" s="4"/>
      <c r="U547" s="4"/>
      <c r="V547" s="4"/>
      <c r="W547" s="4"/>
      <c r="X547" s="4"/>
      <c r="Y547" s="4"/>
      <c r="Z547" s="4"/>
    </row>
    <row r="548" spans="1:26" ht="18.75" customHeight="1">
      <c r="A548" s="7"/>
      <c r="B548" s="77"/>
      <c r="C548" s="4"/>
      <c r="D548" s="7"/>
      <c r="E548" s="52"/>
      <c r="F548" s="4"/>
      <c r="G548" s="7"/>
      <c r="H548" s="53"/>
      <c r="I548" s="4"/>
      <c r="J548" s="4"/>
      <c r="K548" s="4"/>
      <c r="L548" s="4"/>
      <c r="M548" s="4"/>
      <c r="N548" s="4"/>
      <c r="O548" s="4"/>
      <c r="P548" s="4"/>
      <c r="Q548" s="4"/>
      <c r="R548" s="4"/>
      <c r="S548" s="4"/>
      <c r="T548" s="4"/>
      <c r="U548" s="4"/>
      <c r="V548" s="4"/>
      <c r="W548" s="4"/>
      <c r="X548" s="4"/>
      <c r="Y548" s="4"/>
      <c r="Z548" s="4"/>
    </row>
    <row r="549" spans="1:26" ht="18.75" customHeight="1">
      <c r="A549" s="7"/>
      <c r="B549" s="77"/>
      <c r="C549" s="4"/>
      <c r="D549" s="7"/>
      <c r="E549" s="52"/>
      <c r="F549" s="4"/>
      <c r="G549" s="7"/>
      <c r="H549" s="53"/>
      <c r="I549" s="4"/>
      <c r="J549" s="4"/>
      <c r="K549" s="4"/>
      <c r="L549" s="4"/>
      <c r="M549" s="4"/>
      <c r="N549" s="4"/>
      <c r="O549" s="4"/>
      <c r="P549" s="4"/>
      <c r="Q549" s="4"/>
      <c r="R549" s="4"/>
      <c r="S549" s="4"/>
      <c r="T549" s="4"/>
      <c r="U549" s="4"/>
      <c r="V549" s="4"/>
      <c r="W549" s="4"/>
      <c r="X549" s="4"/>
      <c r="Y549" s="4"/>
      <c r="Z549" s="4"/>
    </row>
    <row r="550" spans="1:26" ht="18.75" customHeight="1">
      <c r="A550" s="7"/>
      <c r="B550" s="77"/>
      <c r="C550" s="4"/>
      <c r="D550" s="7"/>
      <c r="E550" s="52"/>
      <c r="F550" s="4"/>
      <c r="G550" s="7"/>
      <c r="H550" s="53"/>
      <c r="I550" s="4"/>
      <c r="J550" s="4"/>
      <c r="K550" s="4"/>
      <c r="L550" s="4"/>
      <c r="M550" s="4"/>
      <c r="N550" s="4"/>
      <c r="O550" s="4"/>
      <c r="P550" s="4"/>
      <c r="Q550" s="4"/>
      <c r="R550" s="4"/>
      <c r="S550" s="4"/>
      <c r="T550" s="4"/>
      <c r="U550" s="4"/>
      <c r="V550" s="4"/>
      <c r="W550" s="4"/>
      <c r="X550" s="4"/>
      <c r="Y550" s="4"/>
      <c r="Z550" s="4"/>
    </row>
    <row r="551" spans="1:26" ht="18.75" customHeight="1">
      <c r="A551" s="7"/>
      <c r="B551" s="77"/>
      <c r="C551" s="4"/>
      <c r="D551" s="7"/>
      <c r="E551" s="52"/>
      <c r="F551" s="4"/>
      <c r="G551" s="7"/>
      <c r="H551" s="53"/>
      <c r="I551" s="4"/>
      <c r="J551" s="4"/>
      <c r="K551" s="4"/>
      <c r="L551" s="4"/>
      <c r="M551" s="4"/>
      <c r="N551" s="4"/>
      <c r="O551" s="4"/>
      <c r="P551" s="4"/>
      <c r="Q551" s="4"/>
      <c r="R551" s="4"/>
      <c r="S551" s="4"/>
      <c r="T551" s="4"/>
      <c r="U551" s="4"/>
      <c r="V551" s="4"/>
      <c r="W551" s="4"/>
      <c r="X551" s="4"/>
      <c r="Y551" s="4"/>
      <c r="Z551" s="4"/>
    </row>
    <row r="552" spans="1:26" ht="18.75" customHeight="1">
      <c r="A552" s="7"/>
      <c r="B552" s="77"/>
      <c r="C552" s="4"/>
      <c r="D552" s="7"/>
      <c r="E552" s="52"/>
      <c r="F552" s="4"/>
      <c r="G552" s="7"/>
      <c r="H552" s="53"/>
      <c r="I552" s="4"/>
      <c r="J552" s="4"/>
      <c r="K552" s="4"/>
      <c r="L552" s="4"/>
      <c r="M552" s="4"/>
      <c r="N552" s="4"/>
      <c r="O552" s="4"/>
      <c r="P552" s="4"/>
      <c r="Q552" s="4"/>
      <c r="R552" s="4"/>
      <c r="S552" s="4"/>
      <c r="T552" s="4"/>
      <c r="U552" s="4"/>
      <c r="V552" s="4"/>
      <c r="W552" s="4"/>
      <c r="X552" s="4"/>
      <c r="Y552" s="4"/>
      <c r="Z552" s="4"/>
    </row>
    <row r="553" spans="1:26" ht="18.75" customHeight="1">
      <c r="A553" s="7"/>
      <c r="B553" s="77"/>
      <c r="C553" s="4"/>
      <c r="D553" s="7"/>
      <c r="E553" s="52"/>
      <c r="F553" s="4"/>
      <c r="G553" s="7"/>
      <c r="H553" s="53"/>
      <c r="I553" s="4"/>
      <c r="J553" s="4"/>
      <c r="K553" s="4"/>
      <c r="L553" s="4"/>
      <c r="M553" s="4"/>
      <c r="N553" s="4"/>
      <c r="O553" s="4"/>
      <c r="P553" s="4"/>
      <c r="Q553" s="4"/>
      <c r="R553" s="4"/>
      <c r="S553" s="4"/>
      <c r="T553" s="4"/>
      <c r="U553" s="4"/>
      <c r="V553" s="4"/>
      <c r="W553" s="4"/>
      <c r="X553" s="4"/>
      <c r="Y553" s="4"/>
      <c r="Z553" s="4"/>
    </row>
    <row r="554" spans="1:26" ht="18.75" customHeight="1">
      <c r="A554" s="7"/>
      <c r="B554" s="77"/>
      <c r="C554" s="4"/>
      <c r="D554" s="7"/>
      <c r="E554" s="52"/>
      <c r="F554" s="4"/>
      <c r="G554" s="7"/>
      <c r="H554" s="53"/>
      <c r="I554" s="4"/>
      <c r="J554" s="4"/>
      <c r="K554" s="4"/>
      <c r="L554" s="4"/>
      <c r="M554" s="4"/>
      <c r="N554" s="4"/>
      <c r="O554" s="4"/>
      <c r="P554" s="4"/>
      <c r="Q554" s="4"/>
      <c r="R554" s="4"/>
      <c r="S554" s="4"/>
      <c r="T554" s="4"/>
      <c r="U554" s="4"/>
      <c r="V554" s="4"/>
      <c r="W554" s="4"/>
      <c r="X554" s="4"/>
      <c r="Y554" s="4"/>
      <c r="Z554" s="4"/>
    </row>
    <row r="555" spans="1:26" ht="18.75" customHeight="1">
      <c r="A555" s="7"/>
      <c r="B555" s="77"/>
      <c r="C555" s="4"/>
      <c r="D555" s="7"/>
      <c r="E555" s="52"/>
      <c r="F555" s="4"/>
      <c r="G555" s="7"/>
      <c r="H555" s="53"/>
      <c r="I555" s="4"/>
      <c r="J555" s="4"/>
      <c r="K555" s="4"/>
      <c r="L555" s="4"/>
      <c r="M555" s="4"/>
      <c r="N555" s="4"/>
      <c r="O555" s="4"/>
      <c r="P555" s="4"/>
      <c r="Q555" s="4"/>
      <c r="R555" s="4"/>
      <c r="S555" s="4"/>
      <c r="T555" s="4"/>
      <c r="U555" s="4"/>
      <c r="V555" s="4"/>
      <c r="W555" s="4"/>
      <c r="X555" s="4"/>
      <c r="Y555" s="4"/>
      <c r="Z555" s="4"/>
    </row>
    <row r="556" spans="1:26" ht="18.75" customHeight="1">
      <c r="A556" s="7"/>
      <c r="B556" s="77"/>
      <c r="C556" s="4"/>
      <c r="D556" s="7"/>
      <c r="E556" s="52"/>
      <c r="F556" s="4"/>
      <c r="G556" s="7"/>
      <c r="H556" s="53"/>
      <c r="I556" s="4"/>
      <c r="J556" s="4"/>
      <c r="K556" s="4"/>
      <c r="L556" s="4"/>
      <c r="M556" s="4"/>
      <c r="N556" s="4"/>
      <c r="O556" s="4"/>
      <c r="P556" s="4"/>
      <c r="Q556" s="4"/>
      <c r="R556" s="4"/>
      <c r="S556" s="4"/>
      <c r="T556" s="4"/>
      <c r="U556" s="4"/>
      <c r="V556" s="4"/>
      <c r="W556" s="4"/>
      <c r="X556" s="4"/>
      <c r="Y556" s="4"/>
      <c r="Z556" s="4"/>
    </row>
    <row r="557" spans="1:26" ht="18.75" customHeight="1">
      <c r="A557" s="7"/>
      <c r="B557" s="77"/>
      <c r="C557" s="4"/>
      <c r="D557" s="7"/>
      <c r="E557" s="52"/>
      <c r="F557" s="4"/>
      <c r="G557" s="7"/>
      <c r="H557" s="53"/>
      <c r="I557" s="4"/>
      <c r="J557" s="4"/>
      <c r="K557" s="4"/>
      <c r="L557" s="4"/>
      <c r="M557" s="4"/>
      <c r="N557" s="4"/>
      <c r="O557" s="4"/>
      <c r="P557" s="4"/>
      <c r="Q557" s="4"/>
      <c r="R557" s="4"/>
      <c r="S557" s="4"/>
      <c r="T557" s="4"/>
      <c r="U557" s="4"/>
      <c r="V557" s="4"/>
      <c r="W557" s="4"/>
      <c r="X557" s="4"/>
      <c r="Y557" s="4"/>
      <c r="Z557" s="4"/>
    </row>
    <row r="558" spans="1:26" ht="18.75" customHeight="1">
      <c r="A558" s="7"/>
      <c r="B558" s="77"/>
      <c r="C558" s="4"/>
      <c r="D558" s="7"/>
      <c r="E558" s="52"/>
      <c r="F558" s="4"/>
      <c r="G558" s="7"/>
      <c r="H558" s="53"/>
      <c r="I558" s="4"/>
      <c r="J558" s="4"/>
      <c r="K558" s="4"/>
      <c r="L558" s="4"/>
      <c r="M558" s="4"/>
      <c r="N558" s="4"/>
      <c r="O558" s="4"/>
      <c r="P558" s="4"/>
      <c r="Q558" s="4"/>
      <c r="R558" s="4"/>
      <c r="S558" s="4"/>
      <c r="T558" s="4"/>
      <c r="U558" s="4"/>
      <c r="V558" s="4"/>
      <c r="W558" s="4"/>
      <c r="X558" s="4"/>
      <c r="Y558" s="4"/>
      <c r="Z558" s="4"/>
    </row>
    <row r="559" spans="1:26" ht="18.75" customHeight="1">
      <c r="A559" s="7"/>
      <c r="B559" s="77"/>
      <c r="C559" s="4"/>
      <c r="D559" s="7"/>
      <c r="E559" s="52"/>
      <c r="F559" s="4"/>
      <c r="G559" s="7"/>
      <c r="H559" s="53"/>
      <c r="I559" s="4"/>
      <c r="J559" s="4"/>
      <c r="K559" s="4"/>
      <c r="L559" s="4"/>
      <c r="M559" s="4"/>
      <c r="N559" s="4"/>
      <c r="O559" s="4"/>
      <c r="P559" s="4"/>
      <c r="Q559" s="4"/>
      <c r="R559" s="4"/>
      <c r="S559" s="4"/>
      <c r="T559" s="4"/>
      <c r="U559" s="4"/>
      <c r="V559" s="4"/>
      <c r="W559" s="4"/>
      <c r="X559" s="4"/>
      <c r="Y559" s="4"/>
      <c r="Z559" s="4"/>
    </row>
    <row r="560" spans="1:26" ht="18.75" customHeight="1">
      <c r="A560" s="7"/>
      <c r="B560" s="77"/>
      <c r="C560" s="4"/>
      <c r="D560" s="7"/>
      <c r="E560" s="52"/>
      <c r="F560" s="4"/>
      <c r="G560" s="7"/>
      <c r="H560" s="53"/>
      <c r="I560" s="4"/>
      <c r="J560" s="4"/>
      <c r="K560" s="4"/>
      <c r="L560" s="4"/>
      <c r="M560" s="4"/>
      <c r="N560" s="4"/>
      <c r="O560" s="4"/>
      <c r="P560" s="4"/>
      <c r="Q560" s="4"/>
      <c r="R560" s="4"/>
      <c r="S560" s="4"/>
      <c r="T560" s="4"/>
      <c r="U560" s="4"/>
      <c r="V560" s="4"/>
      <c r="W560" s="4"/>
      <c r="X560" s="4"/>
      <c r="Y560" s="4"/>
      <c r="Z560" s="4"/>
    </row>
    <row r="561" spans="1:26" ht="18.75" customHeight="1">
      <c r="A561" s="7"/>
      <c r="B561" s="77"/>
      <c r="C561" s="4"/>
      <c r="D561" s="7"/>
      <c r="E561" s="52"/>
      <c r="F561" s="4"/>
      <c r="G561" s="7"/>
      <c r="H561" s="53"/>
      <c r="I561" s="4"/>
      <c r="J561" s="4"/>
      <c r="K561" s="4"/>
      <c r="L561" s="4"/>
      <c r="M561" s="4"/>
      <c r="N561" s="4"/>
      <c r="O561" s="4"/>
      <c r="P561" s="4"/>
      <c r="Q561" s="4"/>
      <c r="R561" s="4"/>
      <c r="S561" s="4"/>
      <c r="T561" s="4"/>
      <c r="U561" s="4"/>
      <c r="V561" s="4"/>
      <c r="W561" s="4"/>
      <c r="X561" s="4"/>
      <c r="Y561" s="4"/>
      <c r="Z561" s="4"/>
    </row>
    <row r="562" spans="1:26" ht="18.75" customHeight="1">
      <c r="A562" s="7"/>
      <c r="B562" s="77"/>
      <c r="C562" s="4"/>
      <c r="D562" s="7"/>
      <c r="E562" s="52"/>
      <c r="F562" s="4"/>
      <c r="G562" s="7"/>
      <c r="H562" s="53"/>
      <c r="I562" s="4"/>
      <c r="J562" s="4"/>
      <c r="K562" s="4"/>
      <c r="L562" s="4"/>
      <c r="M562" s="4"/>
      <c r="N562" s="4"/>
      <c r="O562" s="4"/>
      <c r="P562" s="4"/>
      <c r="Q562" s="4"/>
      <c r="R562" s="4"/>
      <c r="S562" s="4"/>
      <c r="T562" s="4"/>
      <c r="U562" s="4"/>
      <c r="V562" s="4"/>
      <c r="W562" s="4"/>
      <c r="X562" s="4"/>
      <c r="Y562" s="4"/>
      <c r="Z562" s="4"/>
    </row>
    <row r="563" spans="1:26" ht="18.75" customHeight="1">
      <c r="A563" s="7"/>
      <c r="B563" s="77"/>
      <c r="C563" s="4"/>
      <c r="D563" s="7"/>
      <c r="E563" s="52"/>
      <c r="F563" s="4"/>
      <c r="G563" s="7"/>
      <c r="H563" s="53"/>
      <c r="I563" s="4"/>
      <c r="J563" s="4"/>
      <c r="K563" s="4"/>
      <c r="L563" s="4"/>
      <c r="M563" s="4"/>
      <c r="N563" s="4"/>
      <c r="O563" s="4"/>
      <c r="P563" s="4"/>
      <c r="Q563" s="4"/>
      <c r="R563" s="4"/>
      <c r="S563" s="4"/>
      <c r="T563" s="4"/>
      <c r="U563" s="4"/>
      <c r="V563" s="4"/>
      <c r="W563" s="4"/>
      <c r="X563" s="4"/>
      <c r="Y563" s="4"/>
      <c r="Z563" s="4"/>
    </row>
    <row r="564" spans="1:26" ht="18.75" customHeight="1">
      <c r="A564" s="7"/>
      <c r="B564" s="77"/>
      <c r="C564" s="4"/>
      <c r="D564" s="7"/>
      <c r="E564" s="52"/>
      <c r="F564" s="4"/>
      <c r="G564" s="7"/>
      <c r="H564" s="53"/>
      <c r="I564" s="4"/>
      <c r="J564" s="4"/>
      <c r="K564" s="4"/>
      <c r="L564" s="4"/>
      <c r="M564" s="4"/>
      <c r="N564" s="4"/>
      <c r="O564" s="4"/>
      <c r="P564" s="4"/>
      <c r="Q564" s="4"/>
      <c r="R564" s="4"/>
      <c r="S564" s="4"/>
      <c r="T564" s="4"/>
      <c r="U564" s="4"/>
      <c r="V564" s="4"/>
      <c r="W564" s="4"/>
      <c r="X564" s="4"/>
      <c r="Y564" s="4"/>
      <c r="Z564" s="4"/>
    </row>
    <row r="565" spans="1:26" ht="18.75" customHeight="1">
      <c r="A565" s="7"/>
      <c r="B565" s="77"/>
      <c r="C565" s="4"/>
      <c r="D565" s="7"/>
      <c r="E565" s="52"/>
      <c r="F565" s="4"/>
      <c r="G565" s="7"/>
      <c r="H565" s="53"/>
      <c r="I565" s="4"/>
      <c r="J565" s="4"/>
      <c r="K565" s="4"/>
      <c r="L565" s="4"/>
      <c r="M565" s="4"/>
      <c r="N565" s="4"/>
      <c r="O565" s="4"/>
      <c r="P565" s="4"/>
      <c r="Q565" s="4"/>
      <c r="R565" s="4"/>
      <c r="S565" s="4"/>
      <c r="T565" s="4"/>
      <c r="U565" s="4"/>
      <c r="V565" s="4"/>
      <c r="W565" s="4"/>
      <c r="X565" s="4"/>
      <c r="Y565" s="4"/>
      <c r="Z565" s="4"/>
    </row>
    <row r="566" spans="1:26" ht="18.75" customHeight="1">
      <c r="A566" s="7"/>
      <c r="B566" s="77"/>
      <c r="C566" s="4"/>
      <c r="D566" s="7"/>
      <c r="E566" s="52"/>
      <c r="F566" s="4"/>
      <c r="G566" s="7"/>
      <c r="H566" s="53"/>
      <c r="I566" s="4"/>
      <c r="J566" s="4"/>
      <c r="K566" s="4"/>
      <c r="L566" s="4"/>
      <c r="M566" s="4"/>
      <c r="N566" s="4"/>
      <c r="O566" s="4"/>
      <c r="P566" s="4"/>
      <c r="Q566" s="4"/>
      <c r="R566" s="4"/>
      <c r="S566" s="4"/>
      <c r="T566" s="4"/>
      <c r="U566" s="4"/>
      <c r="V566" s="4"/>
      <c r="W566" s="4"/>
      <c r="X566" s="4"/>
      <c r="Y566" s="4"/>
      <c r="Z566" s="4"/>
    </row>
    <row r="567" spans="1:26" ht="18.75" customHeight="1">
      <c r="A567" s="7"/>
      <c r="B567" s="77"/>
      <c r="C567" s="4"/>
      <c r="D567" s="7"/>
      <c r="E567" s="52"/>
      <c r="F567" s="4"/>
      <c r="G567" s="7"/>
      <c r="H567" s="53"/>
      <c r="I567" s="4"/>
      <c r="J567" s="4"/>
      <c r="K567" s="4"/>
      <c r="L567" s="4"/>
      <c r="M567" s="4"/>
      <c r="N567" s="4"/>
      <c r="O567" s="4"/>
      <c r="P567" s="4"/>
      <c r="Q567" s="4"/>
      <c r="R567" s="4"/>
      <c r="S567" s="4"/>
      <c r="T567" s="4"/>
      <c r="U567" s="4"/>
      <c r="V567" s="4"/>
      <c r="W567" s="4"/>
      <c r="X567" s="4"/>
      <c r="Y567" s="4"/>
      <c r="Z567" s="4"/>
    </row>
    <row r="568" spans="1:26" ht="18.75" customHeight="1">
      <c r="A568" s="7"/>
      <c r="B568" s="77"/>
      <c r="C568" s="4"/>
      <c r="D568" s="7"/>
      <c r="E568" s="52"/>
      <c r="F568" s="4"/>
      <c r="G568" s="7"/>
      <c r="H568" s="53"/>
      <c r="I568" s="4"/>
      <c r="J568" s="4"/>
      <c r="K568" s="4"/>
      <c r="L568" s="4"/>
      <c r="M568" s="4"/>
      <c r="N568" s="4"/>
      <c r="O568" s="4"/>
      <c r="P568" s="4"/>
      <c r="Q568" s="4"/>
      <c r="R568" s="4"/>
      <c r="S568" s="4"/>
      <c r="T568" s="4"/>
      <c r="U568" s="4"/>
      <c r="V568" s="4"/>
      <c r="W568" s="4"/>
      <c r="X568" s="4"/>
      <c r="Y568" s="4"/>
      <c r="Z568" s="4"/>
    </row>
    <row r="569" spans="1:26" ht="18.75" customHeight="1">
      <c r="A569" s="7"/>
      <c r="B569" s="77"/>
      <c r="C569" s="4"/>
      <c r="D569" s="7"/>
      <c r="E569" s="52"/>
      <c r="F569" s="4"/>
      <c r="G569" s="7"/>
      <c r="H569" s="53"/>
      <c r="I569" s="4"/>
      <c r="J569" s="4"/>
      <c r="K569" s="4"/>
      <c r="L569" s="4"/>
      <c r="M569" s="4"/>
      <c r="N569" s="4"/>
      <c r="O569" s="4"/>
      <c r="P569" s="4"/>
      <c r="Q569" s="4"/>
      <c r="R569" s="4"/>
      <c r="S569" s="4"/>
      <c r="T569" s="4"/>
      <c r="U569" s="4"/>
      <c r="V569" s="4"/>
      <c r="W569" s="4"/>
      <c r="X569" s="4"/>
      <c r="Y569" s="4"/>
      <c r="Z569" s="4"/>
    </row>
    <row r="570" spans="1:26" ht="18.75" customHeight="1">
      <c r="A570" s="7"/>
      <c r="B570" s="77"/>
      <c r="C570" s="4"/>
      <c r="D570" s="7"/>
      <c r="E570" s="52"/>
      <c r="F570" s="4"/>
      <c r="G570" s="7"/>
      <c r="H570" s="53"/>
      <c r="I570" s="4"/>
      <c r="J570" s="4"/>
      <c r="K570" s="4"/>
      <c r="L570" s="4"/>
      <c r="M570" s="4"/>
      <c r="N570" s="4"/>
      <c r="O570" s="4"/>
      <c r="P570" s="4"/>
      <c r="Q570" s="4"/>
      <c r="R570" s="4"/>
      <c r="S570" s="4"/>
      <c r="T570" s="4"/>
      <c r="U570" s="4"/>
      <c r="V570" s="4"/>
      <c r="W570" s="4"/>
      <c r="X570" s="4"/>
      <c r="Y570" s="4"/>
      <c r="Z570" s="4"/>
    </row>
    <row r="571" spans="1:26" ht="18.75" customHeight="1">
      <c r="A571" s="7"/>
      <c r="B571" s="77"/>
      <c r="C571" s="4"/>
      <c r="D571" s="7"/>
      <c r="E571" s="52"/>
      <c r="F571" s="4"/>
      <c r="G571" s="7"/>
      <c r="H571" s="53"/>
      <c r="I571" s="4"/>
      <c r="J571" s="4"/>
      <c r="K571" s="4"/>
      <c r="L571" s="4"/>
      <c r="M571" s="4"/>
      <c r="N571" s="4"/>
      <c r="O571" s="4"/>
      <c r="P571" s="4"/>
      <c r="Q571" s="4"/>
      <c r="R571" s="4"/>
      <c r="S571" s="4"/>
      <c r="T571" s="4"/>
      <c r="U571" s="4"/>
      <c r="V571" s="4"/>
      <c r="W571" s="4"/>
      <c r="X571" s="4"/>
      <c r="Y571" s="4"/>
      <c r="Z571" s="4"/>
    </row>
    <row r="572" spans="1:26" ht="18.75" customHeight="1">
      <c r="A572" s="7"/>
      <c r="B572" s="77"/>
      <c r="C572" s="4"/>
      <c r="D572" s="7"/>
      <c r="E572" s="52"/>
      <c r="F572" s="4"/>
      <c r="G572" s="7"/>
      <c r="H572" s="53"/>
      <c r="I572" s="4"/>
      <c r="J572" s="4"/>
      <c r="K572" s="4"/>
      <c r="L572" s="4"/>
      <c r="M572" s="4"/>
      <c r="N572" s="4"/>
      <c r="O572" s="4"/>
      <c r="P572" s="4"/>
      <c r="Q572" s="4"/>
      <c r="R572" s="4"/>
      <c r="S572" s="4"/>
      <c r="T572" s="4"/>
      <c r="U572" s="4"/>
      <c r="V572" s="4"/>
      <c r="W572" s="4"/>
      <c r="X572" s="4"/>
      <c r="Y572" s="4"/>
      <c r="Z572" s="4"/>
    </row>
    <row r="573" spans="1:26" ht="18.75" customHeight="1">
      <c r="A573" s="7"/>
      <c r="B573" s="77"/>
      <c r="C573" s="4"/>
      <c r="D573" s="7"/>
      <c r="E573" s="52"/>
      <c r="F573" s="4"/>
      <c r="G573" s="7"/>
      <c r="H573" s="53"/>
      <c r="I573" s="4"/>
      <c r="J573" s="4"/>
      <c r="K573" s="4"/>
      <c r="L573" s="4"/>
      <c r="M573" s="4"/>
      <c r="N573" s="4"/>
      <c r="O573" s="4"/>
      <c r="P573" s="4"/>
      <c r="Q573" s="4"/>
      <c r="R573" s="4"/>
      <c r="S573" s="4"/>
      <c r="T573" s="4"/>
      <c r="U573" s="4"/>
      <c r="V573" s="4"/>
      <c r="W573" s="4"/>
      <c r="X573" s="4"/>
      <c r="Y573" s="4"/>
      <c r="Z573" s="4"/>
    </row>
    <row r="574" spans="1:26" ht="18.75" customHeight="1">
      <c r="A574" s="7"/>
      <c r="B574" s="77"/>
      <c r="C574" s="4"/>
      <c r="D574" s="7"/>
      <c r="E574" s="52"/>
      <c r="F574" s="4"/>
      <c r="G574" s="7"/>
      <c r="H574" s="53"/>
      <c r="I574" s="4"/>
      <c r="J574" s="4"/>
      <c r="K574" s="4"/>
      <c r="L574" s="4"/>
      <c r="M574" s="4"/>
      <c r="N574" s="4"/>
      <c r="O574" s="4"/>
      <c r="P574" s="4"/>
      <c r="Q574" s="4"/>
      <c r="R574" s="4"/>
      <c r="S574" s="4"/>
      <c r="T574" s="4"/>
      <c r="U574" s="4"/>
      <c r="V574" s="4"/>
      <c r="W574" s="4"/>
      <c r="X574" s="4"/>
      <c r="Y574" s="4"/>
      <c r="Z574" s="4"/>
    </row>
    <row r="575" spans="1:26" ht="18.75" customHeight="1">
      <c r="A575" s="7"/>
      <c r="B575" s="77"/>
      <c r="C575" s="4"/>
      <c r="D575" s="7"/>
      <c r="E575" s="52"/>
      <c r="F575" s="4"/>
      <c r="G575" s="7"/>
      <c r="H575" s="53"/>
      <c r="I575" s="4"/>
      <c r="J575" s="4"/>
      <c r="K575" s="4"/>
      <c r="L575" s="4"/>
      <c r="M575" s="4"/>
      <c r="N575" s="4"/>
      <c r="O575" s="4"/>
      <c r="P575" s="4"/>
      <c r="Q575" s="4"/>
      <c r="R575" s="4"/>
      <c r="S575" s="4"/>
      <c r="T575" s="4"/>
      <c r="U575" s="4"/>
      <c r="V575" s="4"/>
      <c r="W575" s="4"/>
      <c r="X575" s="4"/>
      <c r="Y575" s="4"/>
      <c r="Z575" s="4"/>
    </row>
    <row r="576" spans="1:26" ht="18.75" customHeight="1">
      <c r="A576" s="7"/>
      <c r="B576" s="77"/>
      <c r="C576" s="4"/>
      <c r="D576" s="7"/>
      <c r="E576" s="52"/>
      <c r="F576" s="4"/>
      <c r="G576" s="7"/>
      <c r="H576" s="53"/>
      <c r="I576" s="4"/>
      <c r="J576" s="4"/>
      <c r="K576" s="4"/>
      <c r="L576" s="4"/>
      <c r="M576" s="4"/>
      <c r="N576" s="4"/>
      <c r="O576" s="4"/>
      <c r="P576" s="4"/>
      <c r="Q576" s="4"/>
      <c r="R576" s="4"/>
      <c r="S576" s="4"/>
      <c r="T576" s="4"/>
      <c r="U576" s="4"/>
      <c r="V576" s="4"/>
      <c r="W576" s="4"/>
      <c r="X576" s="4"/>
      <c r="Y576" s="4"/>
      <c r="Z576" s="4"/>
    </row>
    <row r="577" spans="1:26" ht="18.75" customHeight="1">
      <c r="A577" s="7"/>
      <c r="B577" s="77"/>
      <c r="C577" s="4"/>
      <c r="D577" s="7"/>
      <c r="E577" s="52"/>
      <c r="F577" s="4"/>
      <c r="G577" s="7"/>
      <c r="H577" s="53"/>
      <c r="I577" s="4"/>
      <c r="J577" s="4"/>
      <c r="K577" s="4"/>
      <c r="L577" s="4"/>
      <c r="M577" s="4"/>
      <c r="N577" s="4"/>
      <c r="O577" s="4"/>
      <c r="P577" s="4"/>
      <c r="Q577" s="4"/>
      <c r="R577" s="4"/>
      <c r="S577" s="4"/>
      <c r="T577" s="4"/>
      <c r="U577" s="4"/>
      <c r="V577" s="4"/>
      <c r="W577" s="4"/>
      <c r="X577" s="4"/>
      <c r="Y577" s="4"/>
      <c r="Z577" s="4"/>
    </row>
    <row r="578" spans="1:26" ht="18.75" customHeight="1">
      <c r="A578" s="7"/>
      <c r="B578" s="77"/>
      <c r="C578" s="4"/>
      <c r="D578" s="7"/>
      <c r="E578" s="52"/>
      <c r="F578" s="4"/>
      <c r="G578" s="7"/>
      <c r="H578" s="53"/>
      <c r="I578" s="4"/>
      <c r="J578" s="4"/>
      <c r="K578" s="4"/>
      <c r="L578" s="4"/>
      <c r="M578" s="4"/>
      <c r="N578" s="4"/>
      <c r="O578" s="4"/>
      <c r="P578" s="4"/>
      <c r="Q578" s="4"/>
      <c r="R578" s="4"/>
      <c r="S578" s="4"/>
      <c r="T578" s="4"/>
      <c r="U578" s="4"/>
      <c r="V578" s="4"/>
      <c r="W578" s="4"/>
      <c r="X578" s="4"/>
      <c r="Y578" s="4"/>
      <c r="Z578" s="4"/>
    </row>
    <row r="579" spans="1:26" ht="18.75" customHeight="1">
      <c r="A579" s="7"/>
      <c r="B579" s="77"/>
      <c r="C579" s="4"/>
      <c r="D579" s="7"/>
      <c r="E579" s="52"/>
      <c r="F579" s="4"/>
      <c r="G579" s="7"/>
      <c r="H579" s="53"/>
      <c r="I579" s="4"/>
      <c r="J579" s="4"/>
      <c r="K579" s="4"/>
      <c r="L579" s="4"/>
      <c r="M579" s="4"/>
      <c r="N579" s="4"/>
      <c r="O579" s="4"/>
      <c r="P579" s="4"/>
      <c r="Q579" s="4"/>
      <c r="R579" s="4"/>
      <c r="S579" s="4"/>
      <c r="T579" s="4"/>
      <c r="U579" s="4"/>
      <c r="V579" s="4"/>
      <c r="W579" s="4"/>
      <c r="X579" s="4"/>
      <c r="Y579" s="4"/>
      <c r="Z579" s="4"/>
    </row>
    <row r="580" spans="1:26" ht="18.75" customHeight="1">
      <c r="A580" s="7"/>
      <c r="B580" s="77"/>
      <c r="C580" s="4"/>
      <c r="D580" s="7"/>
      <c r="E580" s="52"/>
      <c r="F580" s="4"/>
      <c r="G580" s="7"/>
      <c r="H580" s="53"/>
      <c r="I580" s="4"/>
      <c r="J580" s="4"/>
      <c r="K580" s="4"/>
      <c r="L580" s="4"/>
      <c r="M580" s="4"/>
      <c r="N580" s="4"/>
      <c r="O580" s="4"/>
      <c r="P580" s="4"/>
      <c r="Q580" s="4"/>
      <c r="R580" s="4"/>
      <c r="S580" s="4"/>
      <c r="T580" s="4"/>
      <c r="U580" s="4"/>
      <c r="V580" s="4"/>
      <c r="W580" s="4"/>
      <c r="X580" s="4"/>
      <c r="Y580" s="4"/>
      <c r="Z580" s="4"/>
    </row>
    <row r="581" spans="1:26" ht="18.75" customHeight="1">
      <c r="A581" s="7"/>
      <c r="B581" s="77"/>
      <c r="C581" s="4"/>
      <c r="D581" s="7"/>
      <c r="E581" s="52"/>
      <c r="F581" s="4"/>
      <c r="G581" s="7"/>
      <c r="H581" s="53"/>
      <c r="I581" s="4"/>
      <c r="J581" s="4"/>
      <c r="K581" s="4"/>
      <c r="L581" s="4"/>
      <c r="M581" s="4"/>
      <c r="N581" s="4"/>
      <c r="O581" s="4"/>
      <c r="P581" s="4"/>
      <c r="Q581" s="4"/>
      <c r="R581" s="4"/>
      <c r="S581" s="4"/>
      <c r="T581" s="4"/>
      <c r="U581" s="4"/>
      <c r="V581" s="4"/>
      <c r="W581" s="4"/>
      <c r="X581" s="4"/>
      <c r="Y581" s="4"/>
      <c r="Z581" s="4"/>
    </row>
    <row r="582" spans="1:26" ht="18.75" customHeight="1">
      <c r="A582" s="7"/>
      <c r="B582" s="77"/>
      <c r="C582" s="4"/>
      <c r="D582" s="7"/>
      <c r="E582" s="52"/>
      <c r="F582" s="4"/>
      <c r="G582" s="7"/>
      <c r="H582" s="53"/>
      <c r="I582" s="4"/>
      <c r="J582" s="4"/>
      <c r="K582" s="4"/>
      <c r="L582" s="4"/>
      <c r="M582" s="4"/>
      <c r="N582" s="4"/>
      <c r="O582" s="4"/>
      <c r="P582" s="4"/>
      <c r="Q582" s="4"/>
      <c r="R582" s="4"/>
      <c r="S582" s="4"/>
      <c r="T582" s="4"/>
      <c r="U582" s="4"/>
      <c r="V582" s="4"/>
      <c r="W582" s="4"/>
      <c r="X582" s="4"/>
      <c r="Y582" s="4"/>
      <c r="Z582" s="4"/>
    </row>
    <row r="583" spans="1:26" ht="18.75" customHeight="1">
      <c r="A583" s="7"/>
      <c r="B583" s="77"/>
      <c r="C583" s="4"/>
      <c r="D583" s="7"/>
      <c r="E583" s="52"/>
      <c r="F583" s="4"/>
      <c r="G583" s="7"/>
      <c r="H583" s="53"/>
      <c r="I583" s="4"/>
      <c r="J583" s="4"/>
      <c r="K583" s="4"/>
      <c r="L583" s="4"/>
      <c r="M583" s="4"/>
      <c r="N583" s="4"/>
      <c r="O583" s="4"/>
      <c r="P583" s="4"/>
      <c r="Q583" s="4"/>
      <c r="R583" s="4"/>
      <c r="S583" s="4"/>
      <c r="T583" s="4"/>
      <c r="U583" s="4"/>
      <c r="V583" s="4"/>
      <c r="W583" s="4"/>
      <c r="X583" s="4"/>
      <c r="Y583" s="4"/>
      <c r="Z583" s="4"/>
    </row>
    <row r="584" spans="1:26" ht="18.75" customHeight="1">
      <c r="A584" s="7"/>
      <c r="B584" s="77"/>
      <c r="C584" s="4"/>
      <c r="D584" s="7"/>
      <c r="E584" s="52"/>
      <c r="F584" s="4"/>
      <c r="G584" s="7"/>
      <c r="H584" s="53"/>
      <c r="I584" s="4"/>
      <c r="J584" s="4"/>
      <c r="K584" s="4"/>
      <c r="L584" s="4"/>
      <c r="M584" s="4"/>
      <c r="N584" s="4"/>
      <c r="O584" s="4"/>
      <c r="P584" s="4"/>
      <c r="Q584" s="4"/>
      <c r="R584" s="4"/>
      <c r="S584" s="4"/>
      <c r="T584" s="4"/>
      <c r="U584" s="4"/>
      <c r="V584" s="4"/>
      <c r="W584" s="4"/>
      <c r="X584" s="4"/>
      <c r="Y584" s="4"/>
      <c r="Z584" s="4"/>
    </row>
    <row r="585" spans="1:26" ht="18.75" customHeight="1">
      <c r="A585" s="7"/>
      <c r="B585" s="77"/>
      <c r="C585" s="4"/>
      <c r="D585" s="7"/>
      <c r="E585" s="52"/>
      <c r="F585" s="4"/>
      <c r="G585" s="7"/>
      <c r="H585" s="53"/>
      <c r="I585" s="4"/>
      <c r="J585" s="4"/>
      <c r="K585" s="4"/>
      <c r="L585" s="4"/>
      <c r="M585" s="4"/>
      <c r="N585" s="4"/>
      <c r="O585" s="4"/>
      <c r="P585" s="4"/>
      <c r="Q585" s="4"/>
      <c r="R585" s="4"/>
      <c r="S585" s="4"/>
      <c r="T585" s="4"/>
      <c r="U585" s="4"/>
      <c r="V585" s="4"/>
      <c r="W585" s="4"/>
      <c r="X585" s="4"/>
      <c r="Y585" s="4"/>
      <c r="Z585" s="4"/>
    </row>
    <row r="586" spans="1:26" ht="18.75" customHeight="1">
      <c r="A586" s="7"/>
      <c r="B586" s="77"/>
      <c r="C586" s="4"/>
      <c r="D586" s="7"/>
      <c r="E586" s="52"/>
      <c r="F586" s="4"/>
      <c r="G586" s="7"/>
      <c r="H586" s="53"/>
      <c r="I586" s="4"/>
      <c r="J586" s="4"/>
      <c r="K586" s="4"/>
      <c r="L586" s="4"/>
      <c r="M586" s="4"/>
      <c r="N586" s="4"/>
      <c r="O586" s="4"/>
      <c r="P586" s="4"/>
      <c r="Q586" s="4"/>
      <c r="R586" s="4"/>
      <c r="S586" s="4"/>
      <c r="T586" s="4"/>
      <c r="U586" s="4"/>
      <c r="V586" s="4"/>
      <c r="W586" s="4"/>
      <c r="X586" s="4"/>
      <c r="Y586" s="4"/>
      <c r="Z586" s="4"/>
    </row>
    <row r="587" spans="1:26" ht="18.75" customHeight="1">
      <c r="A587" s="7"/>
      <c r="B587" s="77"/>
      <c r="C587" s="4"/>
      <c r="D587" s="7"/>
      <c r="E587" s="52"/>
      <c r="F587" s="4"/>
      <c r="G587" s="7"/>
      <c r="H587" s="53"/>
      <c r="I587" s="4"/>
      <c r="J587" s="4"/>
      <c r="K587" s="4"/>
      <c r="L587" s="4"/>
      <c r="M587" s="4"/>
      <c r="N587" s="4"/>
      <c r="O587" s="4"/>
      <c r="P587" s="4"/>
      <c r="Q587" s="4"/>
      <c r="R587" s="4"/>
      <c r="S587" s="4"/>
      <c r="T587" s="4"/>
      <c r="U587" s="4"/>
      <c r="V587" s="4"/>
      <c r="W587" s="4"/>
      <c r="X587" s="4"/>
      <c r="Y587" s="4"/>
      <c r="Z587" s="4"/>
    </row>
    <row r="588" spans="1:26" ht="18.75" customHeight="1">
      <c r="A588" s="7"/>
      <c r="B588" s="77"/>
      <c r="C588" s="4"/>
      <c r="D588" s="7"/>
      <c r="E588" s="52"/>
      <c r="F588" s="4"/>
      <c r="G588" s="7"/>
      <c r="H588" s="53"/>
      <c r="I588" s="4"/>
      <c r="J588" s="4"/>
      <c r="K588" s="4"/>
      <c r="L588" s="4"/>
      <c r="M588" s="4"/>
      <c r="N588" s="4"/>
      <c r="O588" s="4"/>
      <c r="P588" s="4"/>
      <c r="Q588" s="4"/>
      <c r="R588" s="4"/>
      <c r="S588" s="4"/>
      <c r="T588" s="4"/>
      <c r="U588" s="4"/>
      <c r="V588" s="4"/>
      <c r="W588" s="4"/>
      <c r="X588" s="4"/>
      <c r="Y588" s="4"/>
      <c r="Z588" s="4"/>
    </row>
    <row r="589" spans="1:26" ht="18.75" customHeight="1">
      <c r="A589" s="7"/>
      <c r="B589" s="77"/>
      <c r="C589" s="4"/>
      <c r="D589" s="7"/>
      <c r="E589" s="52"/>
      <c r="F589" s="4"/>
      <c r="G589" s="7"/>
      <c r="H589" s="53"/>
      <c r="I589" s="4"/>
      <c r="J589" s="4"/>
      <c r="K589" s="4"/>
      <c r="L589" s="4"/>
      <c r="M589" s="4"/>
      <c r="N589" s="4"/>
      <c r="O589" s="4"/>
      <c r="P589" s="4"/>
      <c r="Q589" s="4"/>
      <c r="R589" s="4"/>
      <c r="S589" s="4"/>
      <c r="T589" s="4"/>
      <c r="U589" s="4"/>
      <c r="V589" s="4"/>
      <c r="W589" s="4"/>
      <c r="X589" s="4"/>
      <c r="Y589" s="4"/>
      <c r="Z589" s="4"/>
    </row>
    <row r="590" spans="1:26" ht="18.75" customHeight="1">
      <c r="A590" s="7"/>
      <c r="B590" s="77"/>
      <c r="C590" s="4"/>
      <c r="D590" s="7"/>
      <c r="E590" s="52"/>
      <c r="F590" s="4"/>
      <c r="G590" s="7"/>
      <c r="H590" s="53"/>
      <c r="I590" s="4"/>
      <c r="J590" s="4"/>
      <c r="K590" s="4"/>
      <c r="L590" s="4"/>
      <c r="M590" s="4"/>
      <c r="N590" s="4"/>
      <c r="O590" s="4"/>
      <c r="P590" s="4"/>
      <c r="Q590" s="4"/>
      <c r="R590" s="4"/>
      <c r="S590" s="4"/>
      <c r="T590" s="4"/>
      <c r="U590" s="4"/>
      <c r="V590" s="4"/>
      <c r="W590" s="4"/>
      <c r="X590" s="4"/>
      <c r="Y590" s="4"/>
      <c r="Z590" s="4"/>
    </row>
    <row r="591" spans="1:26" ht="18.75" customHeight="1">
      <c r="A591" s="7"/>
      <c r="B591" s="77"/>
      <c r="C591" s="4"/>
      <c r="D591" s="7"/>
      <c r="E591" s="52"/>
      <c r="F591" s="4"/>
      <c r="G591" s="7"/>
      <c r="H591" s="53"/>
      <c r="I591" s="4"/>
      <c r="J591" s="4"/>
      <c r="K591" s="4"/>
      <c r="L591" s="4"/>
      <c r="M591" s="4"/>
      <c r="N591" s="4"/>
      <c r="O591" s="4"/>
      <c r="P591" s="4"/>
      <c r="Q591" s="4"/>
      <c r="R591" s="4"/>
      <c r="S591" s="4"/>
      <c r="T591" s="4"/>
      <c r="U591" s="4"/>
      <c r="V591" s="4"/>
      <c r="W591" s="4"/>
      <c r="X591" s="4"/>
      <c r="Y591" s="4"/>
      <c r="Z591" s="4"/>
    </row>
    <row r="592" spans="1:26" ht="18.75" customHeight="1">
      <c r="A592" s="7"/>
      <c r="B592" s="77"/>
      <c r="C592" s="4"/>
      <c r="D592" s="7"/>
      <c r="E592" s="52"/>
      <c r="F592" s="4"/>
      <c r="G592" s="7"/>
      <c r="H592" s="53"/>
      <c r="I592" s="4"/>
      <c r="J592" s="4"/>
      <c r="K592" s="4"/>
      <c r="L592" s="4"/>
      <c r="M592" s="4"/>
      <c r="N592" s="4"/>
      <c r="O592" s="4"/>
      <c r="P592" s="4"/>
      <c r="Q592" s="4"/>
      <c r="R592" s="4"/>
      <c r="S592" s="4"/>
      <c r="T592" s="4"/>
      <c r="U592" s="4"/>
      <c r="V592" s="4"/>
      <c r="W592" s="4"/>
      <c r="X592" s="4"/>
      <c r="Y592" s="4"/>
      <c r="Z592" s="4"/>
    </row>
    <row r="593" spans="1:26" ht="18.75" customHeight="1">
      <c r="A593" s="7"/>
      <c r="B593" s="77"/>
      <c r="C593" s="4"/>
      <c r="D593" s="7"/>
      <c r="E593" s="52"/>
      <c r="F593" s="4"/>
      <c r="G593" s="7"/>
      <c r="H593" s="53"/>
      <c r="I593" s="4"/>
      <c r="J593" s="4"/>
      <c r="K593" s="4"/>
      <c r="L593" s="4"/>
      <c r="M593" s="4"/>
      <c r="N593" s="4"/>
      <c r="O593" s="4"/>
      <c r="P593" s="4"/>
      <c r="Q593" s="4"/>
      <c r="R593" s="4"/>
      <c r="S593" s="4"/>
      <c r="T593" s="4"/>
      <c r="U593" s="4"/>
      <c r="V593" s="4"/>
      <c r="W593" s="4"/>
      <c r="X593" s="4"/>
      <c r="Y593" s="4"/>
      <c r="Z593" s="4"/>
    </row>
    <row r="594" spans="1:26" ht="18.75" customHeight="1">
      <c r="A594" s="7"/>
      <c r="B594" s="77"/>
      <c r="C594" s="4"/>
      <c r="D594" s="7"/>
      <c r="E594" s="52"/>
      <c r="F594" s="4"/>
      <c r="G594" s="7"/>
      <c r="H594" s="53"/>
      <c r="I594" s="4"/>
      <c r="J594" s="4"/>
      <c r="K594" s="4"/>
      <c r="L594" s="4"/>
      <c r="M594" s="4"/>
      <c r="N594" s="4"/>
      <c r="O594" s="4"/>
      <c r="P594" s="4"/>
      <c r="Q594" s="4"/>
      <c r="R594" s="4"/>
      <c r="S594" s="4"/>
      <c r="T594" s="4"/>
      <c r="U594" s="4"/>
      <c r="V594" s="4"/>
      <c r="W594" s="4"/>
      <c r="X594" s="4"/>
      <c r="Y594" s="4"/>
      <c r="Z594" s="4"/>
    </row>
    <row r="595" spans="1:26" ht="18.75" customHeight="1">
      <c r="A595" s="7"/>
      <c r="B595" s="77"/>
      <c r="C595" s="4"/>
      <c r="D595" s="7"/>
      <c r="E595" s="52"/>
      <c r="F595" s="4"/>
      <c r="G595" s="7"/>
      <c r="H595" s="53"/>
      <c r="I595" s="4"/>
      <c r="J595" s="4"/>
      <c r="K595" s="4"/>
      <c r="L595" s="4"/>
      <c r="M595" s="4"/>
      <c r="N595" s="4"/>
      <c r="O595" s="4"/>
      <c r="P595" s="4"/>
      <c r="Q595" s="4"/>
      <c r="R595" s="4"/>
      <c r="S595" s="4"/>
      <c r="T595" s="4"/>
      <c r="U595" s="4"/>
      <c r="V595" s="4"/>
      <c r="W595" s="4"/>
      <c r="X595" s="4"/>
      <c r="Y595" s="4"/>
      <c r="Z595" s="4"/>
    </row>
    <row r="596" spans="1:26" ht="18.75" customHeight="1">
      <c r="A596" s="7"/>
      <c r="B596" s="77"/>
      <c r="C596" s="4"/>
      <c r="D596" s="7"/>
      <c r="E596" s="52"/>
      <c r="F596" s="4"/>
      <c r="G596" s="7"/>
      <c r="H596" s="53"/>
      <c r="I596" s="4"/>
      <c r="J596" s="4"/>
      <c r="K596" s="4"/>
      <c r="L596" s="4"/>
      <c r="M596" s="4"/>
      <c r="N596" s="4"/>
      <c r="O596" s="4"/>
      <c r="P596" s="4"/>
      <c r="Q596" s="4"/>
      <c r="R596" s="4"/>
      <c r="S596" s="4"/>
      <c r="T596" s="4"/>
      <c r="U596" s="4"/>
      <c r="V596" s="4"/>
      <c r="W596" s="4"/>
      <c r="X596" s="4"/>
      <c r="Y596" s="4"/>
      <c r="Z596" s="4"/>
    </row>
    <row r="597" spans="1:26" ht="18.75" customHeight="1">
      <c r="A597" s="7"/>
      <c r="B597" s="77"/>
      <c r="C597" s="4"/>
      <c r="D597" s="7"/>
      <c r="E597" s="52"/>
      <c r="F597" s="4"/>
      <c r="G597" s="7"/>
      <c r="H597" s="53"/>
      <c r="I597" s="4"/>
      <c r="J597" s="4"/>
      <c r="K597" s="4"/>
      <c r="L597" s="4"/>
      <c r="M597" s="4"/>
      <c r="N597" s="4"/>
      <c r="O597" s="4"/>
      <c r="P597" s="4"/>
      <c r="Q597" s="4"/>
      <c r="R597" s="4"/>
      <c r="S597" s="4"/>
      <c r="T597" s="4"/>
      <c r="U597" s="4"/>
      <c r="V597" s="4"/>
      <c r="W597" s="4"/>
      <c r="X597" s="4"/>
      <c r="Y597" s="4"/>
      <c r="Z597" s="4"/>
    </row>
    <row r="598" spans="1:26" ht="18.75" customHeight="1">
      <c r="A598" s="7"/>
      <c r="B598" s="77"/>
      <c r="C598" s="4"/>
      <c r="D598" s="7"/>
      <c r="E598" s="52"/>
      <c r="F598" s="4"/>
      <c r="G598" s="7"/>
      <c r="H598" s="53"/>
      <c r="I598" s="4"/>
      <c r="J598" s="4"/>
      <c r="K598" s="4"/>
      <c r="L598" s="4"/>
      <c r="M598" s="4"/>
      <c r="N598" s="4"/>
      <c r="O598" s="4"/>
      <c r="P598" s="4"/>
      <c r="Q598" s="4"/>
      <c r="R598" s="4"/>
      <c r="S598" s="4"/>
      <c r="T598" s="4"/>
      <c r="U598" s="4"/>
      <c r="V598" s="4"/>
      <c r="W598" s="4"/>
      <c r="X598" s="4"/>
      <c r="Y598" s="4"/>
      <c r="Z598" s="4"/>
    </row>
    <row r="599" spans="1:26" ht="18.75" customHeight="1">
      <c r="A599" s="7"/>
      <c r="B599" s="77"/>
      <c r="C599" s="4"/>
      <c r="D599" s="7"/>
      <c r="E599" s="52"/>
      <c r="F599" s="4"/>
      <c r="G599" s="7"/>
      <c r="H599" s="53"/>
      <c r="I599" s="4"/>
      <c r="J599" s="4"/>
      <c r="K599" s="4"/>
      <c r="L599" s="4"/>
      <c r="M599" s="4"/>
      <c r="N599" s="4"/>
      <c r="O599" s="4"/>
      <c r="P599" s="4"/>
      <c r="Q599" s="4"/>
      <c r="R599" s="4"/>
      <c r="S599" s="4"/>
      <c r="T599" s="4"/>
      <c r="U599" s="4"/>
      <c r="V599" s="4"/>
      <c r="W599" s="4"/>
      <c r="X599" s="4"/>
      <c r="Y599" s="4"/>
      <c r="Z599" s="4"/>
    </row>
    <row r="600" spans="1:26" ht="18.75" customHeight="1">
      <c r="A600" s="7"/>
      <c r="B600" s="77"/>
      <c r="C600" s="4"/>
      <c r="D600" s="7"/>
      <c r="E600" s="52"/>
      <c r="F600" s="4"/>
      <c r="G600" s="7"/>
      <c r="H600" s="53"/>
      <c r="I600" s="4"/>
      <c r="J600" s="4"/>
      <c r="K600" s="4"/>
      <c r="L600" s="4"/>
      <c r="M600" s="4"/>
      <c r="N600" s="4"/>
      <c r="O600" s="4"/>
      <c r="P600" s="4"/>
      <c r="Q600" s="4"/>
      <c r="R600" s="4"/>
      <c r="S600" s="4"/>
      <c r="T600" s="4"/>
      <c r="U600" s="4"/>
      <c r="V600" s="4"/>
      <c r="W600" s="4"/>
      <c r="X600" s="4"/>
      <c r="Y600" s="4"/>
      <c r="Z600" s="4"/>
    </row>
    <row r="601" spans="1:26" ht="18.75" customHeight="1">
      <c r="A601" s="7"/>
      <c r="B601" s="77"/>
      <c r="C601" s="4"/>
      <c r="D601" s="7"/>
      <c r="E601" s="52"/>
      <c r="F601" s="4"/>
      <c r="G601" s="7"/>
      <c r="H601" s="53"/>
      <c r="I601" s="4"/>
      <c r="J601" s="4"/>
      <c r="K601" s="4"/>
      <c r="L601" s="4"/>
      <c r="M601" s="4"/>
      <c r="N601" s="4"/>
      <c r="O601" s="4"/>
      <c r="P601" s="4"/>
      <c r="Q601" s="4"/>
      <c r="R601" s="4"/>
      <c r="S601" s="4"/>
      <c r="T601" s="4"/>
      <c r="U601" s="4"/>
      <c r="V601" s="4"/>
      <c r="W601" s="4"/>
      <c r="X601" s="4"/>
      <c r="Y601" s="4"/>
      <c r="Z601" s="4"/>
    </row>
    <row r="602" spans="1:26" ht="18.75" customHeight="1">
      <c r="A602" s="7"/>
      <c r="B602" s="77"/>
      <c r="C602" s="4"/>
      <c r="D602" s="7"/>
      <c r="E602" s="52"/>
      <c r="F602" s="4"/>
      <c r="G602" s="7"/>
      <c r="H602" s="53"/>
      <c r="I602" s="4"/>
      <c r="J602" s="4"/>
      <c r="K602" s="4"/>
      <c r="L602" s="4"/>
      <c r="M602" s="4"/>
      <c r="N602" s="4"/>
      <c r="O602" s="4"/>
      <c r="P602" s="4"/>
      <c r="Q602" s="4"/>
      <c r="R602" s="4"/>
      <c r="S602" s="4"/>
      <c r="T602" s="4"/>
      <c r="U602" s="4"/>
      <c r="V602" s="4"/>
      <c r="W602" s="4"/>
      <c r="X602" s="4"/>
      <c r="Y602" s="4"/>
      <c r="Z602" s="4"/>
    </row>
    <row r="603" spans="1:26" ht="18.75" customHeight="1">
      <c r="A603" s="7"/>
      <c r="B603" s="77"/>
      <c r="C603" s="4"/>
      <c r="D603" s="7"/>
      <c r="E603" s="52"/>
      <c r="F603" s="4"/>
      <c r="G603" s="7"/>
      <c r="H603" s="53"/>
      <c r="I603" s="4"/>
      <c r="J603" s="4"/>
      <c r="K603" s="4"/>
      <c r="L603" s="4"/>
      <c r="M603" s="4"/>
      <c r="N603" s="4"/>
      <c r="O603" s="4"/>
      <c r="P603" s="4"/>
      <c r="Q603" s="4"/>
      <c r="R603" s="4"/>
      <c r="S603" s="4"/>
      <c r="T603" s="4"/>
      <c r="U603" s="4"/>
      <c r="V603" s="4"/>
      <c r="W603" s="4"/>
      <c r="X603" s="4"/>
      <c r="Y603" s="4"/>
      <c r="Z603" s="4"/>
    </row>
    <row r="604" spans="1:26" ht="18.75" customHeight="1">
      <c r="A604" s="7"/>
      <c r="B604" s="77"/>
      <c r="C604" s="4"/>
      <c r="D604" s="7"/>
      <c r="E604" s="52"/>
      <c r="F604" s="4"/>
      <c r="G604" s="7"/>
      <c r="H604" s="53"/>
      <c r="I604" s="4"/>
      <c r="J604" s="4"/>
      <c r="K604" s="4"/>
      <c r="L604" s="4"/>
      <c r="M604" s="4"/>
      <c r="N604" s="4"/>
      <c r="O604" s="4"/>
      <c r="P604" s="4"/>
      <c r="Q604" s="4"/>
      <c r="R604" s="4"/>
      <c r="S604" s="4"/>
      <c r="T604" s="4"/>
      <c r="U604" s="4"/>
      <c r="V604" s="4"/>
      <c r="W604" s="4"/>
      <c r="X604" s="4"/>
      <c r="Y604" s="4"/>
      <c r="Z604" s="4"/>
    </row>
    <row r="605" spans="1:26" ht="18.75" customHeight="1">
      <c r="A605" s="7"/>
      <c r="B605" s="77"/>
      <c r="C605" s="4"/>
      <c r="D605" s="7"/>
      <c r="E605" s="52"/>
      <c r="F605" s="4"/>
      <c r="G605" s="7"/>
      <c r="H605" s="53"/>
      <c r="I605" s="4"/>
      <c r="J605" s="4"/>
      <c r="K605" s="4"/>
      <c r="L605" s="4"/>
      <c r="M605" s="4"/>
      <c r="N605" s="4"/>
      <c r="O605" s="4"/>
      <c r="P605" s="4"/>
      <c r="Q605" s="4"/>
      <c r="R605" s="4"/>
      <c r="S605" s="4"/>
      <c r="T605" s="4"/>
      <c r="U605" s="4"/>
      <c r="V605" s="4"/>
      <c r="W605" s="4"/>
      <c r="X605" s="4"/>
      <c r="Y605" s="4"/>
      <c r="Z605" s="4"/>
    </row>
    <row r="606" spans="1:26" ht="18.75" customHeight="1">
      <c r="A606" s="7"/>
      <c r="B606" s="77"/>
      <c r="C606" s="4"/>
      <c r="D606" s="7"/>
      <c r="E606" s="52"/>
      <c r="F606" s="4"/>
      <c r="G606" s="7"/>
      <c r="H606" s="53"/>
      <c r="I606" s="4"/>
      <c r="J606" s="4"/>
      <c r="K606" s="4"/>
      <c r="L606" s="4"/>
      <c r="M606" s="4"/>
      <c r="N606" s="4"/>
      <c r="O606" s="4"/>
      <c r="P606" s="4"/>
      <c r="Q606" s="4"/>
      <c r="R606" s="4"/>
      <c r="S606" s="4"/>
      <c r="T606" s="4"/>
      <c r="U606" s="4"/>
      <c r="V606" s="4"/>
      <c r="W606" s="4"/>
      <c r="X606" s="4"/>
      <c r="Y606" s="4"/>
      <c r="Z606" s="4"/>
    </row>
    <row r="607" spans="1:26" ht="18.75" customHeight="1">
      <c r="A607" s="7"/>
      <c r="B607" s="77"/>
      <c r="C607" s="4"/>
      <c r="D607" s="7"/>
      <c r="E607" s="52"/>
      <c r="F607" s="4"/>
      <c r="G607" s="7"/>
      <c r="H607" s="53"/>
      <c r="I607" s="4"/>
      <c r="J607" s="4"/>
      <c r="K607" s="4"/>
      <c r="L607" s="4"/>
      <c r="M607" s="4"/>
      <c r="N607" s="4"/>
      <c r="O607" s="4"/>
      <c r="P607" s="4"/>
      <c r="Q607" s="4"/>
      <c r="R607" s="4"/>
      <c r="S607" s="4"/>
      <c r="T607" s="4"/>
      <c r="U607" s="4"/>
      <c r="V607" s="4"/>
      <c r="W607" s="4"/>
      <c r="X607" s="4"/>
      <c r="Y607" s="4"/>
      <c r="Z607" s="4"/>
    </row>
    <row r="608" spans="1:26" ht="18.75" customHeight="1">
      <c r="A608" s="7"/>
      <c r="B608" s="77"/>
      <c r="C608" s="4"/>
      <c r="D608" s="7"/>
      <c r="E608" s="52"/>
      <c r="F608" s="4"/>
      <c r="G608" s="7"/>
      <c r="H608" s="53"/>
      <c r="I608" s="4"/>
      <c r="J608" s="4"/>
      <c r="K608" s="4"/>
      <c r="L608" s="4"/>
      <c r="M608" s="4"/>
      <c r="N608" s="4"/>
      <c r="O608" s="4"/>
      <c r="P608" s="4"/>
      <c r="Q608" s="4"/>
      <c r="R608" s="4"/>
      <c r="S608" s="4"/>
      <c r="T608" s="4"/>
      <c r="U608" s="4"/>
      <c r="V608" s="4"/>
      <c r="W608" s="4"/>
      <c r="X608" s="4"/>
      <c r="Y608" s="4"/>
      <c r="Z608" s="4"/>
    </row>
    <row r="609" spans="1:26" ht="18.75" customHeight="1">
      <c r="A609" s="7"/>
      <c r="B609" s="77"/>
      <c r="C609" s="4"/>
      <c r="D609" s="7"/>
      <c r="E609" s="52"/>
      <c r="F609" s="4"/>
      <c r="G609" s="7"/>
      <c r="H609" s="53"/>
      <c r="I609" s="4"/>
      <c r="J609" s="4"/>
      <c r="K609" s="4"/>
      <c r="L609" s="4"/>
      <c r="M609" s="4"/>
      <c r="N609" s="4"/>
      <c r="O609" s="4"/>
      <c r="P609" s="4"/>
      <c r="Q609" s="4"/>
      <c r="R609" s="4"/>
      <c r="S609" s="4"/>
      <c r="T609" s="4"/>
      <c r="U609" s="4"/>
      <c r="V609" s="4"/>
      <c r="W609" s="4"/>
      <c r="X609" s="4"/>
      <c r="Y609" s="4"/>
      <c r="Z609" s="4"/>
    </row>
    <row r="610" spans="1:26" ht="18.75" customHeight="1">
      <c r="A610" s="7"/>
      <c r="B610" s="77"/>
      <c r="C610" s="4"/>
      <c r="D610" s="7"/>
      <c r="E610" s="52"/>
      <c r="F610" s="4"/>
      <c r="G610" s="7"/>
      <c r="H610" s="53"/>
      <c r="I610" s="4"/>
      <c r="J610" s="4"/>
      <c r="K610" s="4"/>
      <c r="L610" s="4"/>
      <c r="M610" s="4"/>
      <c r="N610" s="4"/>
      <c r="O610" s="4"/>
      <c r="P610" s="4"/>
      <c r="Q610" s="4"/>
      <c r="R610" s="4"/>
      <c r="S610" s="4"/>
      <c r="T610" s="4"/>
      <c r="U610" s="4"/>
      <c r="V610" s="4"/>
      <c r="W610" s="4"/>
      <c r="X610" s="4"/>
      <c r="Y610" s="4"/>
      <c r="Z610" s="4"/>
    </row>
    <row r="611" spans="1:26" ht="18.75" customHeight="1">
      <c r="A611" s="7"/>
      <c r="B611" s="77"/>
      <c r="C611" s="4"/>
      <c r="D611" s="7"/>
      <c r="E611" s="52"/>
      <c r="F611" s="4"/>
      <c r="G611" s="7"/>
      <c r="H611" s="53"/>
      <c r="I611" s="4"/>
      <c r="J611" s="4"/>
      <c r="K611" s="4"/>
      <c r="L611" s="4"/>
      <c r="M611" s="4"/>
      <c r="N611" s="4"/>
      <c r="O611" s="4"/>
      <c r="P611" s="4"/>
      <c r="Q611" s="4"/>
      <c r="R611" s="4"/>
      <c r="S611" s="4"/>
      <c r="T611" s="4"/>
      <c r="U611" s="4"/>
      <c r="V611" s="4"/>
      <c r="W611" s="4"/>
      <c r="X611" s="4"/>
      <c r="Y611" s="4"/>
      <c r="Z611" s="4"/>
    </row>
    <row r="612" spans="1:26" ht="18.75" customHeight="1">
      <c r="A612" s="7"/>
      <c r="B612" s="77"/>
      <c r="C612" s="4"/>
      <c r="D612" s="7"/>
      <c r="E612" s="52"/>
      <c r="F612" s="4"/>
      <c r="G612" s="7"/>
      <c r="H612" s="53"/>
      <c r="I612" s="4"/>
      <c r="J612" s="4"/>
      <c r="K612" s="4"/>
      <c r="L612" s="4"/>
      <c r="M612" s="4"/>
      <c r="N612" s="4"/>
      <c r="O612" s="4"/>
      <c r="P612" s="4"/>
      <c r="Q612" s="4"/>
      <c r="R612" s="4"/>
      <c r="S612" s="4"/>
      <c r="T612" s="4"/>
      <c r="U612" s="4"/>
      <c r="V612" s="4"/>
      <c r="W612" s="4"/>
      <c r="X612" s="4"/>
      <c r="Y612" s="4"/>
      <c r="Z612" s="4"/>
    </row>
    <row r="613" spans="1:26" ht="18.75" customHeight="1">
      <c r="A613" s="7"/>
      <c r="B613" s="77"/>
      <c r="C613" s="4"/>
      <c r="D613" s="7"/>
      <c r="E613" s="52"/>
      <c r="F613" s="4"/>
      <c r="G613" s="7"/>
      <c r="H613" s="53"/>
      <c r="I613" s="4"/>
      <c r="J613" s="4"/>
      <c r="K613" s="4"/>
      <c r="L613" s="4"/>
      <c r="M613" s="4"/>
      <c r="N613" s="4"/>
      <c r="O613" s="4"/>
      <c r="P613" s="4"/>
      <c r="Q613" s="4"/>
      <c r="R613" s="4"/>
      <c r="S613" s="4"/>
      <c r="T613" s="4"/>
      <c r="U613" s="4"/>
      <c r="V613" s="4"/>
      <c r="W613" s="4"/>
      <c r="X613" s="4"/>
      <c r="Y613" s="4"/>
      <c r="Z613" s="4"/>
    </row>
    <row r="614" spans="1:26" ht="18.75" customHeight="1">
      <c r="A614" s="7"/>
      <c r="B614" s="77"/>
      <c r="C614" s="4"/>
      <c r="D614" s="7"/>
      <c r="E614" s="52"/>
      <c r="F614" s="4"/>
      <c r="G614" s="7"/>
      <c r="H614" s="53"/>
      <c r="I614" s="4"/>
      <c r="J614" s="4"/>
      <c r="K614" s="4"/>
      <c r="L614" s="4"/>
      <c r="M614" s="4"/>
      <c r="N614" s="4"/>
      <c r="O614" s="4"/>
      <c r="P614" s="4"/>
      <c r="Q614" s="4"/>
      <c r="R614" s="4"/>
      <c r="S614" s="4"/>
      <c r="T614" s="4"/>
      <c r="U614" s="4"/>
      <c r="V614" s="4"/>
      <c r="W614" s="4"/>
      <c r="X614" s="4"/>
      <c r="Y614" s="4"/>
      <c r="Z614" s="4"/>
    </row>
    <row r="615" spans="1:26" ht="18.75" customHeight="1">
      <c r="A615" s="7"/>
      <c r="B615" s="77"/>
      <c r="C615" s="4"/>
      <c r="D615" s="7"/>
      <c r="E615" s="52"/>
      <c r="F615" s="4"/>
      <c r="G615" s="7"/>
      <c r="H615" s="53"/>
      <c r="I615" s="4"/>
      <c r="J615" s="4"/>
      <c r="K615" s="4"/>
      <c r="L615" s="4"/>
      <c r="M615" s="4"/>
      <c r="N615" s="4"/>
      <c r="O615" s="4"/>
      <c r="P615" s="4"/>
      <c r="Q615" s="4"/>
      <c r="R615" s="4"/>
      <c r="S615" s="4"/>
      <c r="T615" s="4"/>
      <c r="U615" s="4"/>
      <c r="V615" s="4"/>
      <c r="W615" s="4"/>
      <c r="X615" s="4"/>
      <c r="Y615" s="4"/>
      <c r="Z615" s="4"/>
    </row>
    <row r="616" spans="1:26" ht="18.75" customHeight="1">
      <c r="A616" s="7"/>
      <c r="B616" s="77"/>
      <c r="C616" s="4"/>
      <c r="D616" s="7"/>
      <c r="E616" s="52"/>
      <c r="F616" s="4"/>
      <c r="G616" s="7"/>
      <c r="H616" s="53"/>
      <c r="I616" s="4"/>
      <c r="J616" s="4"/>
      <c r="K616" s="4"/>
      <c r="L616" s="4"/>
      <c r="M616" s="4"/>
      <c r="N616" s="4"/>
      <c r="O616" s="4"/>
      <c r="P616" s="4"/>
      <c r="Q616" s="4"/>
      <c r="R616" s="4"/>
      <c r="S616" s="4"/>
      <c r="T616" s="4"/>
      <c r="U616" s="4"/>
      <c r="V616" s="4"/>
      <c r="W616" s="4"/>
      <c r="X616" s="4"/>
      <c r="Y616" s="4"/>
      <c r="Z616" s="4"/>
    </row>
    <row r="617" spans="1:26" ht="18.75" customHeight="1">
      <c r="A617" s="7"/>
      <c r="B617" s="77"/>
      <c r="C617" s="4"/>
      <c r="D617" s="7"/>
      <c r="E617" s="52"/>
      <c r="F617" s="4"/>
      <c r="G617" s="7"/>
      <c r="H617" s="53"/>
      <c r="I617" s="4"/>
      <c r="J617" s="4"/>
      <c r="K617" s="4"/>
      <c r="L617" s="4"/>
      <c r="M617" s="4"/>
      <c r="N617" s="4"/>
      <c r="O617" s="4"/>
      <c r="P617" s="4"/>
      <c r="Q617" s="4"/>
      <c r="R617" s="4"/>
      <c r="S617" s="4"/>
      <c r="T617" s="4"/>
      <c r="U617" s="4"/>
      <c r="V617" s="4"/>
      <c r="W617" s="4"/>
      <c r="X617" s="4"/>
      <c r="Y617" s="4"/>
      <c r="Z617" s="4"/>
    </row>
    <row r="618" spans="1:26" ht="18.75" customHeight="1">
      <c r="A618" s="7"/>
      <c r="B618" s="77"/>
      <c r="C618" s="4"/>
      <c r="D618" s="7"/>
      <c r="E618" s="52"/>
      <c r="F618" s="4"/>
      <c r="G618" s="7"/>
      <c r="H618" s="53"/>
      <c r="I618" s="4"/>
      <c r="J618" s="4"/>
      <c r="K618" s="4"/>
      <c r="L618" s="4"/>
      <c r="M618" s="4"/>
      <c r="N618" s="4"/>
      <c r="O618" s="4"/>
      <c r="P618" s="4"/>
      <c r="Q618" s="4"/>
      <c r="R618" s="4"/>
      <c r="S618" s="4"/>
      <c r="T618" s="4"/>
      <c r="U618" s="4"/>
      <c r="V618" s="4"/>
      <c r="W618" s="4"/>
      <c r="X618" s="4"/>
      <c r="Y618" s="4"/>
      <c r="Z618" s="4"/>
    </row>
    <row r="619" spans="1:26" ht="18.75" customHeight="1">
      <c r="A619" s="7"/>
      <c r="B619" s="77"/>
      <c r="C619" s="4"/>
      <c r="D619" s="7"/>
      <c r="E619" s="52"/>
      <c r="F619" s="4"/>
      <c r="G619" s="7"/>
      <c r="H619" s="53"/>
      <c r="I619" s="4"/>
      <c r="J619" s="4"/>
      <c r="K619" s="4"/>
      <c r="L619" s="4"/>
      <c r="M619" s="4"/>
      <c r="N619" s="4"/>
      <c r="O619" s="4"/>
      <c r="P619" s="4"/>
      <c r="Q619" s="4"/>
      <c r="R619" s="4"/>
      <c r="S619" s="4"/>
      <c r="T619" s="4"/>
      <c r="U619" s="4"/>
      <c r="V619" s="4"/>
      <c r="W619" s="4"/>
      <c r="X619" s="4"/>
      <c r="Y619" s="4"/>
      <c r="Z619" s="4"/>
    </row>
    <row r="620" spans="1:26" ht="18.75" customHeight="1">
      <c r="A620" s="7"/>
      <c r="B620" s="77"/>
      <c r="C620" s="4"/>
      <c r="D620" s="7"/>
      <c r="E620" s="52"/>
      <c r="F620" s="4"/>
      <c r="G620" s="7"/>
      <c r="H620" s="53"/>
      <c r="I620" s="4"/>
      <c r="J620" s="4"/>
      <c r="K620" s="4"/>
      <c r="L620" s="4"/>
      <c r="M620" s="4"/>
      <c r="N620" s="4"/>
      <c r="O620" s="4"/>
      <c r="P620" s="4"/>
      <c r="Q620" s="4"/>
      <c r="R620" s="4"/>
      <c r="S620" s="4"/>
      <c r="T620" s="4"/>
      <c r="U620" s="4"/>
      <c r="V620" s="4"/>
      <c r="W620" s="4"/>
      <c r="X620" s="4"/>
      <c r="Y620" s="4"/>
      <c r="Z620" s="4"/>
    </row>
    <row r="621" spans="1:26" ht="18.75" customHeight="1">
      <c r="A621" s="7"/>
      <c r="B621" s="77"/>
      <c r="C621" s="4"/>
      <c r="D621" s="7"/>
      <c r="E621" s="52"/>
      <c r="F621" s="4"/>
      <c r="G621" s="7"/>
      <c r="H621" s="53"/>
      <c r="I621" s="4"/>
      <c r="J621" s="4"/>
      <c r="K621" s="4"/>
      <c r="L621" s="4"/>
      <c r="M621" s="4"/>
      <c r="N621" s="4"/>
      <c r="O621" s="4"/>
      <c r="P621" s="4"/>
      <c r="Q621" s="4"/>
      <c r="R621" s="4"/>
      <c r="S621" s="4"/>
      <c r="T621" s="4"/>
      <c r="U621" s="4"/>
      <c r="V621" s="4"/>
      <c r="W621" s="4"/>
      <c r="X621" s="4"/>
      <c r="Y621" s="4"/>
      <c r="Z621" s="4"/>
    </row>
    <row r="622" spans="1:26" ht="18.75" customHeight="1">
      <c r="A622" s="7"/>
      <c r="B622" s="77"/>
      <c r="C622" s="4"/>
      <c r="D622" s="7"/>
      <c r="E622" s="52"/>
      <c r="F622" s="4"/>
      <c r="G622" s="7"/>
      <c r="H622" s="53"/>
      <c r="I622" s="4"/>
      <c r="J622" s="4"/>
      <c r="K622" s="4"/>
      <c r="L622" s="4"/>
      <c r="M622" s="4"/>
      <c r="N622" s="4"/>
      <c r="O622" s="4"/>
      <c r="P622" s="4"/>
      <c r="Q622" s="4"/>
      <c r="R622" s="4"/>
      <c r="S622" s="4"/>
      <c r="T622" s="4"/>
      <c r="U622" s="4"/>
      <c r="V622" s="4"/>
      <c r="W622" s="4"/>
      <c r="X622" s="4"/>
      <c r="Y622" s="4"/>
      <c r="Z622" s="4"/>
    </row>
    <row r="623" spans="1:26" ht="18.75" customHeight="1">
      <c r="A623" s="7"/>
      <c r="B623" s="77"/>
      <c r="C623" s="4"/>
      <c r="D623" s="7"/>
      <c r="E623" s="52"/>
      <c r="F623" s="4"/>
      <c r="G623" s="7"/>
      <c r="H623" s="53"/>
      <c r="I623" s="4"/>
      <c r="J623" s="4"/>
      <c r="K623" s="4"/>
      <c r="L623" s="4"/>
      <c r="M623" s="4"/>
      <c r="N623" s="4"/>
      <c r="O623" s="4"/>
      <c r="P623" s="4"/>
      <c r="Q623" s="4"/>
      <c r="R623" s="4"/>
      <c r="S623" s="4"/>
      <c r="T623" s="4"/>
      <c r="U623" s="4"/>
      <c r="V623" s="4"/>
      <c r="W623" s="4"/>
      <c r="X623" s="4"/>
      <c r="Y623" s="4"/>
      <c r="Z623" s="4"/>
    </row>
    <row r="624" spans="1:26" ht="18.75" customHeight="1">
      <c r="A624" s="7"/>
      <c r="B624" s="77"/>
      <c r="C624" s="4"/>
      <c r="D624" s="7"/>
      <c r="E624" s="52"/>
      <c r="F624" s="4"/>
      <c r="G624" s="7"/>
      <c r="H624" s="53"/>
      <c r="I624" s="4"/>
      <c r="J624" s="4"/>
      <c r="K624" s="4"/>
      <c r="L624" s="4"/>
      <c r="M624" s="4"/>
      <c r="N624" s="4"/>
      <c r="O624" s="4"/>
      <c r="P624" s="4"/>
      <c r="Q624" s="4"/>
      <c r="R624" s="4"/>
      <c r="S624" s="4"/>
      <c r="T624" s="4"/>
      <c r="U624" s="4"/>
      <c r="V624" s="4"/>
      <c r="W624" s="4"/>
      <c r="X624" s="4"/>
      <c r="Y624" s="4"/>
      <c r="Z624" s="4"/>
    </row>
    <row r="625" spans="1:26" ht="18.75" customHeight="1">
      <c r="A625" s="7"/>
      <c r="B625" s="77"/>
      <c r="C625" s="4"/>
      <c r="D625" s="7"/>
      <c r="E625" s="52"/>
      <c r="F625" s="4"/>
      <c r="G625" s="7"/>
      <c r="H625" s="53"/>
      <c r="I625" s="4"/>
      <c r="J625" s="4"/>
      <c r="K625" s="4"/>
      <c r="L625" s="4"/>
      <c r="M625" s="4"/>
      <c r="N625" s="4"/>
      <c r="O625" s="4"/>
      <c r="P625" s="4"/>
      <c r="Q625" s="4"/>
      <c r="R625" s="4"/>
      <c r="S625" s="4"/>
      <c r="T625" s="4"/>
      <c r="U625" s="4"/>
      <c r="V625" s="4"/>
      <c r="W625" s="4"/>
      <c r="X625" s="4"/>
      <c r="Y625" s="4"/>
      <c r="Z625" s="4"/>
    </row>
    <row r="626" spans="1:26" ht="18.75" customHeight="1">
      <c r="A626" s="7"/>
      <c r="B626" s="77"/>
      <c r="C626" s="4"/>
      <c r="D626" s="7"/>
      <c r="E626" s="52"/>
      <c r="F626" s="4"/>
      <c r="G626" s="7"/>
      <c r="H626" s="53"/>
      <c r="I626" s="4"/>
      <c r="J626" s="4"/>
      <c r="K626" s="4"/>
      <c r="L626" s="4"/>
      <c r="M626" s="4"/>
      <c r="N626" s="4"/>
      <c r="O626" s="4"/>
      <c r="P626" s="4"/>
      <c r="Q626" s="4"/>
      <c r="R626" s="4"/>
      <c r="S626" s="4"/>
      <c r="T626" s="4"/>
      <c r="U626" s="4"/>
      <c r="V626" s="4"/>
      <c r="W626" s="4"/>
      <c r="X626" s="4"/>
      <c r="Y626" s="4"/>
      <c r="Z626" s="4"/>
    </row>
    <row r="627" spans="1:26" ht="18.75" customHeight="1">
      <c r="A627" s="7"/>
      <c r="B627" s="77"/>
      <c r="C627" s="4"/>
      <c r="D627" s="7"/>
      <c r="E627" s="52"/>
      <c r="F627" s="4"/>
      <c r="G627" s="7"/>
      <c r="H627" s="53"/>
      <c r="I627" s="4"/>
      <c r="J627" s="4"/>
      <c r="K627" s="4"/>
      <c r="L627" s="4"/>
      <c r="M627" s="4"/>
      <c r="N627" s="4"/>
      <c r="O627" s="4"/>
      <c r="P627" s="4"/>
      <c r="Q627" s="4"/>
      <c r="R627" s="4"/>
      <c r="S627" s="4"/>
      <c r="T627" s="4"/>
      <c r="U627" s="4"/>
      <c r="V627" s="4"/>
      <c r="W627" s="4"/>
      <c r="X627" s="4"/>
      <c r="Y627" s="4"/>
      <c r="Z627" s="4"/>
    </row>
    <row r="628" spans="1:26" ht="18.75" customHeight="1">
      <c r="A628" s="7"/>
      <c r="B628" s="77"/>
      <c r="C628" s="4"/>
      <c r="D628" s="7"/>
      <c r="E628" s="52"/>
      <c r="F628" s="4"/>
      <c r="G628" s="7"/>
      <c r="H628" s="53"/>
      <c r="I628" s="4"/>
      <c r="J628" s="4"/>
      <c r="K628" s="4"/>
      <c r="L628" s="4"/>
      <c r="M628" s="4"/>
      <c r="N628" s="4"/>
      <c r="O628" s="4"/>
      <c r="P628" s="4"/>
      <c r="Q628" s="4"/>
      <c r="R628" s="4"/>
      <c r="S628" s="4"/>
      <c r="T628" s="4"/>
      <c r="U628" s="4"/>
      <c r="V628" s="4"/>
      <c r="W628" s="4"/>
      <c r="X628" s="4"/>
      <c r="Y628" s="4"/>
      <c r="Z628" s="4"/>
    </row>
    <row r="629" spans="1:26" ht="18.75" customHeight="1">
      <c r="A629" s="7"/>
      <c r="B629" s="77"/>
      <c r="C629" s="4"/>
      <c r="D629" s="7"/>
      <c r="E629" s="52"/>
      <c r="F629" s="4"/>
      <c r="G629" s="7"/>
      <c r="H629" s="53"/>
      <c r="I629" s="4"/>
      <c r="J629" s="4"/>
      <c r="K629" s="4"/>
      <c r="L629" s="4"/>
      <c r="M629" s="4"/>
      <c r="N629" s="4"/>
      <c r="O629" s="4"/>
      <c r="P629" s="4"/>
      <c r="Q629" s="4"/>
      <c r="R629" s="4"/>
      <c r="S629" s="4"/>
      <c r="T629" s="4"/>
      <c r="U629" s="4"/>
      <c r="V629" s="4"/>
      <c r="W629" s="4"/>
      <c r="X629" s="4"/>
      <c r="Y629" s="4"/>
      <c r="Z629" s="4"/>
    </row>
    <row r="630" spans="1:26" ht="18.75" customHeight="1">
      <c r="A630" s="7"/>
      <c r="B630" s="77"/>
      <c r="C630" s="4"/>
      <c r="D630" s="7"/>
      <c r="E630" s="52"/>
      <c r="F630" s="4"/>
      <c r="G630" s="7"/>
      <c r="H630" s="53"/>
      <c r="I630" s="4"/>
      <c r="J630" s="4"/>
      <c r="K630" s="4"/>
      <c r="L630" s="4"/>
      <c r="M630" s="4"/>
      <c r="N630" s="4"/>
      <c r="O630" s="4"/>
      <c r="P630" s="4"/>
      <c r="Q630" s="4"/>
      <c r="R630" s="4"/>
      <c r="S630" s="4"/>
      <c r="T630" s="4"/>
      <c r="U630" s="4"/>
      <c r="V630" s="4"/>
      <c r="W630" s="4"/>
      <c r="X630" s="4"/>
      <c r="Y630" s="4"/>
      <c r="Z630" s="4"/>
    </row>
    <row r="631" spans="1:26" ht="18.75" customHeight="1">
      <c r="A631" s="7"/>
      <c r="B631" s="77"/>
      <c r="C631" s="4"/>
      <c r="D631" s="7"/>
      <c r="E631" s="52"/>
      <c r="F631" s="4"/>
      <c r="G631" s="7"/>
      <c r="H631" s="53"/>
      <c r="I631" s="4"/>
      <c r="J631" s="4"/>
      <c r="K631" s="4"/>
      <c r="L631" s="4"/>
      <c r="M631" s="4"/>
      <c r="N631" s="4"/>
      <c r="O631" s="4"/>
      <c r="P631" s="4"/>
      <c r="Q631" s="4"/>
      <c r="R631" s="4"/>
      <c r="S631" s="4"/>
      <c r="T631" s="4"/>
      <c r="U631" s="4"/>
      <c r="V631" s="4"/>
      <c r="W631" s="4"/>
      <c r="X631" s="4"/>
      <c r="Y631" s="4"/>
      <c r="Z631" s="4"/>
    </row>
    <row r="632" spans="1:26" ht="18.75" customHeight="1">
      <c r="A632" s="7"/>
      <c r="B632" s="77"/>
      <c r="C632" s="4"/>
      <c r="D632" s="7"/>
      <c r="E632" s="52"/>
      <c r="F632" s="4"/>
      <c r="G632" s="7"/>
      <c r="H632" s="53"/>
      <c r="I632" s="4"/>
      <c r="J632" s="4"/>
      <c r="K632" s="4"/>
      <c r="L632" s="4"/>
      <c r="M632" s="4"/>
      <c r="N632" s="4"/>
      <c r="O632" s="4"/>
      <c r="P632" s="4"/>
      <c r="Q632" s="4"/>
      <c r="R632" s="4"/>
      <c r="S632" s="4"/>
      <c r="T632" s="4"/>
      <c r="U632" s="4"/>
      <c r="V632" s="4"/>
      <c r="W632" s="4"/>
      <c r="X632" s="4"/>
      <c r="Y632" s="4"/>
      <c r="Z632" s="4"/>
    </row>
    <row r="633" spans="1:26" ht="18.75" customHeight="1">
      <c r="A633" s="7"/>
      <c r="B633" s="77"/>
      <c r="C633" s="4"/>
      <c r="D633" s="7"/>
      <c r="E633" s="52"/>
      <c r="F633" s="4"/>
      <c r="G633" s="7"/>
      <c r="H633" s="53"/>
      <c r="I633" s="4"/>
      <c r="J633" s="4"/>
      <c r="K633" s="4"/>
      <c r="L633" s="4"/>
      <c r="M633" s="4"/>
      <c r="N633" s="4"/>
      <c r="O633" s="4"/>
      <c r="P633" s="4"/>
      <c r="Q633" s="4"/>
      <c r="R633" s="4"/>
      <c r="S633" s="4"/>
      <c r="T633" s="4"/>
      <c r="U633" s="4"/>
      <c r="V633" s="4"/>
      <c r="W633" s="4"/>
      <c r="X633" s="4"/>
      <c r="Y633" s="4"/>
      <c r="Z633" s="4"/>
    </row>
    <row r="634" spans="1:26" ht="18.75" customHeight="1">
      <c r="A634" s="7"/>
      <c r="B634" s="77"/>
      <c r="C634" s="4"/>
      <c r="D634" s="7"/>
      <c r="E634" s="52"/>
      <c r="F634" s="4"/>
      <c r="G634" s="7"/>
      <c r="H634" s="53"/>
      <c r="I634" s="4"/>
      <c r="J634" s="4"/>
      <c r="K634" s="4"/>
      <c r="L634" s="4"/>
      <c r="M634" s="4"/>
      <c r="N634" s="4"/>
      <c r="O634" s="4"/>
      <c r="P634" s="4"/>
      <c r="Q634" s="4"/>
      <c r="R634" s="4"/>
      <c r="S634" s="4"/>
      <c r="T634" s="4"/>
      <c r="U634" s="4"/>
      <c r="V634" s="4"/>
      <c r="W634" s="4"/>
      <c r="X634" s="4"/>
      <c r="Y634" s="4"/>
      <c r="Z634" s="4"/>
    </row>
    <row r="635" spans="1:26" ht="18.75" customHeight="1">
      <c r="A635" s="7"/>
      <c r="B635" s="77"/>
      <c r="C635" s="4"/>
      <c r="D635" s="7"/>
      <c r="E635" s="52"/>
      <c r="F635" s="4"/>
      <c r="G635" s="7"/>
      <c r="H635" s="53"/>
      <c r="I635" s="4"/>
      <c r="J635" s="4"/>
      <c r="K635" s="4"/>
      <c r="L635" s="4"/>
      <c r="M635" s="4"/>
      <c r="N635" s="4"/>
      <c r="O635" s="4"/>
      <c r="P635" s="4"/>
      <c r="Q635" s="4"/>
      <c r="R635" s="4"/>
      <c r="S635" s="4"/>
      <c r="T635" s="4"/>
      <c r="U635" s="4"/>
      <c r="V635" s="4"/>
      <c r="W635" s="4"/>
      <c r="X635" s="4"/>
      <c r="Y635" s="4"/>
      <c r="Z635" s="4"/>
    </row>
    <row r="636" spans="1:26" ht="18.75" customHeight="1">
      <c r="A636" s="7"/>
      <c r="B636" s="77"/>
      <c r="C636" s="4"/>
      <c r="D636" s="7"/>
      <c r="E636" s="52"/>
      <c r="F636" s="4"/>
      <c r="G636" s="7"/>
      <c r="H636" s="53"/>
      <c r="I636" s="4"/>
      <c r="J636" s="4"/>
      <c r="K636" s="4"/>
      <c r="L636" s="4"/>
      <c r="M636" s="4"/>
      <c r="N636" s="4"/>
      <c r="O636" s="4"/>
      <c r="P636" s="4"/>
      <c r="Q636" s="4"/>
      <c r="R636" s="4"/>
      <c r="S636" s="4"/>
      <c r="T636" s="4"/>
      <c r="U636" s="4"/>
      <c r="V636" s="4"/>
      <c r="W636" s="4"/>
      <c r="X636" s="4"/>
      <c r="Y636" s="4"/>
      <c r="Z636" s="4"/>
    </row>
    <row r="637" spans="1:26" ht="18.75" customHeight="1">
      <c r="A637" s="7"/>
      <c r="B637" s="77"/>
      <c r="C637" s="4"/>
      <c r="D637" s="7"/>
      <c r="E637" s="52"/>
      <c r="F637" s="4"/>
      <c r="G637" s="7"/>
      <c r="H637" s="53"/>
      <c r="I637" s="4"/>
      <c r="J637" s="4"/>
      <c r="K637" s="4"/>
      <c r="L637" s="4"/>
      <c r="M637" s="4"/>
      <c r="N637" s="4"/>
      <c r="O637" s="4"/>
      <c r="P637" s="4"/>
      <c r="Q637" s="4"/>
      <c r="R637" s="4"/>
      <c r="S637" s="4"/>
      <c r="T637" s="4"/>
      <c r="U637" s="4"/>
      <c r="V637" s="4"/>
      <c r="W637" s="4"/>
      <c r="X637" s="4"/>
      <c r="Y637" s="4"/>
      <c r="Z637" s="4"/>
    </row>
    <row r="638" spans="1:26" ht="18.75" customHeight="1">
      <c r="A638" s="7"/>
      <c r="B638" s="77"/>
      <c r="C638" s="4"/>
      <c r="D638" s="7"/>
      <c r="E638" s="52"/>
      <c r="F638" s="4"/>
      <c r="G638" s="7"/>
      <c r="H638" s="53"/>
      <c r="I638" s="4"/>
      <c r="J638" s="4"/>
      <c r="K638" s="4"/>
      <c r="L638" s="4"/>
      <c r="M638" s="4"/>
      <c r="N638" s="4"/>
      <c r="O638" s="4"/>
      <c r="P638" s="4"/>
      <c r="Q638" s="4"/>
      <c r="R638" s="4"/>
      <c r="S638" s="4"/>
      <c r="T638" s="4"/>
      <c r="U638" s="4"/>
      <c r="V638" s="4"/>
      <c r="W638" s="4"/>
      <c r="X638" s="4"/>
      <c r="Y638" s="4"/>
      <c r="Z638" s="4"/>
    </row>
    <row r="639" spans="1:26" ht="18.75" customHeight="1">
      <c r="A639" s="7"/>
      <c r="B639" s="77"/>
      <c r="C639" s="4"/>
      <c r="D639" s="7"/>
      <c r="E639" s="52"/>
      <c r="F639" s="4"/>
      <c r="G639" s="7"/>
      <c r="H639" s="53"/>
      <c r="I639" s="4"/>
      <c r="J639" s="4"/>
      <c r="K639" s="4"/>
      <c r="L639" s="4"/>
      <c r="M639" s="4"/>
      <c r="N639" s="4"/>
      <c r="O639" s="4"/>
      <c r="P639" s="4"/>
      <c r="Q639" s="4"/>
      <c r="R639" s="4"/>
      <c r="S639" s="4"/>
      <c r="T639" s="4"/>
      <c r="U639" s="4"/>
      <c r="V639" s="4"/>
      <c r="W639" s="4"/>
      <c r="X639" s="4"/>
      <c r="Y639" s="4"/>
      <c r="Z639" s="4"/>
    </row>
    <row r="640" spans="1:26" ht="18.75" customHeight="1">
      <c r="A640" s="7"/>
      <c r="B640" s="77"/>
      <c r="C640" s="4"/>
      <c r="D640" s="7"/>
      <c r="E640" s="52"/>
      <c r="F640" s="4"/>
      <c r="G640" s="7"/>
      <c r="H640" s="53"/>
      <c r="I640" s="4"/>
      <c r="J640" s="4"/>
      <c r="K640" s="4"/>
      <c r="L640" s="4"/>
      <c r="M640" s="4"/>
      <c r="N640" s="4"/>
      <c r="O640" s="4"/>
      <c r="P640" s="4"/>
      <c r="Q640" s="4"/>
      <c r="R640" s="4"/>
      <c r="S640" s="4"/>
      <c r="T640" s="4"/>
      <c r="U640" s="4"/>
      <c r="V640" s="4"/>
      <c r="W640" s="4"/>
      <c r="X640" s="4"/>
      <c r="Y640" s="4"/>
      <c r="Z640" s="4"/>
    </row>
    <row r="641" spans="1:26" ht="18.75" customHeight="1">
      <c r="A641" s="7"/>
      <c r="B641" s="77"/>
      <c r="C641" s="4"/>
      <c r="D641" s="7"/>
      <c r="E641" s="52"/>
      <c r="F641" s="4"/>
      <c r="G641" s="7"/>
      <c r="H641" s="53"/>
      <c r="I641" s="4"/>
      <c r="J641" s="4"/>
      <c r="K641" s="4"/>
      <c r="L641" s="4"/>
      <c r="M641" s="4"/>
      <c r="N641" s="4"/>
      <c r="O641" s="4"/>
      <c r="P641" s="4"/>
      <c r="Q641" s="4"/>
      <c r="R641" s="4"/>
      <c r="S641" s="4"/>
      <c r="T641" s="4"/>
      <c r="U641" s="4"/>
      <c r="V641" s="4"/>
      <c r="W641" s="4"/>
      <c r="X641" s="4"/>
      <c r="Y641" s="4"/>
      <c r="Z641" s="4"/>
    </row>
    <row r="642" spans="1:26" ht="18.75" customHeight="1">
      <c r="A642" s="7"/>
      <c r="B642" s="77"/>
      <c r="C642" s="4"/>
      <c r="D642" s="7"/>
      <c r="E642" s="52"/>
      <c r="F642" s="4"/>
      <c r="G642" s="7"/>
      <c r="H642" s="53"/>
      <c r="I642" s="4"/>
      <c r="J642" s="4"/>
      <c r="K642" s="4"/>
      <c r="L642" s="4"/>
      <c r="M642" s="4"/>
      <c r="N642" s="4"/>
      <c r="O642" s="4"/>
      <c r="P642" s="4"/>
      <c r="Q642" s="4"/>
      <c r="R642" s="4"/>
      <c r="S642" s="4"/>
      <c r="T642" s="4"/>
      <c r="U642" s="4"/>
      <c r="V642" s="4"/>
      <c r="W642" s="4"/>
      <c r="X642" s="4"/>
      <c r="Y642" s="4"/>
      <c r="Z642" s="4"/>
    </row>
    <row r="643" spans="1:26" ht="18.75" customHeight="1">
      <c r="A643" s="7"/>
      <c r="B643" s="77"/>
      <c r="C643" s="4"/>
      <c r="D643" s="7"/>
      <c r="E643" s="52"/>
      <c r="F643" s="4"/>
      <c r="G643" s="7"/>
      <c r="H643" s="53"/>
      <c r="I643" s="4"/>
      <c r="J643" s="4"/>
      <c r="K643" s="4"/>
      <c r="L643" s="4"/>
      <c r="M643" s="4"/>
      <c r="N643" s="4"/>
      <c r="O643" s="4"/>
      <c r="P643" s="4"/>
      <c r="Q643" s="4"/>
      <c r="R643" s="4"/>
      <c r="S643" s="4"/>
      <c r="T643" s="4"/>
      <c r="U643" s="4"/>
      <c r="V643" s="4"/>
      <c r="W643" s="4"/>
      <c r="X643" s="4"/>
      <c r="Y643" s="4"/>
      <c r="Z643" s="4"/>
    </row>
    <row r="644" spans="1:26" ht="18.75" customHeight="1">
      <c r="A644" s="7"/>
      <c r="B644" s="77"/>
      <c r="C644" s="4"/>
      <c r="D644" s="7"/>
      <c r="E644" s="52"/>
      <c r="F644" s="4"/>
      <c r="G644" s="7"/>
      <c r="H644" s="53"/>
      <c r="I644" s="4"/>
      <c r="J644" s="4"/>
      <c r="K644" s="4"/>
      <c r="L644" s="4"/>
      <c r="M644" s="4"/>
      <c r="N644" s="4"/>
      <c r="O644" s="4"/>
      <c r="P644" s="4"/>
      <c r="Q644" s="4"/>
      <c r="R644" s="4"/>
      <c r="S644" s="4"/>
      <c r="T644" s="4"/>
      <c r="U644" s="4"/>
      <c r="V644" s="4"/>
      <c r="W644" s="4"/>
      <c r="X644" s="4"/>
      <c r="Y644" s="4"/>
      <c r="Z644" s="4"/>
    </row>
    <row r="645" spans="1:26" ht="18.75" customHeight="1">
      <c r="A645" s="7"/>
      <c r="B645" s="77"/>
      <c r="C645" s="4"/>
      <c r="D645" s="7"/>
      <c r="E645" s="52"/>
      <c r="F645" s="4"/>
      <c r="G645" s="7"/>
      <c r="H645" s="53"/>
      <c r="I645" s="4"/>
      <c r="J645" s="4"/>
      <c r="K645" s="4"/>
      <c r="L645" s="4"/>
      <c r="M645" s="4"/>
      <c r="N645" s="4"/>
      <c r="O645" s="4"/>
      <c r="P645" s="4"/>
      <c r="Q645" s="4"/>
      <c r="R645" s="4"/>
      <c r="S645" s="4"/>
      <c r="T645" s="4"/>
      <c r="U645" s="4"/>
      <c r="V645" s="4"/>
      <c r="W645" s="4"/>
      <c r="X645" s="4"/>
      <c r="Y645" s="4"/>
      <c r="Z645" s="4"/>
    </row>
    <row r="646" spans="1:26" ht="18.75" customHeight="1">
      <c r="A646" s="7"/>
      <c r="B646" s="77"/>
      <c r="C646" s="4"/>
      <c r="D646" s="7"/>
      <c r="E646" s="52"/>
      <c r="F646" s="4"/>
      <c r="G646" s="7"/>
      <c r="H646" s="53"/>
      <c r="I646" s="4"/>
      <c r="J646" s="4"/>
      <c r="K646" s="4"/>
      <c r="L646" s="4"/>
      <c r="M646" s="4"/>
      <c r="N646" s="4"/>
      <c r="O646" s="4"/>
      <c r="P646" s="4"/>
      <c r="Q646" s="4"/>
      <c r="R646" s="4"/>
      <c r="S646" s="4"/>
      <c r="T646" s="4"/>
      <c r="U646" s="4"/>
      <c r="V646" s="4"/>
      <c r="W646" s="4"/>
      <c r="X646" s="4"/>
      <c r="Y646" s="4"/>
      <c r="Z646" s="4"/>
    </row>
    <row r="647" spans="1:26" ht="18.75" customHeight="1">
      <c r="A647" s="7"/>
      <c r="B647" s="77"/>
      <c r="C647" s="4"/>
      <c r="D647" s="7"/>
      <c r="E647" s="52"/>
      <c r="F647" s="4"/>
      <c r="G647" s="7"/>
      <c r="H647" s="53"/>
      <c r="I647" s="4"/>
      <c r="J647" s="4"/>
      <c r="K647" s="4"/>
      <c r="L647" s="4"/>
      <c r="M647" s="4"/>
      <c r="N647" s="4"/>
      <c r="O647" s="4"/>
      <c r="P647" s="4"/>
      <c r="Q647" s="4"/>
      <c r="R647" s="4"/>
      <c r="S647" s="4"/>
      <c r="T647" s="4"/>
      <c r="U647" s="4"/>
      <c r="V647" s="4"/>
      <c r="W647" s="4"/>
      <c r="X647" s="4"/>
      <c r="Y647" s="4"/>
      <c r="Z647" s="4"/>
    </row>
    <row r="648" spans="1:26" ht="18.75" customHeight="1">
      <c r="A648" s="7"/>
      <c r="B648" s="77"/>
      <c r="C648" s="4"/>
      <c r="D648" s="7"/>
      <c r="E648" s="52"/>
      <c r="F648" s="4"/>
      <c r="G648" s="7"/>
      <c r="H648" s="53"/>
      <c r="I648" s="4"/>
      <c r="J648" s="4"/>
      <c r="K648" s="4"/>
      <c r="L648" s="4"/>
      <c r="M648" s="4"/>
      <c r="N648" s="4"/>
      <c r="O648" s="4"/>
      <c r="P648" s="4"/>
      <c r="Q648" s="4"/>
      <c r="R648" s="4"/>
      <c r="S648" s="4"/>
      <c r="T648" s="4"/>
      <c r="U648" s="4"/>
      <c r="V648" s="4"/>
      <c r="W648" s="4"/>
      <c r="X648" s="4"/>
      <c r="Y648" s="4"/>
      <c r="Z648" s="4"/>
    </row>
    <row r="649" spans="1:26" ht="18.75" customHeight="1">
      <c r="A649" s="7"/>
      <c r="B649" s="77"/>
      <c r="C649" s="4"/>
      <c r="D649" s="7"/>
      <c r="E649" s="52"/>
      <c r="F649" s="4"/>
      <c r="G649" s="7"/>
      <c r="H649" s="53"/>
      <c r="I649" s="4"/>
      <c r="J649" s="4"/>
      <c r="K649" s="4"/>
      <c r="L649" s="4"/>
      <c r="M649" s="4"/>
      <c r="N649" s="4"/>
      <c r="O649" s="4"/>
      <c r="P649" s="4"/>
      <c r="Q649" s="4"/>
      <c r="R649" s="4"/>
      <c r="S649" s="4"/>
      <c r="T649" s="4"/>
      <c r="U649" s="4"/>
      <c r="V649" s="4"/>
      <c r="W649" s="4"/>
      <c r="X649" s="4"/>
      <c r="Y649" s="4"/>
      <c r="Z649" s="4"/>
    </row>
    <row r="650" spans="1:26" ht="18.75" customHeight="1">
      <c r="A650" s="7"/>
      <c r="B650" s="77"/>
      <c r="C650" s="4"/>
      <c r="D650" s="7"/>
      <c r="E650" s="52"/>
      <c r="F650" s="4"/>
      <c r="G650" s="7"/>
      <c r="H650" s="53"/>
      <c r="I650" s="4"/>
      <c r="J650" s="4"/>
      <c r="K650" s="4"/>
      <c r="L650" s="4"/>
      <c r="M650" s="4"/>
      <c r="N650" s="4"/>
      <c r="O650" s="4"/>
      <c r="P650" s="4"/>
      <c r="Q650" s="4"/>
      <c r="R650" s="4"/>
      <c r="S650" s="4"/>
      <c r="T650" s="4"/>
      <c r="U650" s="4"/>
      <c r="V650" s="4"/>
      <c r="W650" s="4"/>
      <c r="X650" s="4"/>
      <c r="Y650" s="4"/>
      <c r="Z650" s="4"/>
    </row>
    <row r="651" spans="1:26" ht="18.75" customHeight="1">
      <c r="A651" s="7"/>
      <c r="B651" s="77"/>
      <c r="C651" s="4"/>
      <c r="D651" s="7"/>
      <c r="E651" s="52"/>
      <c r="F651" s="4"/>
      <c r="G651" s="7"/>
      <c r="H651" s="53"/>
      <c r="I651" s="4"/>
      <c r="J651" s="4"/>
      <c r="K651" s="4"/>
      <c r="L651" s="4"/>
      <c r="M651" s="4"/>
      <c r="N651" s="4"/>
      <c r="O651" s="4"/>
      <c r="P651" s="4"/>
      <c r="Q651" s="4"/>
      <c r="R651" s="4"/>
      <c r="S651" s="4"/>
      <c r="T651" s="4"/>
      <c r="U651" s="4"/>
      <c r="V651" s="4"/>
      <c r="W651" s="4"/>
      <c r="X651" s="4"/>
      <c r="Y651" s="4"/>
      <c r="Z651" s="4"/>
    </row>
    <row r="652" spans="1:26" ht="18.75" customHeight="1">
      <c r="A652" s="7"/>
      <c r="B652" s="77"/>
      <c r="C652" s="4"/>
      <c r="D652" s="7"/>
      <c r="E652" s="52"/>
      <c r="F652" s="4"/>
      <c r="G652" s="7"/>
      <c r="H652" s="53"/>
      <c r="I652" s="4"/>
      <c r="J652" s="4"/>
      <c r="K652" s="4"/>
      <c r="L652" s="4"/>
      <c r="M652" s="4"/>
      <c r="N652" s="4"/>
      <c r="O652" s="4"/>
      <c r="P652" s="4"/>
      <c r="Q652" s="4"/>
      <c r="R652" s="4"/>
      <c r="S652" s="4"/>
      <c r="T652" s="4"/>
      <c r="U652" s="4"/>
      <c r="V652" s="4"/>
      <c r="W652" s="4"/>
      <c r="X652" s="4"/>
      <c r="Y652" s="4"/>
      <c r="Z652" s="4"/>
    </row>
    <row r="653" spans="1:26" ht="18.75" customHeight="1">
      <c r="A653" s="7"/>
      <c r="B653" s="77"/>
      <c r="C653" s="4"/>
      <c r="D653" s="7"/>
      <c r="E653" s="52"/>
      <c r="F653" s="4"/>
      <c r="G653" s="7"/>
      <c r="H653" s="53"/>
      <c r="I653" s="4"/>
      <c r="J653" s="4"/>
      <c r="K653" s="4"/>
      <c r="L653" s="4"/>
      <c r="M653" s="4"/>
      <c r="N653" s="4"/>
      <c r="O653" s="4"/>
      <c r="P653" s="4"/>
      <c r="Q653" s="4"/>
      <c r="R653" s="4"/>
      <c r="S653" s="4"/>
      <c r="T653" s="4"/>
      <c r="U653" s="4"/>
      <c r="V653" s="4"/>
      <c r="W653" s="4"/>
      <c r="X653" s="4"/>
      <c r="Y653" s="4"/>
      <c r="Z653" s="4"/>
    </row>
    <row r="654" spans="1:26" ht="18.75" customHeight="1">
      <c r="A654" s="7"/>
      <c r="B654" s="77"/>
      <c r="C654" s="4"/>
      <c r="D654" s="7"/>
      <c r="E654" s="52"/>
      <c r="F654" s="4"/>
      <c r="G654" s="7"/>
      <c r="H654" s="53"/>
      <c r="I654" s="4"/>
      <c r="J654" s="4"/>
      <c r="K654" s="4"/>
      <c r="L654" s="4"/>
      <c r="M654" s="4"/>
      <c r="N654" s="4"/>
      <c r="O654" s="4"/>
      <c r="P654" s="4"/>
      <c r="Q654" s="4"/>
      <c r="R654" s="4"/>
      <c r="S654" s="4"/>
      <c r="T654" s="4"/>
      <c r="U654" s="4"/>
      <c r="V654" s="4"/>
      <c r="W654" s="4"/>
      <c r="X654" s="4"/>
      <c r="Y654" s="4"/>
      <c r="Z654" s="4"/>
    </row>
    <row r="655" spans="1:26" ht="18.75" customHeight="1">
      <c r="A655" s="7"/>
      <c r="B655" s="77"/>
      <c r="C655" s="4"/>
      <c r="D655" s="7"/>
      <c r="E655" s="52"/>
      <c r="F655" s="4"/>
      <c r="G655" s="7"/>
      <c r="H655" s="53"/>
      <c r="I655" s="4"/>
      <c r="J655" s="4"/>
      <c r="K655" s="4"/>
      <c r="L655" s="4"/>
      <c r="M655" s="4"/>
      <c r="N655" s="4"/>
      <c r="O655" s="4"/>
      <c r="P655" s="4"/>
      <c r="Q655" s="4"/>
      <c r="R655" s="4"/>
      <c r="S655" s="4"/>
      <c r="T655" s="4"/>
      <c r="U655" s="4"/>
      <c r="V655" s="4"/>
      <c r="W655" s="4"/>
      <c r="X655" s="4"/>
      <c r="Y655" s="4"/>
      <c r="Z655" s="4"/>
    </row>
    <row r="656" spans="1:26" ht="18.75" customHeight="1">
      <c r="A656" s="7"/>
      <c r="B656" s="77"/>
      <c r="C656" s="4"/>
      <c r="D656" s="7"/>
      <c r="E656" s="52"/>
      <c r="F656" s="4"/>
      <c r="G656" s="7"/>
      <c r="H656" s="53"/>
      <c r="I656" s="4"/>
      <c r="J656" s="4"/>
      <c r="K656" s="4"/>
      <c r="L656" s="4"/>
      <c r="M656" s="4"/>
      <c r="N656" s="4"/>
      <c r="O656" s="4"/>
      <c r="P656" s="4"/>
      <c r="Q656" s="4"/>
      <c r="R656" s="4"/>
      <c r="S656" s="4"/>
      <c r="T656" s="4"/>
      <c r="U656" s="4"/>
      <c r="V656" s="4"/>
      <c r="W656" s="4"/>
      <c r="X656" s="4"/>
      <c r="Y656" s="4"/>
      <c r="Z656" s="4"/>
    </row>
    <row r="657" spans="1:26" ht="18.75" customHeight="1">
      <c r="A657" s="7"/>
      <c r="B657" s="77"/>
      <c r="C657" s="4"/>
      <c r="D657" s="7"/>
      <c r="E657" s="52"/>
      <c r="F657" s="4"/>
      <c r="G657" s="7"/>
      <c r="H657" s="53"/>
      <c r="I657" s="4"/>
      <c r="J657" s="4"/>
      <c r="K657" s="4"/>
      <c r="L657" s="4"/>
      <c r="M657" s="4"/>
      <c r="N657" s="4"/>
      <c r="O657" s="4"/>
      <c r="P657" s="4"/>
      <c r="Q657" s="4"/>
      <c r="R657" s="4"/>
      <c r="S657" s="4"/>
      <c r="T657" s="4"/>
      <c r="U657" s="4"/>
      <c r="V657" s="4"/>
      <c r="W657" s="4"/>
      <c r="X657" s="4"/>
      <c r="Y657" s="4"/>
      <c r="Z657" s="4"/>
    </row>
    <row r="658" spans="1:26" ht="18.75" customHeight="1">
      <c r="A658" s="7"/>
      <c r="B658" s="77"/>
      <c r="C658" s="4"/>
      <c r="D658" s="7"/>
      <c r="E658" s="52"/>
      <c r="F658" s="4"/>
      <c r="G658" s="7"/>
      <c r="H658" s="53"/>
      <c r="I658" s="4"/>
      <c r="J658" s="4"/>
      <c r="K658" s="4"/>
      <c r="L658" s="4"/>
      <c r="M658" s="4"/>
      <c r="N658" s="4"/>
      <c r="O658" s="4"/>
      <c r="P658" s="4"/>
      <c r="Q658" s="4"/>
      <c r="R658" s="4"/>
      <c r="S658" s="4"/>
      <c r="T658" s="4"/>
      <c r="U658" s="4"/>
      <c r="V658" s="4"/>
      <c r="W658" s="4"/>
      <c r="X658" s="4"/>
      <c r="Y658" s="4"/>
      <c r="Z658" s="4"/>
    </row>
    <row r="659" spans="1:26" ht="18.75" customHeight="1">
      <c r="A659" s="7"/>
      <c r="B659" s="77"/>
      <c r="C659" s="4"/>
      <c r="D659" s="7"/>
      <c r="E659" s="52"/>
      <c r="F659" s="4"/>
      <c r="G659" s="7"/>
      <c r="H659" s="53"/>
      <c r="I659" s="4"/>
      <c r="J659" s="4"/>
      <c r="K659" s="4"/>
      <c r="L659" s="4"/>
      <c r="M659" s="4"/>
      <c r="N659" s="4"/>
      <c r="O659" s="4"/>
      <c r="P659" s="4"/>
      <c r="Q659" s="4"/>
      <c r="R659" s="4"/>
      <c r="S659" s="4"/>
      <c r="T659" s="4"/>
      <c r="U659" s="4"/>
      <c r="V659" s="4"/>
      <c r="W659" s="4"/>
      <c r="X659" s="4"/>
      <c r="Y659" s="4"/>
      <c r="Z659" s="4"/>
    </row>
    <row r="660" spans="1:26" ht="18.75" customHeight="1">
      <c r="A660" s="7"/>
      <c r="B660" s="77"/>
      <c r="C660" s="4"/>
      <c r="D660" s="7"/>
      <c r="E660" s="52"/>
      <c r="F660" s="4"/>
      <c r="G660" s="7"/>
      <c r="H660" s="53"/>
      <c r="I660" s="4"/>
      <c r="J660" s="4"/>
      <c r="K660" s="4"/>
      <c r="L660" s="4"/>
      <c r="M660" s="4"/>
      <c r="N660" s="4"/>
      <c r="O660" s="4"/>
      <c r="P660" s="4"/>
      <c r="Q660" s="4"/>
      <c r="R660" s="4"/>
      <c r="S660" s="4"/>
      <c r="T660" s="4"/>
      <c r="U660" s="4"/>
      <c r="V660" s="4"/>
      <c r="W660" s="4"/>
      <c r="X660" s="4"/>
      <c r="Y660" s="4"/>
      <c r="Z660" s="4"/>
    </row>
    <row r="661" spans="1:26" ht="18.75" customHeight="1">
      <c r="A661" s="7"/>
      <c r="B661" s="77"/>
      <c r="C661" s="4"/>
      <c r="D661" s="7"/>
      <c r="E661" s="52"/>
      <c r="F661" s="4"/>
      <c r="G661" s="7"/>
      <c r="H661" s="53"/>
      <c r="I661" s="4"/>
      <c r="J661" s="4"/>
      <c r="K661" s="4"/>
      <c r="L661" s="4"/>
      <c r="M661" s="4"/>
      <c r="N661" s="4"/>
      <c r="O661" s="4"/>
      <c r="P661" s="4"/>
      <c r="Q661" s="4"/>
      <c r="R661" s="4"/>
      <c r="S661" s="4"/>
      <c r="T661" s="4"/>
      <c r="U661" s="4"/>
      <c r="V661" s="4"/>
      <c r="W661" s="4"/>
      <c r="X661" s="4"/>
      <c r="Y661" s="4"/>
      <c r="Z661" s="4"/>
    </row>
    <row r="662" spans="1:26" ht="18.75" customHeight="1">
      <c r="A662" s="7"/>
      <c r="B662" s="77"/>
      <c r="C662" s="4"/>
      <c r="D662" s="7"/>
      <c r="E662" s="52"/>
      <c r="F662" s="4"/>
      <c r="G662" s="7"/>
      <c r="H662" s="53"/>
      <c r="I662" s="4"/>
      <c r="J662" s="4"/>
      <c r="K662" s="4"/>
      <c r="L662" s="4"/>
      <c r="M662" s="4"/>
      <c r="N662" s="4"/>
      <c r="O662" s="4"/>
      <c r="P662" s="4"/>
      <c r="Q662" s="4"/>
      <c r="R662" s="4"/>
      <c r="S662" s="4"/>
      <c r="T662" s="4"/>
      <c r="U662" s="4"/>
      <c r="V662" s="4"/>
      <c r="W662" s="4"/>
      <c r="X662" s="4"/>
      <c r="Y662" s="4"/>
      <c r="Z662" s="4"/>
    </row>
    <row r="663" spans="1:26" ht="18.75" customHeight="1">
      <c r="A663" s="7"/>
      <c r="B663" s="77"/>
      <c r="C663" s="4"/>
      <c r="D663" s="7"/>
      <c r="E663" s="52"/>
      <c r="F663" s="4"/>
      <c r="G663" s="7"/>
      <c r="H663" s="53"/>
      <c r="I663" s="4"/>
      <c r="J663" s="4"/>
      <c r="K663" s="4"/>
      <c r="L663" s="4"/>
      <c r="M663" s="4"/>
      <c r="N663" s="4"/>
      <c r="O663" s="4"/>
      <c r="P663" s="4"/>
      <c r="Q663" s="4"/>
      <c r="R663" s="4"/>
      <c r="S663" s="4"/>
      <c r="T663" s="4"/>
      <c r="U663" s="4"/>
      <c r="V663" s="4"/>
      <c r="W663" s="4"/>
      <c r="X663" s="4"/>
      <c r="Y663" s="4"/>
      <c r="Z663" s="4"/>
    </row>
    <row r="664" spans="1:26" ht="18.75" customHeight="1">
      <c r="A664" s="7"/>
      <c r="B664" s="77"/>
      <c r="C664" s="4"/>
      <c r="D664" s="7"/>
      <c r="E664" s="52"/>
      <c r="F664" s="4"/>
      <c r="G664" s="7"/>
      <c r="H664" s="53"/>
      <c r="I664" s="4"/>
      <c r="J664" s="4"/>
      <c r="K664" s="4"/>
      <c r="L664" s="4"/>
      <c r="M664" s="4"/>
      <c r="N664" s="4"/>
      <c r="O664" s="4"/>
      <c r="P664" s="4"/>
      <c r="Q664" s="4"/>
      <c r="R664" s="4"/>
      <c r="S664" s="4"/>
      <c r="T664" s="4"/>
      <c r="U664" s="4"/>
      <c r="V664" s="4"/>
      <c r="W664" s="4"/>
      <c r="X664" s="4"/>
      <c r="Y664" s="4"/>
      <c r="Z664" s="4"/>
    </row>
    <row r="665" spans="1:26" ht="18.75" customHeight="1">
      <c r="A665" s="7"/>
      <c r="B665" s="77"/>
      <c r="C665" s="4"/>
      <c r="D665" s="7"/>
      <c r="E665" s="52"/>
      <c r="F665" s="4"/>
      <c r="G665" s="7"/>
      <c r="H665" s="53"/>
      <c r="I665" s="4"/>
      <c r="J665" s="4"/>
      <c r="K665" s="4"/>
      <c r="L665" s="4"/>
      <c r="M665" s="4"/>
      <c r="N665" s="4"/>
      <c r="O665" s="4"/>
      <c r="P665" s="4"/>
      <c r="Q665" s="4"/>
      <c r="R665" s="4"/>
      <c r="S665" s="4"/>
      <c r="T665" s="4"/>
      <c r="U665" s="4"/>
      <c r="V665" s="4"/>
      <c r="W665" s="4"/>
      <c r="X665" s="4"/>
      <c r="Y665" s="4"/>
      <c r="Z665" s="4"/>
    </row>
    <row r="666" spans="1:26" ht="18.75" customHeight="1">
      <c r="A666" s="7"/>
      <c r="B666" s="77"/>
      <c r="C666" s="4"/>
      <c r="D666" s="7"/>
      <c r="E666" s="52"/>
      <c r="F666" s="4"/>
      <c r="G666" s="7"/>
      <c r="H666" s="53"/>
      <c r="I666" s="4"/>
      <c r="J666" s="4"/>
      <c r="K666" s="4"/>
      <c r="L666" s="4"/>
      <c r="M666" s="4"/>
      <c r="N666" s="4"/>
      <c r="O666" s="4"/>
      <c r="P666" s="4"/>
      <c r="Q666" s="4"/>
      <c r="R666" s="4"/>
      <c r="S666" s="4"/>
      <c r="T666" s="4"/>
      <c r="U666" s="4"/>
      <c r="V666" s="4"/>
      <c r="W666" s="4"/>
      <c r="X666" s="4"/>
      <c r="Y666" s="4"/>
      <c r="Z666" s="4"/>
    </row>
    <row r="667" spans="1:26" ht="18.75" customHeight="1">
      <c r="A667" s="7"/>
      <c r="B667" s="77"/>
      <c r="C667" s="4"/>
      <c r="D667" s="7"/>
      <c r="E667" s="52"/>
      <c r="F667" s="4"/>
      <c r="G667" s="7"/>
      <c r="H667" s="53"/>
      <c r="I667" s="4"/>
      <c r="J667" s="4"/>
      <c r="K667" s="4"/>
      <c r="L667" s="4"/>
      <c r="M667" s="4"/>
      <c r="N667" s="4"/>
      <c r="O667" s="4"/>
      <c r="P667" s="4"/>
      <c r="Q667" s="4"/>
      <c r="R667" s="4"/>
      <c r="S667" s="4"/>
      <c r="T667" s="4"/>
      <c r="U667" s="4"/>
      <c r="V667" s="4"/>
      <c r="W667" s="4"/>
      <c r="X667" s="4"/>
      <c r="Y667" s="4"/>
      <c r="Z667" s="4"/>
    </row>
    <row r="668" spans="1:26" ht="18.75" customHeight="1">
      <c r="A668" s="7"/>
      <c r="B668" s="77"/>
      <c r="C668" s="4"/>
      <c r="D668" s="7"/>
      <c r="E668" s="52"/>
      <c r="F668" s="4"/>
      <c r="G668" s="7"/>
      <c r="H668" s="53"/>
      <c r="I668" s="4"/>
      <c r="J668" s="4"/>
      <c r="K668" s="4"/>
      <c r="L668" s="4"/>
      <c r="M668" s="4"/>
      <c r="N668" s="4"/>
      <c r="O668" s="4"/>
      <c r="P668" s="4"/>
      <c r="Q668" s="4"/>
      <c r="R668" s="4"/>
      <c r="S668" s="4"/>
      <c r="T668" s="4"/>
      <c r="U668" s="4"/>
      <c r="V668" s="4"/>
      <c r="W668" s="4"/>
      <c r="X668" s="4"/>
      <c r="Y668" s="4"/>
      <c r="Z668" s="4"/>
    </row>
    <row r="669" spans="1:26" ht="18.75" customHeight="1">
      <c r="A669" s="7"/>
      <c r="B669" s="77"/>
      <c r="C669" s="4"/>
      <c r="D669" s="7"/>
      <c r="E669" s="52"/>
      <c r="F669" s="4"/>
      <c r="G669" s="7"/>
      <c r="H669" s="53"/>
      <c r="I669" s="4"/>
      <c r="J669" s="4"/>
      <c r="K669" s="4"/>
      <c r="L669" s="4"/>
      <c r="M669" s="4"/>
      <c r="N669" s="4"/>
      <c r="O669" s="4"/>
      <c r="P669" s="4"/>
      <c r="Q669" s="4"/>
      <c r="R669" s="4"/>
      <c r="S669" s="4"/>
      <c r="T669" s="4"/>
      <c r="U669" s="4"/>
      <c r="V669" s="4"/>
      <c r="W669" s="4"/>
      <c r="X669" s="4"/>
      <c r="Y669" s="4"/>
      <c r="Z669" s="4"/>
    </row>
    <row r="670" spans="1:26" ht="18.75" customHeight="1">
      <c r="A670" s="7"/>
      <c r="B670" s="77"/>
      <c r="C670" s="4"/>
      <c r="D670" s="7"/>
      <c r="E670" s="52"/>
      <c r="F670" s="4"/>
      <c r="G670" s="7"/>
      <c r="H670" s="53"/>
      <c r="I670" s="4"/>
      <c r="J670" s="4"/>
      <c r="K670" s="4"/>
      <c r="L670" s="4"/>
      <c r="M670" s="4"/>
      <c r="N670" s="4"/>
      <c r="O670" s="4"/>
      <c r="P670" s="4"/>
      <c r="Q670" s="4"/>
      <c r="R670" s="4"/>
      <c r="S670" s="4"/>
      <c r="T670" s="4"/>
      <c r="U670" s="4"/>
      <c r="V670" s="4"/>
      <c r="W670" s="4"/>
      <c r="X670" s="4"/>
      <c r="Y670" s="4"/>
      <c r="Z670" s="4"/>
    </row>
    <row r="671" spans="1:26" ht="18.75" customHeight="1">
      <c r="A671" s="7"/>
      <c r="B671" s="77"/>
      <c r="C671" s="4"/>
      <c r="D671" s="7"/>
      <c r="E671" s="52"/>
      <c r="F671" s="4"/>
      <c r="G671" s="7"/>
      <c r="H671" s="53"/>
      <c r="I671" s="4"/>
      <c r="J671" s="4"/>
      <c r="K671" s="4"/>
      <c r="L671" s="4"/>
      <c r="M671" s="4"/>
      <c r="N671" s="4"/>
      <c r="O671" s="4"/>
      <c r="P671" s="4"/>
      <c r="Q671" s="4"/>
      <c r="R671" s="4"/>
      <c r="S671" s="4"/>
      <c r="T671" s="4"/>
      <c r="U671" s="4"/>
      <c r="V671" s="4"/>
      <c r="W671" s="4"/>
      <c r="X671" s="4"/>
      <c r="Y671" s="4"/>
      <c r="Z671" s="4"/>
    </row>
    <row r="672" spans="1:26" ht="18.75" customHeight="1">
      <c r="A672" s="7"/>
      <c r="B672" s="77"/>
      <c r="C672" s="4"/>
      <c r="D672" s="7"/>
      <c r="E672" s="52"/>
      <c r="F672" s="4"/>
      <c r="G672" s="7"/>
      <c r="H672" s="53"/>
      <c r="I672" s="4"/>
      <c r="J672" s="4"/>
      <c r="K672" s="4"/>
      <c r="L672" s="4"/>
      <c r="M672" s="4"/>
      <c r="N672" s="4"/>
      <c r="O672" s="4"/>
      <c r="P672" s="4"/>
      <c r="Q672" s="4"/>
      <c r="R672" s="4"/>
      <c r="S672" s="4"/>
      <c r="T672" s="4"/>
      <c r="U672" s="4"/>
      <c r="V672" s="4"/>
      <c r="W672" s="4"/>
      <c r="X672" s="4"/>
      <c r="Y672" s="4"/>
      <c r="Z672" s="4"/>
    </row>
    <row r="673" spans="1:26" ht="18.75" customHeight="1">
      <c r="A673" s="7"/>
      <c r="B673" s="77"/>
      <c r="C673" s="4"/>
      <c r="D673" s="7"/>
      <c r="E673" s="52"/>
      <c r="F673" s="4"/>
      <c r="G673" s="7"/>
      <c r="H673" s="53"/>
      <c r="I673" s="4"/>
      <c r="J673" s="4"/>
      <c r="K673" s="4"/>
      <c r="L673" s="4"/>
      <c r="M673" s="4"/>
      <c r="N673" s="4"/>
      <c r="O673" s="4"/>
      <c r="P673" s="4"/>
      <c r="Q673" s="4"/>
      <c r="R673" s="4"/>
      <c r="S673" s="4"/>
      <c r="T673" s="4"/>
      <c r="U673" s="4"/>
      <c r="V673" s="4"/>
      <c r="W673" s="4"/>
      <c r="X673" s="4"/>
      <c r="Y673" s="4"/>
      <c r="Z673" s="4"/>
    </row>
    <row r="674" spans="1:26" ht="18.75" customHeight="1">
      <c r="A674" s="7"/>
      <c r="B674" s="77"/>
      <c r="C674" s="4"/>
      <c r="D674" s="7"/>
      <c r="E674" s="52"/>
      <c r="F674" s="4"/>
      <c r="G674" s="7"/>
      <c r="H674" s="53"/>
      <c r="I674" s="4"/>
      <c r="J674" s="4"/>
      <c r="K674" s="4"/>
      <c r="L674" s="4"/>
      <c r="M674" s="4"/>
      <c r="N674" s="4"/>
      <c r="O674" s="4"/>
      <c r="P674" s="4"/>
      <c r="Q674" s="4"/>
      <c r="R674" s="4"/>
      <c r="S674" s="4"/>
      <c r="T674" s="4"/>
      <c r="U674" s="4"/>
      <c r="V674" s="4"/>
      <c r="W674" s="4"/>
      <c r="X674" s="4"/>
      <c r="Y674" s="4"/>
      <c r="Z674" s="4"/>
    </row>
    <row r="675" spans="1:26" ht="18.75" customHeight="1">
      <c r="A675" s="7"/>
      <c r="B675" s="77"/>
      <c r="C675" s="4"/>
      <c r="D675" s="7"/>
      <c r="E675" s="52"/>
      <c r="F675" s="4"/>
      <c r="G675" s="7"/>
      <c r="H675" s="53"/>
      <c r="I675" s="4"/>
      <c r="J675" s="4"/>
      <c r="K675" s="4"/>
      <c r="L675" s="4"/>
      <c r="M675" s="4"/>
      <c r="N675" s="4"/>
      <c r="O675" s="4"/>
      <c r="P675" s="4"/>
      <c r="Q675" s="4"/>
      <c r="R675" s="4"/>
      <c r="S675" s="4"/>
      <c r="T675" s="4"/>
      <c r="U675" s="4"/>
      <c r="V675" s="4"/>
      <c r="W675" s="4"/>
      <c r="X675" s="4"/>
      <c r="Y675" s="4"/>
      <c r="Z675" s="4"/>
    </row>
    <row r="676" spans="1:26" ht="18.75" customHeight="1">
      <c r="A676" s="7"/>
      <c r="B676" s="77"/>
      <c r="C676" s="4"/>
      <c r="D676" s="7"/>
      <c r="E676" s="52"/>
      <c r="F676" s="4"/>
      <c r="G676" s="7"/>
      <c r="H676" s="53"/>
      <c r="I676" s="4"/>
      <c r="J676" s="4"/>
      <c r="K676" s="4"/>
      <c r="L676" s="4"/>
      <c r="M676" s="4"/>
      <c r="N676" s="4"/>
      <c r="O676" s="4"/>
      <c r="P676" s="4"/>
      <c r="Q676" s="4"/>
      <c r="R676" s="4"/>
      <c r="S676" s="4"/>
      <c r="T676" s="4"/>
      <c r="U676" s="4"/>
      <c r="V676" s="4"/>
      <c r="W676" s="4"/>
      <c r="X676" s="4"/>
      <c r="Y676" s="4"/>
      <c r="Z676" s="4"/>
    </row>
    <row r="677" spans="1:26" ht="18.75" customHeight="1">
      <c r="A677" s="7"/>
      <c r="B677" s="77"/>
      <c r="C677" s="4"/>
      <c r="D677" s="7"/>
      <c r="E677" s="52"/>
      <c r="F677" s="4"/>
      <c r="G677" s="7"/>
      <c r="H677" s="53"/>
      <c r="I677" s="4"/>
      <c r="J677" s="4"/>
      <c r="K677" s="4"/>
      <c r="L677" s="4"/>
      <c r="M677" s="4"/>
      <c r="N677" s="4"/>
      <c r="O677" s="4"/>
      <c r="P677" s="4"/>
      <c r="Q677" s="4"/>
      <c r="R677" s="4"/>
      <c r="S677" s="4"/>
      <c r="T677" s="4"/>
      <c r="U677" s="4"/>
      <c r="V677" s="4"/>
      <c r="W677" s="4"/>
      <c r="X677" s="4"/>
      <c r="Y677" s="4"/>
      <c r="Z677" s="4"/>
    </row>
    <row r="678" spans="1:26" ht="18.75" customHeight="1">
      <c r="A678" s="7"/>
      <c r="B678" s="77"/>
      <c r="C678" s="4"/>
      <c r="D678" s="7"/>
      <c r="E678" s="52"/>
      <c r="F678" s="4"/>
      <c r="G678" s="7"/>
      <c r="H678" s="53"/>
      <c r="I678" s="4"/>
      <c r="J678" s="4"/>
      <c r="K678" s="4"/>
      <c r="L678" s="4"/>
      <c r="M678" s="4"/>
      <c r="N678" s="4"/>
      <c r="O678" s="4"/>
      <c r="P678" s="4"/>
      <c r="Q678" s="4"/>
      <c r="R678" s="4"/>
      <c r="S678" s="4"/>
      <c r="T678" s="4"/>
      <c r="U678" s="4"/>
      <c r="V678" s="4"/>
      <c r="W678" s="4"/>
      <c r="X678" s="4"/>
      <c r="Y678" s="4"/>
      <c r="Z678" s="4"/>
    </row>
    <row r="679" spans="1:26" ht="18.75" customHeight="1">
      <c r="A679" s="7"/>
      <c r="B679" s="77"/>
      <c r="C679" s="4"/>
      <c r="D679" s="7"/>
      <c r="E679" s="52"/>
      <c r="F679" s="4"/>
      <c r="G679" s="7"/>
      <c r="H679" s="53"/>
      <c r="I679" s="4"/>
      <c r="J679" s="4"/>
      <c r="K679" s="4"/>
      <c r="L679" s="4"/>
      <c r="M679" s="4"/>
      <c r="N679" s="4"/>
      <c r="O679" s="4"/>
      <c r="P679" s="4"/>
      <c r="Q679" s="4"/>
      <c r="R679" s="4"/>
      <c r="S679" s="4"/>
      <c r="T679" s="4"/>
      <c r="U679" s="4"/>
      <c r="V679" s="4"/>
      <c r="W679" s="4"/>
      <c r="X679" s="4"/>
      <c r="Y679" s="4"/>
      <c r="Z679" s="4"/>
    </row>
    <row r="680" spans="1:26" ht="18.75" customHeight="1">
      <c r="A680" s="7"/>
      <c r="B680" s="77"/>
      <c r="C680" s="4"/>
      <c r="D680" s="7"/>
      <c r="E680" s="52"/>
      <c r="F680" s="4"/>
      <c r="G680" s="7"/>
      <c r="H680" s="53"/>
      <c r="I680" s="4"/>
      <c r="J680" s="4"/>
      <c r="K680" s="4"/>
      <c r="L680" s="4"/>
      <c r="M680" s="4"/>
      <c r="N680" s="4"/>
      <c r="O680" s="4"/>
      <c r="P680" s="4"/>
      <c r="Q680" s="4"/>
      <c r="R680" s="4"/>
      <c r="S680" s="4"/>
      <c r="T680" s="4"/>
      <c r="U680" s="4"/>
      <c r="V680" s="4"/>
      <c r="W680" s="4"/>
      <c r="X680" s="4"/>
      <c r="Y680" s="4"/>
      <c r="Z680" s="4"/>
    </row>
    <row r="681" spans="1:26" ht="18.75" customHeight="1">
      <c r="A681" s="7"/>
      <c r="B681" s="77"/>
      <c r="C681" s="4"/>
      <c r="D681" s="7"/>
      <c r="E681" s="52"/>
      <c r="F681" s="4"/>
      <c r="G681" s="7"/>
      <c r="H681" s="53"/>
      <c r="I681" s="4"/>
      <c r="J681" s="4"/>
      <c r="K681" s="4"/>
      <c r="L681" s="4"/>
      <c r="M681" s="4"/>
      <c r="N681" s="4"/>
      <c r="O681" s="4"/>
      <c r="P681" s="4"/>
      <c r="Q681" s="4"/>
      <c r="R681" s="4"/>
      <c r="S681" s="4"/>
      <c r="T681" s="4"/>
      <c r="U681" s="4"/>
      <c r="V681" s="4"/>
      <c r="W681" s="4"/>
      <c r="X681" s="4"/>
      <c r="Y681" s="4"/>
      <c r="Z681" s="4"/>
    </row>
    <row r="682" spans="1:26" ht="18.75" customHeight="1">
      <c r="A682" s="7"/>
      <c r="B682" s="77"/>
      <c r="C682" s="4"/>
      <c r="D682" s="7"/>
      <c r="E682" s="52"/>
      <c r="F682" s="4"/>
      <c r="G682" s="7"/>
      <c r="H682" s="53"/>
      <c r="I682" s="4"/>
      <c r="J682" s="4"/>
      <c r="K682" s="4"/>
      <c r="L682" s="4"/>
      <c r="M682" s="4"/>
      <c r="N682" s="4"/>
      <c r="O682" s="4"/>
      <c r="P682" s="4"/>
      <c r="Q682" s="4"/>
      <c r="R682" s="4"/>
      <c r="S682" s="4"/>
      <c r="T682" s="4"/>
      <c r="U682" s="4"/>
      <c r="V682" s="4"/>
      <c r="W682" s="4"/>
      <c r="X682" s="4"/>
      <c r="Y682" s="4"/>
      <c r="Z682" s="4"/>
    </row>
    <row r="683" spans="1:26" ht="18.75" customHeight="1">
      <c r="A683" s="7"/>
      <c r="B683" s="77"/>
      <c r="C683" s="4"/>
      <c r="D683" s="7"/>
      <c r="E683" s="52"/>
      <c r="F683" s="4"/>
      <c r="G683" s="7"/>
      <c r="H683" s="53"/>
      <c r="I683" s="4"/>
      <c r="J683" s="4"/>
      <c r="K683" s="4"/>
      <c r="L683" s="4"/>
      <c r="M683" s="4"/>
      <c r="N683" s="4"/>
      <c r="O683" s="4"/>
      <c r="P683" s="4"/>
      <c r="Q683" s="4"/>
      <c r="R683" s="4"/>
      <c r="S683" s="4"/>
      <c r="T683" s="4"/>
      <c r="U683" s="4"/>
      <c r="V683" s="4"/>
      <c r="W683" s="4"/>
      <c r="X683" s="4"/>
      <c r="Y683" s="4"/>
      <c r="Z683" s="4"/>
    </row>
    <row r="684" spans="1:26" ht="18.75" customHeight="1">
      <c r="A684" s="7"/>
      <c r="B684" s="77"/>
      <c r="C684" s="4"/>
      <c r="D684" s="7"/>
      <c r="E684" s="52"/>
      <c r="F684" s="4"/>
      <c r="G684" s="7"/>
      <c r="H684" s="53"/>
      <c r="I684" s="4"/>
      <c r="J684" s="4"/>
      <c r="K684" s="4"/>
      <c r="L684" s="4"/>
      <c r="M684" s="4"/>
      <c r="N684" s="4"/>
      <c r="O684" s="4"/>
      <c r="P684" s="4"/>
      <c r="Q684" s="4"/>
      <c r="R684" s="4"/>
      <c r="S684" s="4"/>
      <c r="T684" s="4"/>
      <c r="U684" s="4"/>
      <c r="V684" s="4"/>
      <c r="W684" s="4"/>
      <c r="X684" s="4"/>
      <c r="Y684" s="4"/>
      <c r="Z684" s="4"/>
    </row>
    <row r="685" spans="1:26" ht="18.75" customHeight="1">
      <c r="A685" s="7"/>
      <c r="B685" s="77"/>
      <c r="C685" s="4"/>
      <c r="D685" s="7"/>
      <c r="E685" s="52"/>
      <c r="F685" s="4"/>
      <c r="G685" s="7"/>
      <c r="H685" s="53"/>
      <c r="I685" s="4"/>
      <c r="J685" s="4"/>
      <c r="K685" s="4"/>
      <c r="L685" s="4"/>
      <c r="M685" s="4"/>
      <c r="N685" s="4"/>
      <c r="O685" s="4"/>
      <c r="P685" s="4"/>
      <c r="Q685" s="4"/>
      <c r="R685" s="4"/>
      <c r="S685" s="4"/>
      <c r="T685" s="4"/>
      <c r="U685" s="4"/>
      <c r="V685" s="4"/>
      <c r="W685" s="4"/>
      <c r="X685" s="4"/>
      <c r="Y685" s="4"/>
      <c r="Z685" s="4"/>
    </row>
    <row r="686" spans="1:26" ht="18.75" customHeight="1">
      <c r="A686" s="7"/>
      <c r="B686" s="77"/>
      <c r="C686" s="4"/>
      <c r="D686" s="7"/>
      <c r="E686" s="52"/>
      <c r="F686" s="4"/>
      <c r="G686" s="7"/>
      <c r="H686" s="53"/>
      <c r="I686" s="4"/>
      <c r="J686" s="4"/>
      <c r="K686" s="4"/>
      <c r="L686" s="4"/>
      <c r="M686" s="4"/>
      <c r="N686" s="4"/>
      <c r="O686" s="4"/>
      <c r="P686" s="4"/>
      <c r="Q686" s="4"/>
      <c r="R686" s="4"/>
      <c r="S686" s="4"/>
      <c r="T686" s="4"/>
      <c r="U686" s="4"/>
      <c r="V686" s="4"/>
      <c r="W686" s="4"/>
      <c r="X686" s="4"/>
      <c r="Y686" s="4"/>
      <c r="Z686" s="4"/>
    </row>
    <row r="687" spans="1:26" ht="18.75" customHeight="1">
      <c r="A687" s="7"/>
      <c r="B687" s="77"/>
      <c r="C687" s="4"/>
      <c r="D687" s="7"/>
      <c r="E687" s="52"/>
      <c r="F687" s="4"/>
      <c r="G687" s="7"/>
      <c r="H687" s="53"/>
      <c r="I687" s="4"/>
      <c r="J687" s="4"/>
      <c r="K687" s="4"/>
      <c r="L687" s="4"/>
      <c r="M687" s="4"/>
      <c r="N687" s="4"/>
      <c r="O687" s="4"/>
      <c r="P687" s="4"/>
      <c r="Q687" s="4"/>
      <c r="R687" s="4"/>
      <c r="S687" s="4"/>
      <c r="T687" s="4"/>
      <c r="U687" s="4"/>
      <c r="V687" s="4"/>
      <c r="W687" s="4"/>
      <c r="X687" s="4"/>
      <c r="Y687" s="4"/>
      <c r="Z687" s="4"/>
    </row>
    <row r="688" spans="1:26" ht="18.75" customHeight="1">
      <c r="A688" s="7"/>
      <c r="B688" s="77"/>
      <c r="C688" s="4"/>
      <c r="D688" s="7"/>
      <c r="E688" s="52"/>
      <c r="F688" s="4"/>
      <c r="G688" s="7"/>
      <c r="H688" s="53"/>
      <c r="I688" s="4"/>
      <c r="J688" s="4"/>
      <c r="K688" s="4"/>
      <c r="L688" s="4"/>
      <c r="M688" s="4"/>
      <c r="N688" s="4"/>
      <c r="O688" s="4"/>
      <c r="P688" s="4"/>
      <c r="Q688" s="4"/>
      <c r="R688" s="4"/>
      <c r="S688" s="4"/>
      <c r="T688" s="4"/>
      <c r="U688" s="4"/>
      <c r="V688" s="4"/>
      <c r="W688" s="4"/>
      <c r="X688" s="4"/>
      <c r="Y688" s="4"/>
      <c r="Z688" s="4"/>
    </row>
    <row r="689" spans="1:26" ht="18.75" customHeight="1">
      <c r="A689" s="7"/>
      <c r="B689" s="77"/>
      <c r="C689" s="4"/>
      <c r="D689" s="7"/>
      <c r="E689" s="52"/>
      <c r="F689" s="4"/>
      <c r="G689" s="7"/>
      <c r="H689" s="53"/>
      <c r="I689" s="4"/>
      <c r="J689" s="4"/>
      <c r="K689" s="4"/>
      <c r="L689" s="4"/>
      <c r="M689" s="4"/>
      <c r="N689" s="4"/>
      <c r="O689" s="4"/>
      <c r="P689" s="4"/>
      <c r="Q689" s="4"/>
      <c r="R689" s="4"/>
      <c r="S689" s="4"/>
      <c r="T689" s="4"/>
      <c r="U689" s="4"/>
      <c r="V689" s="4"/>
      <c r="W689" s="4"/>
      <c r="X689" s="4"/>
      <c r="Y689" s="4"/>
      <c r="Z689" s="4"/>
    </row>
    <row r="690" spans="1:26" ht="18.75" customHeight="1">
      <c r="A690" s="7"/>
      <c r="B690" s="77"/>
      <c r="C690" s="4"/>
      <c r="D690" s="7"/>
      <c r="E690" s="52"/>
      <c r="F690" s="4"/>
      <c r="G690" s="7"/>
      <c r="H690" s="53"/>
      <c r="I690" s="4"/>
      <c r="J690" s="4"/>
      <c r="K690" s="4"/>
      <c r="L690" s="4"/>
      <c r="M690" s="4"/>
      <c r="N690" s="4"/>
      <c r="O690" s="4"/>
      <c r="P690" s="4"/>
      <c r="Q690" s="4"/>
      <c r="R690" s="4"/>
      <c r="S690" s="4"/>
      <c r="T690" s="4"/>
      <c r="U690" s="4"/>
      <c r="V690" s="4"/>
      <c r="W690" s="4"/>
      <c r="X690" s="4"/>
      <c r="Y690" s="4"/>
      <c r="Z690" s="4"/>
    </row>
    <row r="691" spans="1:26" ht="18.75" customHeight="1">
      <c r="A691" s="7"/>
      <c r="B691" s="77"/>
      <c r="C691" s="4"/>
      <c r="D691" s="7"/>
      <c r="E691" s="52"/>
      <c r="F691" s="4"/>
      <c r="G691" s="7"/>
      <c r="H691" s="53"/>
      <c r="I691" s="4"/>
      <c r="J691" s="4"/>
      <c r="K691" s="4"/>
      <c r="L691" s="4"/>
      <c r="M691" s="4"/>
      <c r="N691" s="4"/>
      <c r="O691" s="4"/>
      <c r="P691" s="4"/>
      <c r="Q691" s="4"/>
      <c r="R691" s="4"/>
      <c r="S691" s="4"/>
      <c r="T691" s="4"/>
      <c r="U691" s="4"/>
      <c r="V691" s="4"/>
      <c r="W691" s="4"/>
      <c r="X691" s="4"/>
      <c r="Y691" s="4"/>
      <c r="Z691" s="4"/>
    </row>
    <row r="692" spans="1:26" ht="18.75" customHeight="1">
      <c r="A692" s="7"/>
      <c r="B692" s="77"/>
      <c r="C692" s="4"/>
      <c r="D692" s="7"/>
      <c r="E692" s="52"/>
      <c r="F692" s="4"/>
      <c r="G692" s="7"/>
      <c r="H692" s="53"/>
      <c r="I692" s="4"/>
      <c r="J692" s="4"/>
      <c r="K692" s="4"/>
      <c r="L692" s="4"/>
      <c r="M692" s="4"/>
      <c r="N692" s="4"/>
      <c r="O692" s="4"/>
      <c r="P692" s="4"/>
      <c r="Q692" s="4"/>
      <c r="R692" s="4"/>
      <c r="S692" s="4"/>
      <c r="T692" s="4"/>
      <c r="U692" s="4"/>
      <c r="V692" s="4"/>
      <c r="W692" s="4"/>
      <c r="X692" s="4"/>
      <c r="Y692" s="4"/>
      <c r="Z692" s="4"/>
    </row>
    <row r="693" spans="1:26" ht="18.75" customHeight="1">
      <c r="A693" s="7"/>
      <c r="B693" s="77"/>
      <c r="C693" s="4"/>
      <c r="D693" s="7"/>
      <c r="E693" s="52"/>
      <c r="F693" s="4"/>
      <c r="G693" s="7"/>
      <c r="H693" s="53"/>
      <c r="I693" s="4"/>
      <c r="J693" s="4"/>
      <c r="K693" s="4"/>
      <c r="L693" s="4"/>
      <c r="M693" s="4"/>
      <c r="N693" s="4"/>
      <c r="O693" s="4"/>
      <c r="P693" s="4"/>
      <c r="Q693" s="4"/>
      <c r="R693" s="4"/>
      <c r="S693" s="4"/>
      <c r="T693" s="4"/>
      <c r="U693" s="4"/>
      <c r="V693" s="4"/>
      <c r="W693" s="4"/>
      <c r="X693" s="4"/>
      <c r="Y693" s="4"/>
      <c r="Z693" s="4"/>
    </row>
    <row r="694" spans="1:26" ht="18.75" customHeight="1">
      <c r="A694" s="7"/>
      <c r="B694" s="77"/>
      <c r="C694" s="4"/>
      <c r="D694" s="7"/>
      <c r="E694" s="52"/>
      <c r="F694" s="4"/>
      <c r="G694" s="7"/>
      <c r="H694" s="53"/>
      <c r="I694" s="4"/>
      <c r="J694" s="4"/>
      <c r="K694" s="4"/>
      <c r="L694" s="4"/>
      <c r="M694" s="4"/>
      <c r="N694" s="4"/>
      <c r="O694" s="4"/>
      <c r="P694" s="4"/>
      <c r="Q694" s="4"/>
      <c r="R694" s="4"/>
      <c r="S694" s="4"/>
      <c r="T694" s="4"/>
      <c r="U694" s="4"/>
      <c r="V694" s="4"/>
      <c r="W694" s="4"/>
      <c r="X694" s="4"/>
      <c r="Y694" s="4"/>
      <c r="Z694" s="4"/>
    </row>
    <row r="695" spans="1:26" ht="18.75" customHeight="1">
      <c r="A695" s="7"/>
      <c r="B695" s="77"/>
      <c r="C695" s="4"/>
      <c r="D695" s="7"/>
      <c r="E695" s="52"/>
      <c r="F695" s="4"/>
      <c r="G695" s="7"/>
      <c r="H695" s="53"/>
      <c r="I695" s="4"/>
      <c r="J695" s="4"/>
      <c r="K695" s="4"/>
      <c r="L695" s="4"/>
      <c r="M695" s="4"/>
      <c r="N695" s="4"/>
      <c r="O695" s="4"/>
      <c r="P695" s="4"/>
      <c r="Q695" s="4"/>
      <c r="R695" s="4"/>
      <c r="S695" s="4"/>
      <c r="T695" s="4"/>
      <c r="U695" s="4"/>
      <c r="V695" s="4"/>
      <c r="W695" s="4"/>
      <c r="X695" s="4"/>
      <c r="Y695" s="4"/>
      <c r="Z695" s="4"/>
    </row>
    <row r="696" spans="1:26" ht="18.75" customHeight="1">
      <c r="A696" s="7"/>
      <c r="B696" s="77"/>
      <c r="C696" s="4"/>
      <c r="D696" s="7"/>
      <c r="E696" s="52"/>
      <c r="F696" s="4"/>
      <c r="G696" s="7"/>
      <c r="H696" s="53"/>
      <c r="I696" s="4"/>
      <c r="J696" s="4"/>
      <c r="K696" s="4"/>
      <c r="L696" s="4"/>
      <c r="M696" s="4"/>
      <c r="N696" s="4"/>
      <c r="O696" s="4"/>
      <c r="P696" s="4"/>
      <c r="Q696" s="4"/>
      <c r="R696" s="4"/>
      <c r="S696" s="4"/>
      <c r="T696" s="4"/>
      <c r="U696" s="4"/>
      <c r="V696" s="4"/>
      <c r="W696" s="4"/>
      <c r="X696" s="4"/>
      <c r="Y696" s="4"/>
      <c r="Z696" s="4"/>
    </row>
    <row r="697" spans="1:26" ht="18.75" customHeight="1">
      <c r="A697" s="7"/>
      <c r="B697" s="77"/>
      <c r="C697" s="4"/>
      <c r="D697" s="7"/>
      <c r="E697" s="52"/>
      <c r="F697" s="4"/>
      <c r="G697" s="7"/>
      <c r="H697" s="53"/>
      <c r="I697" s="4"/>
      <c r="J697" s="4"/>
      <c r="K697" s="4"/>
      <c r="L697" s="4"/>
      <c r="M697" s="4"/>
      <c r="N697" s="4"/>
      <c r="O697" s="4"/>
      <c r="P697" s="4"/>
      <c r="Q697" s="4"/>
      <c r="R697" s="4"/>
      <c r="S697" s="4"/>
      <c r="T697" s="4"/>
      <c r="U697" s="4"/>
      <c r="V697" s="4"/>
      <c r="W697" s="4"/>
      <c r="X697" s="4"/>
      <c r="Y697" s="4"/>
      <c r="Z697" s="4"/>
    </row>
    <row r="698" spans="1:26" ht="18.75" customHeight="1">
      <c r="A698" s="7"/>
      <c r="B698" s="77"/>
      <c r="C698" s="4"/>
      <c r="D698" s="7"/>
      <c r="E698" s="52"/>
      <c r="F698" s="4"/>
      <c r="G698" s="7"/>
      <c r="H698" s="53"/>
      <c r="I698" s="4"/>
      <c r="J698" s="4"/>
      <c r="K698" s="4"/>
      <c r="L698" s="4"/>
      <c r="M698" s="4"/>
      <c r="N698" s="4"/>
      <c r="O698" s="4"/>
      <c r="P698" s="4"/>
      <c r="Q698" s="4"/>
      <c r="R698" s="4"/>
      <c r="S698" s="4"/>
      <c r="T698" s="4"/>
      <c r="U698" s="4"/>
      <c r="V698" s="4"/>
      <c r="W698" s="4"/>
      <c r="X698" s="4"/>
      <c r="Y698" s="4"/>
      <c r="Z698" s="4"/>
    </row>
    <row r="699" spans="1:26" ht="18.75" customHeight="1">
      <c r="A699" s="7"/>
      <c r="B699" s="77"/>
      <c r="C699" s="4"/>
      <c r="D699" s="7"/>
      <c r="E699" s="52"/>
      <c r="F699" s="4"/>
      <c r="G699" s="7"/>
      <c r="H699" s="53"/>
      <c r="I699" s="4"/>
      <c r="J699" s="4"/>
      <c r="K699" s="4"/>
      <c r="L699" s="4"/>
      <c r="M699" s="4"/>
      <c r="N699" s="4"/>
      <c r="O699" s="4"/>
      <c r="P699" s="4"/>
      <c r="Q699" s="4"/>
      <c r="R699" s="4"/>
      <c r="S699" s="4"/>
      <c r="T699" s="4"/>
      <c r="U699" s="4"/>
      <c r="V699" s="4"/>
      <c r="W699" s="4"/>
      <c r="X699" s="4"/>
      <c r="Y699" s="4"/>
      <c r="Z699" s="4"/>
    </row>
    <row r="700" spans="1:26" ht="18.75" customHeight="1">
      <c r="A700" s="7"/>
      <c r="B700" s="77"/>
      <c r="C700" s="4"/>
      <c r="D700" s="7"/>
      <c r="E700" s="52"/>
      <c r="F700" s="4"/>
      <c r="G700" s="7"/>
      <c r="H700" s="53"/>
      <c r="I700" s="4"/>
      <c r="J700" s="4"/>
      <c r="K700" s="4"/>
      <c r="L700" s="4"/>
      <c r="M700" s="4"/>
      <c r="N700" s="4"/>
      <c r="O700" s="4"/>
      <c r="P700" s="4"/>
      <c r="Q700" s="4"/>
      <c r="R700" s="4"/>
      <c r="S700" s="4"/>
      <c r="T700" s="4"/>
      <c r="U700" s="4"/>
      <c r="V700" s="4"/>
      <c r="W700" s="4"/>
      <c r="X700" s="4"/>
      <c r="Y700" s="4"/>
      <c r="Z700" s="4"/>
    </row>
    <row r="701" spans="1:26" ht="18.75" customHeight="1">
      <c r="A701" s="7"/>
      <c r="B701" s="77"/>
      <c r="C701" s="4"/>
      <c r="D701" s="7"/>
      <c r="E701" s="52"/>
      <c r="F701" s="4"/>
      <c r="G701" s="7"/>
      <c r="H701" s="53"/>
      <c r="I701" s="4"/>
      <c r="J701" s="4"/>
      <c r="K701" s="4"/>
      <c r="L701" s="4"/>
      <c r="M701" s="4"/>
      <c r="N701" s="4"/>
      <c r="O701" s="4"/>
      <c r="P701" s="4"/>
      <c r="Q701" s="4"/>
      <c r="R701" s="4"/>
      <c r="S701" s="4"/>
      <c r="T701" s="4"/>
      <c r="U701" s="4"/>
      <c r="V701" s="4"/>
      <c r="W701" s="4"/>
      <c r="X701" s="4"/>
      <c r="Y701" s="4"/>
      <c r="Z701" s="4"/>
    </row>
    <row r="702" spans="1:26" ht="18.75" customHeight="1">
      <c r="A702" s="7"/>
      <c r="B702" s="77"/>
      <c r="C702" s="4"/>
      <c r="D702" s="7"/>
      <c r="E702" s="52"/>
      <c r="F702" s="4"/>
      <c r="G702" s="7"/>
      <c r="H702" s="53"/>
      <c r="I702" s="4"/>
      <c r="J702" s="4"/>
      <c r="K702" s="4"/>
      <c r="L702" s="4"/>
      <c r="M702" s="4"/>
      <c r="N702" s="4"/>
      <c r="O702" s="4"/>
      <c r="P702" s="4"/>
      <c r="Q702" s="4"/>
      <c r="R702" s="4"/>
      <c r="S702" s="4"/>
      <c r="T702" s="4"/>
      <c r="U702" s="4"/>
      <c r="V702" s="4"/>
      <c r="W702" s="4"/>
      <c r="X702" s="4"/>
      <c r="Y702" s="4"/>
      <c r="Z702" s="4"/>
    </row>
    <row r="703" spans="1:26" ht="18.75" customHeight="1">
      <c r="A703" s="7"/>
      <c r="B703" s="77"/>
      <c r="C703" s="4"/>
      <c r="D703" s="7"/>
      <c r="E703" s="52"/>
      <c r="F703" s="4"/>
      <c r="G703" s="7"/>
      <c r="H703" s="53"/>
      <c r="I703" s="4"/>
      <c r="J703" s="4"/>
      <c r="K703" s="4"/>
      <c r="L703" s="4"/>
      <c r="M703" s="4"/>
      <c r="N703" s="4"/>
      <c r="O703" s="4"/>
      <c r="P703" s="4"/>
      <c r="Q703" s="4"/>
      <c r="R703" s="4"/>
      <c r="S703" s="4"/>
      <c r="T703" s="4"/>
      <c r="U703" s="4"/>
      <c r="V703" s="4"/>
      <c r="W703" s="4"/>
      <c r="X703" s="4"/>
      <c r="Y703" s="4"/>
      <c r="Z703" s="4"/>
    </row>
    <row r="704" spans="1:26" ht="18.75" customHeight="1">
      <c r="A704" s="7"/>
      <c r="B704" s="77"/>
      <c r="C704" s="4"/>
      <c r="D704" s="7"/>
      <c r="E704" s="52"/>
      <c r="F704" s="4"/>
      <c r="G704" s="7"/>
      <c r="H704" s="53"/>
      <c r="I704" s="4"/>
      <c r="J704" s="4"/>
      <c r="K704" s="4"/>
      <c r="L704" s="4"/>
      <c r="M704" s="4"/>
      <c r="N704" s="4"/>
      <c r="O704" s="4"/>
      <c r="P704" s="4"/>
      <c r="Q704" s="4"/>
      <c r="R704" s="4"/>
      <c r="S704" s="4"/>
      <c r="T704" s="4"/>
      <c r="U704" s="4"/>
      <c r="V704" s="4"/>
      <c r="W704" s="4"/>
      <c r="X704" s="4"/>
      <c r="Y704" s="4"/>
      <c r="Z704" s="4"/>
    </row>
    <row r="705" spans="1:26" ht="18.75" customHeight="1">
      <c r="A705" s="7"/>
      <c r="B705" s="77"/>
      <c r="C705" s="4"/>
      <c r="D705" s="7"/>
      <c r="E705" s="52"/>
      <c r="F705" s="4"/>
      <c r="G705" s="7"/>
      <c r="H705" s="53"/>
      <c r="I705" s="4"/>
      <c r="J705" s="4"/>
      <c r="K705" s="4"/>
      <c r="L705" s="4"/>
      <c r="M705" s="4"/>
      <c r="N705" s="4"/>
      <c r="O705" s="4"/>
      <c r="P705" s="4"/>
      <c r="Q705" s="4"/>
      <c r="R705" s="4"/>
      <c r="S705" s="4"/>
      <c r="T705" s="4"/>
      <c r="U705" s="4"/>
      <c r="V705" s="4"/>
      <c r="W705" s="4"/>
      <c r="X705" s="4"/>
      <c r="Y705" s="4"/>
      <c r="Z705" s="4"/>
    </row>
    <row r="706" spans="1:26" ht="18.75" customHeight="1">
      <c r="A706" s="7"/>
      <c r="B706" s="77"/>
      <c r="C706" s="4"/>
      <c r="D706" s="7"/>
      <c r="E706" s="52"/>
      <c r="F706" s="4"/>
      <c r="G706" s="7"/>
      <c r="H706" s="53"/>
      <c r="I706" s="4"/>
      <c r="J706" s="4"/>
      <c r="K706" s="4"/>
      <c r="L706" s="4"/>
      <c r="M706" s="4"/>
      <c r="N706" s="4"/>
      <c r="O706" s="4"/>
      <c r="P706" s="4"/>
      <c r="Q706" s="4"/>
      <c r="R706" s="4"/>
      <c r="S706" s="4"/>
      <c r="T706" s="4"/>
      <c r="U706" s="4"/>
      <c r="V706" s="4"/>
      <c r="W706" s="4"/>
      <c r="X706" s="4"/>
      <c r="Y706" s="4"/>
      <c r="Z706" s="4"/>
    </row>
    <row r="707" spans="1:26" ht="18.75" customHeight="1">
      <c r="A707" s="7"/>
      <c r="B707" s="77"/>
      <c r="C707" s="4"/>
      <c r="D707" s="7"/>
      <c r="E707" s="52"/>
      <c r="F707" s="4"/>
      <c r="G707" s="7"/>
      <c r="H707" s="53"/>
      <c r="I707" s="4"/>
      <c r="J707" s="4"/>
      <c r="K707" s="4"/>
      <c r="L707" s="4"/>
      <c r="M707" s="4"/>
      <c r="N707" s="4"/>
      <c r="O707" s="4"/>
      <c r="P707" s="4"/>
      <c r="Q707" s="4"/>
      <c r="R707" s="4"/>
      <c r="S707" s="4"/>
      <c r="T707" s="4"/>
      <c r="U707" s="4"/>
      <c r="V707" s="4"/>
      <c r="W707" s="4"/>
      <c r="X707" s="4"/>
      <c r="Y707" s="4"/>
      <c r="Z707" s="4"/>
    </row>
    <row r="708" spans="1:26" ht="18.75" customHeight="1">
      <c r="A708" s="7"/>
      <c r="B708" s="77"/>
      <c r="C708" s="4"/>
      <c r="D708" s="7"/>
      <c r="E708" s="52"/>
      <c r="F708" s="4"/>
      <c r="G708" s="7"/>
      <c r="H708" s="53"/>
      <c r="I708" s="4"/>
      <c r="J708" s="4"/>
      <c r="K708" s="4"/>
      <c r="L708" s="4"/>
      <c r="M708" s="4"/>
      <c r="N708" s="4"/>
      <c r="O708" s="4"/>
      <c r="P708" s="4"/>
      <c r="Q708" s="4"/>
      <c r="R708" s="4"/>
      <c r="S708" s="4"/>
      <c r="T708" s="4"/>
      <c r="U708" s="4"/>
      <c r="V708" s="4"/>
      <c r="W708" s="4"/>
      <c r="X708" s="4"/>
      <c r="Y708" s="4"/>
      <c r="Z708" s="4"/>
    </row>
    <row r="709" spans="1:26" ht="18.75" customHeight="1">
      <c r="A709" s="7"/>
      <c r="B709" s="77"/>
      <c r="C709" s="4"/>
      <c r="D709" s="7"/>
      <c r="E709" s="52"/>
      <c r="F709" s="4"/>
      <c r="G709" s="7"/>
      <c r="H709" s="53"/>
      <c r="I709" s="4"/>
      <c r="J709" s="4"/>
      <c r="K709" s="4"/>
      <c r="L709" s="4"/>
      <c r="M709" s="4"/>
      <c r="N709" s="4"/>
      <c r="O709" s="4"/>
      <c r="P709" s="4"/>
      <c r="Q709" s="4"/>
      <c r="R709" s="4"/>
      <c r="S709" s="4"/>
      <c r="T709" s="4"/>
      <c r="U709" s="4"/>
      <c r="V709" s="4"/>
      <c r="W709" s="4"/>
      <c r="X709" s="4"/>
      <c r="Y709" s="4"/>
      <c r="Z709" s="4"/>
    </row>
    <row r="710" spans="1:26" ht="18.75" customHeight="1">
      <c r="A710" s="7"/>
      <c r="B710" s="77"/>
      <c r="C710" s="4"/>
      <c r="D710" s="7"/>
      <c r="E710" s="52"/>
      <c r="F710" s="4"/>
      <c r="G710" s="7"/>
      <c r="H710" s="53"/>
      <c r="I710" s="4"/>
      <c r="J710" s="4"/>
      <c r="K710" s="4"/>
      <c r="L710" s="4"/>
      <c r="M710" s="4"/>
      <c r="N710" s="4"/>
      <c r="O710" s="4"/>
      <c r="P710" s="4"/>
      <c r="Q710" s="4"/>
      <c r="R710" s="4"/>
      <c r="S710" s="4"/>
      <c r="T710" s="4"/>
      <c r="U710" s="4"/>
      <c r="V710" s="4"/>
      <c r="W710" s="4"/>
      <c r="X710" s="4"/>
      <c r="Y710" s="4"/>
      <c r="Z710" s="4"/>
    </row>
    <row r="711" spans="1:26" ht="18.75" customHeight="1">
      <c r="A711" s="7"/>
      <c r="B711" s="77"/>
      <c r="C711" s="4"/>
      <c r="D711" s="7"/>
      <c r="E711" s="52"/>
      <c r="F711" s="4"/>
      <c r="G711" s="7"/>
      <c r="H711" s="53"/>
      <c r="I711" s="4"/>
      <c r="J711" s="4"/>
      <c r="K711" s="4"/>
      <c r="L711" s="4"/>
      <c r="M711" s="4"/>
      <c r="N711" s="4"/>
      <c r="O711" s="4"/>
      <c r="P711" s="4"/>
      <c r="Q711" s="4"/>
      <c r="R711" s="4"/>
      <c r="S711" s="4"/>
      <c r="T711" s="4"/>
      <c r="U711" s="4"/>
      <c r="V711" s="4"/>
      <c r="W711" s="4"/>
      <c r="X711" s="4"/>
      <c r="Y711" s="4"/>
      <c r="Z711" s="4"/>
    </row>
    <row r="712" spans="1:26" ht="18.75" customHeight="1">
      <c r="A712" s="7"/>
      <c r="B712" s="77"/>
      <c r="C712" s="4"/>
      <c r="D712" s="7"/>
      <c r="E712" s="52"/>
      <c r="F712" s="4"/>
      <c r="G712" s="7"/>
      <c r="H712" s="53"/>
      <c r="I712" s="4"/>
      <c r="J712" s="4"/>
      <c r="K712" s="4"/>
      <c r="L712" s="4"/>
      <c r="M712" s="4"/>
      <c r="N712" s="4"/>
      <c r="O712" s="4"/>
      <c r="P712" s="4"/>
      <c r="Q712" s="4"/>
      <c r="R712" s="4"/>
      <c r="S712" s="4"/>
      <c r="T712" s="4"/>
      <c r="U712" s="4"/>
      <c r="V712" s="4"/>
      <c r="W712" s="4"/>
      <c r="X712" s="4"/>
      <c r="Y712" s="4"/>
      <c r="Z712" s="4"/>
    </row>
    <row r="713" spans="1:26" ht="18.75" customHeight="1">
      <c r="A713" s="7"/>
      <c r="B713" s="77"/>
      <c r="C713" s="4"/>
      <c r="D713" s="7"/>
      <c r="E713" s="52"/>
      <c r="F713" s="4"/>
      <c r="G713" s="7"/>
      <c r="H713" s="53"/>
      <c r="I713" s="4"/>
      <c r="J713" s="4"/>
      <c r="K713" s="4"/>
      <c r="L713" s="4"/>
      <c r="M713" s="4"/>
      <c r="N713" s="4"/>
      <c r="O713" s="4"/>
      <c r="P713" s="4"/>
      <c r="Q713" s="4"/>
      <c r="R713" s="4"/>
      <c r="S713" s="4"/>
      <c r="T713" s="4"/>
      <c r="U713" s="4"/>
      <c r="V713" s="4"/>
      <c r="W713" s="4"/>
      <c r="X713" s="4"/>
      <c r="Y713" s="4"/>
      <c r="Z713" s="4"/>
    </row>
    <row r="714" spans="1:26" ht="18.75" customHeight="1">
      <c r="A714" s="7"/>
      <c r="B714" s="77"/>
      <c r="C714" s="4"/>
      <c r="D714" s="7"/>
      <c r="E714" s="52"/>
      <c r="F714" s="4"/>
      <c r="G714" s="7"/>
      <c r="H714" s="53"/>
      <c r="I714" s="4"/>
      <c r="J714" s="4"/>
      <c r="K714" s="4"/>
      <c r="L714" s="4"/>
      <c r="M714" s="4"/>
      <c r="N714" s="4"/>
      <c r="O714" s="4"/>
      <c r="P714" s="4"/>
      <c r="Q714" s="4"/>
      <c r="R714" s="4"/>
      <c r="S714" s="4"/>
      <c r="T714" s="4"/>
      <c r="U714" s="4"/>
      <c r="V714" s="4"/>
      <c r="W714" s="4"/>
      <c r="X714" s="4"/>
      <c r="Y714" s="4"/>
      <c r="Z714" s="4"/>
    </row>
    <row r="715" spans="1:26" ht="18.75" customHeight="1">
      <c r="A715" s="7"/>
      <c r="B715" s="77"/>
      <c r="C715" s="4"/>
      <c r="D715" s="7"/>
      <c r="E715" s="52"/>
      <c r="F715" s="4"/>
      <c r="G715" s="7"/>
      <c r="H715" s="53"/>
      <c r="I715" s="4"/>
      <c r="J715" s="4"/>
      <c r="K715" s="4"/>
      <c r="L715" s="4"/>
      <c r="M715" s="4"/>
      <c r="N715" s="4"/>
      <c r="O715" s="4"/>
      <c r="P715" s="4"/>
      <c r="Q715" s="4"/>
      <c r="R715" s="4"/>
      <c r="S715" s="4"/>
      <c r="T715" s="4"/>
      <c r="U715" s="4"/>
      <c r="V715" s="4"/>
      <c r="W715" s="4"/>
      <c r="X715" s="4"/>
      <c r="Y715" s="4"/>
      <c r="Z715" s="4"/>
    </row>
    <row r="716" spans="1:26" ht="18.75" customHeight="1">
      <c r="A716" s="7"/>
      <c r="B716" s="77"/>
      <c r="C716" s="4"/>
      <c r="D716" s="7"/>
      <c r="E716" s="52"/>
      <c r="F716" s="4"/>
      <c r="G716" s="7"/>
      <c r="H716" s="53"/>
      <c r="I716" s="4"/>
      <c r="J716" s="4"/>
      <c r="K716" s="4"/>
      <c r="L716" s="4"/>
      <c r="M716" s="4"/>
      <c r="N716" s="4"/>
      <c r="O716" s="4"/>
      <c r="P716" s="4"/>
      <c r="Q716" s="4"/>
      <c r="R716" s="4"/>
      <c r="S716" s="4"/>
      <c r="T716" s="4"/>
      <c r="U716" s="4"/>
      <c r="V716" s="4"/>
      <c r="W716" s="4"/>
      <c r="X716" s="4"/>
      <c r="Y716" s="4"/>
      <c r="Z716" s="4"/>
    </row>
    <row r="717" spans="1:26" ht="18.75" customHeight="1">
      <c r="A717" s="7"/>
      <c r="B717" s="77"/>
      <c r="C717" s="4"/>
      <c r="D717" s="7"/>
      <c r="E717" s="52"/>
      <c r="F717" s="4"/>
      <c r="G717" s="7"/>
      <c r="H717" s="53"/>
      <c r="I717" s="4"/>
      <c r="J717" s="4"/>
      <c r="K717" s="4"/>
      <c r="L717" s="4"/>
      <c r="M717" s="4"/>
      <c r="N717" s="4"/>
      <c r="O717" s="4"/>
      <c r="P717" s="4"/>
      <c r="Q717" s="4"/>
      <c r="R717" s="4"/>
      <c r="S717" s="4"/>
      <c r="T717" s="4"/>
      <c r="U717" s="4"/>
      <c r="V717" s="4"/>
      <c r="W717" s="4"/>
      <c r="X717" s="4"/>
      <c r="Y717" s="4"/>
      <c r="Z717" s="4"/>
    </row>
    <row r="718" spans="1:26" ht="18.75" customHeight="1">
      <c r="A718" s="7"/>
      <c r="B718" s="77"/>
      <c r="C718" s="4"/>
      <c r="D718" s="7"/>
      <c r="E718" s="52"/>
      <c r="F718" s="4"/>
      <c r="G718" s="7"/>
      <c r="H718" s="53"/>
      <c r="I718" s="4"/>
      <c r="J718" s="4"/>
      <c r="K718" s="4"/>
      <c r="L718" s="4"/>
      <c r="M718" s="4"/>
      <c r="N718" s="4"/>
      <c r="O718" s="4"/>
      <c r="P718" s="4"/>
      <c r="Q718" s="4"/>
      <c r="R718" s="4"/>
      <c r="S718" s="4"/>
      <c r="T718" s="4"/>
      <c r="U718" s="4"/>
      <c r="V718" s="4"/>
      <c r="W718" s="4"/>
      <c r="X718" s="4"/>
      <c r="Y718" s="4"/>
      <c r="Z718" s="4"/>
    </row>
    <row r="719" spans="1:26" ht="18.75" customHeight="1">
      <c r="A719" s="7"/>
      <c r="B719" s="77"/>
      <c r="C719" s="4"/>
      <c r="D719" s="7"/>
      <c r="E719" s="52"/>
      <c r="F719" s="4"/>
      <c r="G719" s="7"/>
      <c r="H719" s="53"/>
      <c r="I719" s="4"/>
      <c r="J719" s="4"/>
      <c r="K719" s="4"/>
      <c r="L719" s="4"/>
      <c r="M719" s="4"/>
      <c r="N719" s="4"/>
      <c r="O719" s="4"/>
      <c r="P719" s="4"/>
      <c r="Q719" s="4"/>
      <c r="R719" s="4"/>
      <c r="S719" s="4"/>
      <c r="T719" s="4"/>
      <c r="U719" s="4"/>
      <c r="V719" s="4"/>
      <c r="W719" s="4"/>
      <c r="X719" s="4"/>
      <c r="Y719" s="4"/>
      <c r="Z719" s="4"/>
    </row>
    <row r="720" spans="1:26" ht="18.75" customHeight="1">
      <c r="A720" s="7"/>
      <c r="B720" s="77"/>
      <c r="C720" s="4"/>
      <c r="D720" s="7"/>
      <c r="E720" s="52"/>
      <c r="F720" s="4"/>
      <c r="G720" s="7"/>
      <c r="H720" s="53"/>
      <c r="I720" s="4"/>
      <c r="J720" s="4"/>
      <c r="K720" s="4"/>
      <c r="L720" s="4"/>
      <c r="M720" s="4"/>
      <c r="N720" s="4"/>
      <c r="O720" s="4"/>
      <c r="P720" s="4"/>
      <c r="Q720" s="4"/>
      <c r="R720" s="4"/>
      <c r="S720" s="4"/>
      <c r="T720" s="4"/>
      <c r="U720" s="4"/>
      <c r="V720" s="4"/>
      <c r="W720" s="4"/>
      <c r="X720" s="4"/>
      <c r="Y720" s="4"/>
      <c r="Z720" s="4"/>
    </row>
    <row r="721" spans="1:26" ht="18.75" customHeight="1">
      <c r="A721" s="7"/>
      <c r="B721" s="77"/>
      <c r="C721" s="4"/>
      <c r="D721" s="7"/>
      <c r="E721" s="52"/>
      <c r="F721" s="4"/>
      <c r="G721" s="7"/>
      <c r="H721" s="53"/>
      <c r="I721" s="4"/>
      <c r="J721" s="4"/>
      <c r="K721" s="4"/>
      <c r="L721" s="4"/>
      <c r="M721" s="4"/>
      <c r="N721" s="4"/>
      <c r="O721" s="4"/>
      <c r="P721" s="4"/>
      <c r="Q721" s="4"/>
      <c r="R721" s="4"/>
      <c r="S721" s="4"/>
      <c r="T721" s="4"/>
      <c r="U721" s="4"/>
      <c r="V721" s="4"/>
      <c r="W721" s="4"/>
      <c r="X721" s="4"/>
      <c r="Y721" s="4"/>
      <c r="Z721" s="4"/>
    </row>
    <row r="722" spans="1:26" ht="18.75" customHeight="1">
      <c r="A722" s="7"/>
      <c r="B722" s="77"/>
      <c r="C722" s="4"/>
      <c r="D722" s="7"/>
      <c r="E722" s="52"/>
      <c r="F722" s="4"/>
      <c r="G722" s="7"/>
      <c r="H722" s="53"/>
      <c r="I722" s="4"/>
      <c r="J722" s="4"/>
      <c r="K722" s="4"/>
      <c r="L722" s="4"/>
      <c r="M722" s="4"/>
      <c r="N722" s="4"/>
      <c r="O722" s="4"/>
      <c r="P722" s="4"/>
      <c r="Q722" s="4"/>
      <c r="R722" s="4"/>
      <c r="S722" s="4"/>
      <c r="T722" s="4"/>
      <c r="U722" s="4"/>
      <c r="V722" s="4"/>
      <c r="W722" s="4"/>
      <c r="X722" s="4"/>
      <c r="Y722" s="4"/>
      <c r="Z722" s="4"/>
    </row>
    <row r="723" spans="1:26" ht="18.75" customHeight="1">
      <c r="A723" s="7"/>
      <c r="B723" s="77"/>
      <c r="C723" s="4"/>
      <c r="D723" s="7"/>
      <c r="E723" s="52"/>
      <c r="F723" s="4"/>
      <c r="G723" s="7"/>
      <c r="H723" s="53"/>
      <c r="I723" s="4"/>
      <c r="J723" s="4"/>
      <c r="K723" s="4"/>
      <c r="L723" s="4"/>
      <c r="M723" s="4"/>
      <c r="N723" s="4"/>
      <c r="O723" s="4"/>
      <c r="P723" s="4"/>
      <c r="Q723" s="4"/>
      <c r="R723" s="4"/>
      <c r="S723" s="4"/>
      <c r="T723" s="4"/>
      <c r="U723" s="4"/>
      <c r="V723" s="4"/>
      <c r="W723" s="4"/>
      <c r="X723" s="4"/>
      <c r="Y723" s="4"/>
      <c r="Z723" s="4"/>
    </row>
    <row r="724" spans="1:26" ht="18.75" customHeight="1">
      <c r="A724" s="7"/>
      <c r="B724" s="77"/>
      <c r="C724" s="4"/>
      <c r="D724" s="7"/>
      <c r="E724" s="52"/>
      <c r="F724" s="4"/>
      <c r="G724" s="7"/>
      <c r="H724" s="53"/>
      <c r="I724" s="4"/>
      <c r="J724" s="4"/>
      <c r="K724" s="4"/>
      <c r="L724" s="4"/>
      <c r="M724" s="4"/>
      <c r="N724" s="4"/>
      <c r="O724" s="4"/>
      <c r="P724" s="4"/>
      <c r="Q724" s="4"/>
      <c r="R724" s="4"/>
      <c r="S724" s="4"/>
      <c r="T724" s="4"/>
      <c r="U724" s="4"/>
      <c r="V724" s="4"/>
      <c r="W724" s="4"/>
      <c r="X724" s="4"/>
      <c r="Y724" s="4"/>
      <c r="Z724" s="4"/>
    </row>
    <row r="725" spans="1:26" ht="18.75" customHeight="1">
      <c r="A725" s="7"/>
      <c r="B725" s="77"/>
      <c r="C725" s="4"/>
      <c r="D725" s="7"/>
      <c r="E725" s="52"/>
      <c r="F725" s="4"/>
      <c r="G725" s="7"/>
      <c r="H725" s="53"/>
      <c r="I725" s="4"/>
      <c r="J725" s="4"/>
      <c r="K725" s="4"/>
      <c r="L725" s="4"/>
      <c r="M725" s="4"/>
      <c r="N725" s="4"/>
      <c r="O725" s="4"/>
      <c r="P725" s="4"/>
      <c r="Q725" s="4"/>
      <c r="R725" s="4"/>
      <c r="S725" s="4"/>
      <c r="T725" s="4"/>
      <c r="U725" s="4"/>
      <c r="V725" s="4"/>
      <c r="W725" s="4"/>
      <c r="X725" s="4"/>
      <c r="Y725" s="4"/>
      <c r="Z725" s="4"/>
    </row>
    <row r="726" spans="1:26" ht="18.75" customHeight="1">
      <c r="A726" s="7"/>
      <c r="B726" s="77"/>
      <c r="C726" s="4"/>
      <c r="D726" s="7"/>
      <c r="E726" s="52"/>
      <c r="F726" s="4"/>
      <c r="G726" s="7"/>
      <c r="H726" s="53"/>
      <c r="I726" s="4"/>
      <c r="J726" s="4"/>
      <c r="K726" s="4"/>
      <c r="L726" s="4"/>
      <c r="M726" s="4"/>
      <c r="N726" s="4"/>
      <c r="O726" s="4"/>
      <c r="P726" s="4"/>
      <c r="Q726" s="4"/>
      <c r="R726" s="4"/>
      <c r="S726" s="4"/>
      <c r="T726" s="4"/>
      <c r="U726" s="4"/>
      <c r="V726" s="4"/>
      <c r="W726" s="4"/>
      <c r="X726" s="4"/>
      <c r="Y726" s="4"/>
      <c r="Z726" s="4"/>
    </row>
    <row r="727" spans="1:26" ht="18.75" customHeight="1">
      <c r="A727" s="7"/>
      <c r="B727" s="77"/>
      <c r="C727" s="4"/>
      <c r="D727" s="7"/>
      <c r="E727" s="52"/>
      <c r="F727" s="4"/>
      <c r="G727" s="7"/>
      <c r="H727" s="53"/>
      <c r="I727" s="4"/>
      <c r="J727" s="4"/>
      <c r="K727" s="4"/>
      <c r="L727" s="4"/>
      <c r="M727" s="4"/>
      <c r="N727" s="4"/>
      <c r="O727" s="4"/>
      <c r="P727" s="4"/>
      <c r="Q727" s="4"/>
      <c r="R727" s="4"/>
      <c r="S727" s="4"/>
      <c r="T727" s="4"/>
      <c r="U727" s="4"/>
      <c r="V727" s="4"/>
      <c r="W727" s="4"/>
      <c r="X727" s="4"/>
      <c r="Y727" s="4"/>
      <c r="Z727" s="4"/>
    </row>
    <row r="728" spans="1:26" ht="18.75" customHeight="1">
      <c r="A728" s="7"/>
      <c r="B728" s="77"/>
      <c r="C728" s="4"/>
      <c r="D728" s="7"/>
      <c r="E728" s="52"/>
      <c r="F728" s="4"/>
      <c r="G728" s="7"/>
      <c r="H728" s="53"/>
      <c r="I728" s="4"/>
      <c r="J728" s="4"/>
      <c r="K728" s="4"/>
      <c r="L728" s="4"/>
      <c r="M728" s="4"/>
      <c r="N728" s="4"/>
      <c r="O728" s="4"/>
      <c r="P728" s="4"/>
      <c r="Q728" s="4"/>
      <c r="R728" s="4"/>
      <c r="S728" s="4"/>
      <c r="T728" s="4"/>
      <c r="U728" s="4"/>
      <c r="V728" s="4"/>
      <c r="W728" s="4"/>
      <c r="X728" s="4"/>
      <c r="Y728" s="4"/>
      <c r="Z728" s="4"/>
    </row>
    <row r="729" spans="1:26" ht="18.75" customHeight="1">
      <c r="A729" s="7"/>
      <c r="B729" s="77"/>
      <c r="C729" s="4"/>
      <c r="D729" s="7"/>
      <c r="E729" s="52"/>
      <c r="F729" s="4"/>
      <c r="G729" s="7"/>
      <c r="H729" s="53"/>
      <c r="I729" s="4"/>
      <c r="J729" s="4"/>
      <c r="K729" s="4"/>
      <c r="L729" s="4"/>
      <c r="M729" s="4"/>
      <c r="N729" s="4"/>
      <c r="O729" s="4"/>
      <c r="P729" s="4"/>
      <c r="Q729" s="4"/>
      <c r="R729" s="4"/>
      <c r="S729" s="4"/>
      <c r="T729" s="4"/>
      <c r="U729" s="4"/>
      <c r="V729" s="4"/>
      <c r="W729" s="4"/>
      <c r="X729" s="4"/>
      <c r="Y729" s="4"/>
      <c r="Z729" s="4"/>
    </row>
    <row r="730" spans="1:26" ht="18.75" customHeight="1">
      <c r="A730" s="7"/>
      <c r="B730" s="77"/>
      <c r="C730" s="4"/>
      <c r="D730" s="7"/>
      <c r="E730" s="52"/>
      <c r="F730" s="4"/>
      <c r="G730" s="7"/>
      <c r="H730" s="53"/>
      <c r="I730" s="4"/>
      <c r="J730" s="4"/>
      <c r="K730" s="4"/>
      <c r="L730" s="4"/>
      <c r="M730" s="4"/>
      <c r="N730" s="4"/>
      <c r="O730" s="4"/>
      <c r="P730" s="4"/>
      <c r="Q730" s="4"/>
      <c r="R730" s="4"/>
      <c r="S730" s="4"/>
      <c r="T730" s="4"/>
      <c r="U730" s="4"/>
      <c r="V730" s="4"/>
      <c r="W730" s="4"/>
      <c r="X730" s="4"/>
      <c r="Y730" s="4"/>
      <c r="Z730" s="4"/>
    </row>
    <row r="731" spans="1:26" ht="18.75" customHeight="1">
      <c r="A731" s="7"/>
      <c r="B731" s="77"/>
      <c r="C731" s="4"/>
      <c r="D731" s="7"/>
      <c r="E731" s="52"/>
      <c r="F731" s="4"/>
      <c r="G731" s="7"/>
      <c r="H731" s="53"/>
      <c r="I731" s="4"/>
      <c r="J731" s="4"/>
      <c r="K731" s="4"/>
      <c r="L731" s="4"/>
      <c r="M731" s="4"/>
      <c r="N731" s="4"/>
      <c r="O731" s="4"/>
      <c r="P731" s="4"/>
      <c r="Q731" s="4"/>
      <c r="R731" s="4"/>
      <c r="S731" s="4"/>
      <c r="T731" s="4"/>
      <c r="U731" s="4"/>
      <c r="V731" s="4"/>
      <c r="W731" s="4"/>
      <c r="X731" s="4"/>
      <c r="Y731" s="4"/>
      <c r="Z731" s="4"/>
    </row>
    <row r="732" spans="1:26" ht="18.75" customHeight="1">
      <c r="A732" s="7"/>
      <c r="B732" s="77"/>
      <c r="C732" s="4"/>
      <c r="D732" s="7"/>
      <c r="E732" s="52"/>
      <c r="F732" s="4"/>
      <c r="G732" s="7"/>
      <c r="H732" s="53"/>
      <c r="I732" s="4"/>
      <c r="J732" s="4"/>
      <c r="K732" s="4"/>
      <c r="L732" s="4"/>
      <c r="M732" s="4"/>
      <c r="N732" s="4"/>
      <c r="O732" s="4"/>
      <c r="P732" s="4"/>
      <c r="Q732" s="4"/>
      <c r="R732" s="4"/>
      <c r="S732" s="4"/>
      <c r="T732" s="4"/>
      <c r="U732" s="4"/>
      <c r="V732" s="4"/>
      <c r="W732" s="4"/>
      <c r="X732" s="4"/>
      <c r="Y732" s="4"/>
      <c r="Z732" s="4"/>
    </row>
    <row r="733" spans="1:26" ht="18.75" customHeight="1">
      <c r="A733" s="7"/>
      <c r="B733" s="77"/>
      <c r="C733" s="4"/>
      <c r="D733" s="7"/>
      <c r="E733" s="52"/>
      <c r="F733" s="4"/>
      <c r="G733" s="7"/>
      <c r="H733" s="53"/>
      <c r="I733" s="4"/>
      <c r="J733" s="4"/>
      <c r="K733" s="4"/>
      <c r="L733" s="4"/>
      <c r="M733" s="4"/>
      <c r="N733" s="4"/>
      <c r="O733" s="4"/>
      <c r="P733" s="4"/>
      <c r="Q733" s="4"/>
      <c r="R733" s="4"/>
      <c r="S733" s="4"/>
      <c r="T733" s="4"/>
      <c r="U733" s="4"/>
      <c r="V733" s="4"/>
      <c r="W733" s="4"/>
      <c r="X733" s="4"/>
      <c r="Y733" s="4"/>
      <c r="Z733" s="4"/>
    </row>
    <row r="734" spans="1:26" ht="18.75" customHeight="1">
      <c r="A734" s="7"/>
      <c r="B734" s="77"/>
      <c r="C734" s="4"/>
      <c r="D734" s="7"/>
      <c r="E734" s="52"/>
      <c r="F734" s="4"/>
      <c r="G734" s="7"/>
      <c r="H734" s="53"/>
      <c r="I734" s="4"/>
      <c r="J734" s="4"/>
      <c r="K734" s="4"/>
      <c r="L734" s="4"/>
      <c r="M734" s="4"/>
      <c r="N734" s="4"/>
      <c r="O734" s="4"/>
      <c r="P734" s="4"/>
      <c r="Q734" s="4"/>
      <c r="R734" s="4"/>
      <c r="S734" s="4"/>
      <c r="T734" s="4"/>
      <c r="U734" s="4"/>
      <c r="V734" s="4"/>
      <c r="W734" s="4"/>
      <c r="X734" s="4"/>
      <c r="Y734" s="4"/>
      <c r="Z734" s="4"/>
    </row>
    <row r="735" spans="1:26" ht="18.75" customHeight="1">
      <c r="A735" s="7"/>
      <c r="B735" s="77"/>
      <c r="C735" s="4"/>
      <c r="D735" s="7"/>
      <c r="E735" s="52"/>
      <c r="F735" s="4"/>
      <c r="G735" s="7"/>
      <c r="H735" s="53"/>
      <c r="I735" s="4"/>
      <c r="J735" s="4"/>
      <c r="K735" s="4"/>
      <c r="L735" s="4"/>
      <c r="M735" s="4"/>
      <c r="N735" s="4"/>
      <c r="O735" s="4"/>
      <c r="P735" s="4"/>
      <c r="Q735" s="4"/>
      <c r="R735" s="4"/>
      <c r="S735" s="4"/>
      <c r="T735" s="4"/>
      <c r="U735" s="4"/>
      <c r="V735" s="4"/>
      <c r="W735" s="4"/>
      <c r="X735" s="4"/>
      <c r="Y735" s="4"/>
      <c r="Z735" s="4"/>
    </row>
    <row r="736" spans="1:26" ht="18.75" customHeight="1">
      <c r="A736" s="7"/>
      <c r="B736" s="77"/>
      <c r="C736" s="4"/>
      <c r="D736" s="7"/>
      <c r="E736" s="52"/>
      <c r="F736" s="4"/>
      <c r="G736" s="7"/>
      <c r="H736" s="53"/>
      <c r="I736" s="4"/>
      <c r="J736" s="4"/>
      <c r="K736" s="4"/>
      <c r="L736" s="4"/>
      <c r="M736" s="4"/>
      <c r="N736" s="4"/>
      <c r="O736" s="4"/>
      <c r="P736" s="4"/>
      <c r="Q736" s="4"/>
      <c r="R736" s="4"/>
      <c r="S736" s="4"/>
      <c r="T736" s="4"/>
      <c r="U736" s="4"/>
      <c r="V736" s="4"/>
      <c r="W736" s="4"/>
      <c r="X736" s="4"/>
      <c r="Y736" s="4"/>
      <c r="Z736" s="4"/>
    </row>
    <row r="737" spans="1:26" ht="18.75" customHeight="1">
      <c r="A737" s="7"/>
      <c r="B737" s="77"/>
      <c r="C737" s="4"/>
      <c r="D737" s="7"/>
      <c r="E737" s="52"/>
      <c r="F737" s="4"/>
      <c r="G737" s="7"/>
      <c r="H737" s="53"/>
      <c r="I737" s="4"/>
      <c r="J737" s="4"/>
      <c r="K737" s="4"/>
      <c r="L737" s="4"/>
      <c r="M737" s="4"/>
      <c r="N737" s="4"/>
      <c r="O737" s="4"/>
      <c r="P737" s="4"/>
      <c r="Q737" s="4"/>
      <c r="R737" s="4"/>
      <c r="S737" s="4"/>
      <c r="T737" s="4"/>
      <c r="U737" s="4"/>
      <c r="V737" s="4"/>
      <c r="W737" s="4"/>
      <c r="X737" s="4"/>
      <c r="Y737" s="4"/>
      <c r="Z737" s="4"/>
    </row>
    <row r="738" spans="1:26" ht="18.75" customHeight="1">
      <c r="A738" s="7"/>
      <c r="B738" s="77"/>
      <c r="C738" s="4"/>
      <c r="D738" s="7"/>
      <c r="E738" s="52"/>
      <c r="F738" s="4"/>
      <c r="G738" s="7"/>
      <c r="H738" s="53"/>
      <c r="I738" s="4"/>
      <c r="J738" s="4"/>
      <c r="K738" s="4"/>
      <c r="L738" s="4"/>
      <c r="M738" s="4"/>
      <c r="N738" s="4"/>
      <c r="O738" s="4"/>
      <c r="P738" s="4"/>
      <c r="Q738" s="4"/>
      <c r="R738" s="4"/>
      <c r="S738" s="4"/>
      <c r="T738" s="4"/>
      <c r="U738" s="4"/>
      <c r="V738" s="4"/>
      <c r="W738" s="4"/>
      <c r="X738" s="4"/>
      <c r="Y738" s="4"/>
      <c r="Z738" s="4"/>
    </row>
    <row r="739" spans="1:26" ht="18.75" customHeight="1">
      <c r="A739" s="7"/>
      <c r="B739" s="77"/>
      <c r="C739" s="4"/>
      <c r="D739" s="7"/>
      <c r="E739" s="52"/>
      <c r="F739" s="4"/>
      <c r="G739" s="7"/>
      <c r="H739" s="53"/>
      <c r="I739" s="4"/>
      <c r="J739" s="4"/>
      <c r="K739" s="4"/>
      <c r="L739" s="4"/>
      <c r="M739" s="4"/>
      <c r="N739" s="4"/>
      <c r="O739" s="4"/>
      <c r="P739" s="4"/>
      <c r="Q739" s="4"/>
      <c r="R739" s="4"/>
      <c r="S739" s="4"/>
      <c r="T739" s="4"/>
      <c r="U739" s="4"/>
      <c r="V739" s="4"/>
      <c r="W739" s="4"/>
      <c r="X739" s="4"/>
      <c r="Y739" s="4"/>
      <c r="Z739" s="4"/>
    </row>
    <row r="740" spans="1:26" ht="18.75" customHeight="1">
      <c r="A740" s="7"/>
      <c r="B740" s="77"/>
      <c r="C740" s="4"/>
      <c r="D740" s="7"/>
      <c r="E740" s="52"/>
      <c r="F740" s="4"/>
      <c r="G740" s="7"/>
      <c r="H740" s="53"/>
      <c r="I740" s="4"/>
      <c r="J740" s="4"/>
      <c r="K740" s="4"/>
      <c r="L740" s="4"/>
      <c r="M740" s="4"/>
      <c r="N740" s="4"/>
      <c r="O740" s="4"/>
      <c r="P740" s="4"/>
      <c r="Q740" s="4"/>
      <c r="R740" s="4"/>
      <c r="S740" s="4"/>
      <c r="T740" s="4"/>
      <c r="U740" s="4"/>
      <c r="V740" s="4"/>
      <c r="W740" s="4"/>
      <c r="X740" s="4"/>
      <c r="Y740" s="4"/>
      <c r="Z740" s="4"/>
    </row>
    <row r="741" spans="1:26" ht="18.75" customHeight="1">
      <c r="A741" s="7"/>
      <c r="B741" s="77"/>
      <c r="C741" s="4"/>
      <c r="D741" s="7"/>
      <c r="E741" s="52"/>
      <c r="F741" s="4"/>
      <c r="G741" s="7"/>
      <c r="H741" s="53"/>
      <c r="I741" s="4"/>
      <c r="J741" s="4"/>
      <c r="K741" s="4"/>
      <c r="L741" s="4"/>
      <c r="M741" s="4"/>
      <c r="N741" s="4"/>
      <c r="O741" s="4"/>
      <c r="P741" s="4"/>
      <c r="Q741" s="4"/>
      <c r="R741" s="4"/>
      <c r="S741" s="4"/>
      <c r="T741" s="4"/>
      <c r="U741" s="4"/>
      <c r="V741" s="4"/>
      <c r="W741" s="4"/>
      <c r="X741" s="4"/>
      <c r="Y741" s="4"/>
      <c r="Z741" s="4"/>
    </row>
    <row r="742" spans="1:26" ht="18.75" customHeight="1">
      <c r="A742" s="7"/>
      <c r="B742" s="77"/>
      <c r="C742" s="4"/>
      <c r="D742" s="7"/>
      <c r="E742" s="52"/>
      <c r="F742" s="4"/>
      <c r="G742" s="7"/>
      <c r="H742" s="53"/>
      <c r="I742" s="4"/>
      <c r="J742" s="4"/>
      <c r="K742" s="4"/>
      <c r="L742" s="4"/>
      <c r="M742" s="4"/>
      <c r="N742" s="4"/>
      <c r="O742" s="4"/>
      <c r="P742" s="4"/>
      <c r="Q742" s="4"/>
      <c r="R742" s="4"/>
      <c r="S742" s="4"/>
      <c r="T742" s="4"/>
      <c r="U742" s="4"/>
      <c r="V742" s="4"/>
      <c r="W742" s="4"/>
      <c r="X742" s="4"/>
      <c r="Y742" s="4"/>
      <c r="Z742" s="4"/>
    </row>
    <row r="743" spans="1:26" ht="18.75" customHeight="1">
      <c r="A743" s="7"/>
      <c r="B743" s="77"/>
      <c r="C743" s="4"/>
      <c r="D743" s="7"/>
      <c r="E743" s="52"/>
      <c r="F743" s="4"/>
      <c r="G743" s="7"/>
      <c r="H743" s="53"/>
      <c r="I743" s="4"/>
      <c r="J743" s="4"/>
      <c r="K743" s="4"/>
      <c r="L743" s="4"/>
      <c r="M743" s="4"/>
      <c r="N743" s="4"/>
      <c r="O743" s="4"/>
      <c r="P743" s="4"/>
      <c r="Q743" s="4"/>
      <c r="R743" s="4"/>
      <c r="S743" s="4"/>
      <c r="T743" s="4"/>
      <c r="U743" s="4"/>
      <c r="V743" s="4"/>
      <c r="W743" s="4"/>
      <c r="X743" s="4"/>
      <c r="Y743" s="4"/>
      <c r="Z743" s="4"/>
    </row>
    <row r="744" spans="1:26" ht="18.75" customHeight="1">
      <c r="A744" s="7"/>
      <c r="B744" s="77"/>
      <c r="C744" s="4"/>
      <c r="D744" s="7"/>
      <c r="E744" s="52"/>
      <c r="F744" s="4"/>
      <c r="G744" s="7"/>
      <c r="H744" s="53"/>
      <c r="I744" s="4"/>
      <c r="J744" s="4"/>
      <c r="K744" s="4"/>
      <c r="L744" s="4"/>
      <c r="M744" s="4"/>
      <c r="N744" s="4"/>
      <c r="O744" s="4"/>
      <c r="P744" s="4"/>
      <c r="Q744" s="4"/>
      <c r="R744" s="4"/>
      <c r="S744" s="4"/>
      <c r="T744" s="4"/>
      <c r="U744" s="4"/>
      <c r="V744" s="4"/>
      <c r="W744" s="4"/>
      <c r="X744" s="4"/>
      <c r="Y744" s="4"/>
      <c r="Z744" s="4"/>
    </row>
    <row r="745" spans="1:26" ht="18.75" customHeight="1">
      <c r="A745" s="7"/>
      <c r="B745" s="77"/>
      <c r="C745" s="4"/>
      <c r="D745" s="7"/>
      <c r="E745" s="52"/>
      <c r="F745" s="4"/>
      <c r="G745" s="7"/>
      <c r="H745" s="53"/>
      <c r="I745" s="4"/>
      <c r="J745" s="4"/>
      <c r="K745" s="4"/>
      <c r="L745" s="4"/>
      <c r="M745" s="4"/>
      <c r="N745" s="4"/>
      <c r="O745" s="4"/>
      <c r="P745" s="4"/>
      <c r="Q745" s="4"/>
      <c r="R745" s="4"/>
      <c r="S745" s="4"/>
      <c r="T745" s="4"/>
      <c r="U745" s="4"/>
      <c r="V745" s="4"/>
      <c r="W745" s="4"/>
      <c r="X745" s="4"/>
      <c r="Y745" s="4"/>
      <c r="Z745" s="4"/>
    </row>
    <row r="746" spans="1:26" ht="18.75" customHeight="1">
      <c r="A746" s="7"/>
      <c r="B746" s="77"/>
      <c r="C746" s="4"/>
      <c r="D746" s="7"/>
      <c r="E746" s="52"/>
      <c r="F746" s="4"/>
      <c r="G746" s="7"/>
      <c r="H746" s="53"/>
      <c r="I746" s="4"/>
      <c r="J746" s="4"/>
      <c r="K746" s="4"/>
      <c r="L746" s="4"/>
      <c r="M746" s="4"/>
      <c r="N746" s="4"/>
      <c r="O746" s="4"/>
      <c r="P746" s="4"/>
      <c r="Q746" s="4"/>
      <c r="R746" s="4"/>
      <c r="S746" s="4"/>
      <c r="T746" s="4"/>
      <c r="U746" s="4"/>
      <c r="V746" s="4"/>
      <c r="W746" s="4"/>
      <c r="X746" s="4"/>
      <c r="Y746" s="4"/>
      <c r="Z746" s="4"/>
    </row>
    <row r="747" spans="1:26" ht="18.75" customHeight="1">
      <c r="A747" s="7"/>
      <c r="B747" s="77"/>
      <c r="C747" s="4"/>
      <c r="D747" s="7"/>
      <c r="E747" s="52"/>
      <c r="F747" s="4"/>
      <c r="G747" s="7"/>
      <c r="H747" s="53"/>
      <c r="I747" s="4"/>
      <c r="J747" s="4"/>
      <c r="K747" s="4"/>
      <c r="L747" s="4"/>
      <c r="M747" s="4"/>
      <c r="N747" s="4"/>
      <c r="O747" s="4"/>
      <c r="P747" s="4"/>
      <c r="Q747" s="4"/>
      <c r="R747" s="4"/>
      <c r="S747" s="4"/>
      <c r="T747" s="4"/>
      <c r="U747" s="4"/>
      <c r="V747" s="4"/>
      <c r="W747" s="4"/>
      <c r="X747" s="4"/>
      <c r="Y747" s="4"/>
      <c r="Z747" s="4"/>
    </row>
    <row r="748" spans="1:26" ht="18.75" customHeight="1">
      <c r="A748" s="7"/>
      <c r="B748" s="77"/>
      <c r="C748" s="4"/>
      <c r="D748" s="7"/>
      <c r="E748" s="52"/>
      <c r="F748" s="4"/>
      <c r="G748" s="7"/>
      <c r="H748" s="53"/>
      <c r="I748" s="4"/>
      <c r="J748" s="4"/>
      <c r="K748" s="4"/>
      <c r="L748" s="4"/>
      <c r="M748" s="4"/>
      <c r="N748" s="4"/>
      <c r="O748" s="4"/>
      <c r="P748" s="4"/>
      <c r="Q748" s="4"/>
      <c r="R748" s="4"/>
      <c r="S748" s="4"/>
      <c r="T748" s="4"/>
      <c r="U748" s="4"/>
      <c r="V748" s="4"/>
      <c r="W748" s="4"/>
      <c r="X748" s="4"/>
      <c r="Y748" s="4"/>
      <c r="Z748" s="4"/>
    </row>
    <row r="749" spans="1:26" ht="18.75" customHeight="1">
      <c r="A749" s="7"/>
      <c r="B749" s="77"/>
      <c r="C749" s="4"/>
      <c r="D749" s="7"/>
      <c r="E749" s="52"/>
      <c r="F749" s="4"/>
      <c r="G749" s="7"/>
      <c r="H749" s="53"/>
      <c r="I749" s="4"/>
      <c r="J749" s="4"/>
      <c r="K749" s="4"/>
      <c r="L749" s="4"/>
      <c r="M749" s="4"/>
      <c r="N749" s="4"/>
      <c r="O749" s="4"/>
      <c r="P749" s="4"/>
      <c r="Q749" s="4"/>
      <c r="R749" s="4"/>
      <c r="S749" s="4"/>
      <c r="T749" s="4"/>
      <c r="U749" s="4"/>
      <c r="V749" s="4"/>
      <c r="W749" s="4"/>
      <c r="X749" s="4"/>
      <c r="Y749" s="4"/>
      <c r="Z749" s="4"/>
    </row>
    <row r="750" spans="1:26" ht="18.75" customHeight="1">
      <c r="A750" s="7"/>
      <c r="B750" s="77"/>
      <c r="C750" s="4"/>
      <c r="D750" s="7"/>
      <c r="E750" s="52"/>
      <c r="F750" s="4"/>
      <c r="G750" s="7"/>
      <c r="H750" s="53"/>
      <c r="I750" s="4"/>
      <c r="J750" s="4"/>
      <c r="K750" s="4"/>
      <c r="L750" s="4"/>
      <c r="M750" s="4"/>
      <c r="N750" s="4"/>
      <c r="O750" s="4"/>
      <c r="P750" s="4"/>
      <c r="Q750" s="4"/>
      <c r="R750" s="4"/>
      <c r="S750" s="4"/>
      <c r="T750" s="4"/>
      <c r="U750" s="4"/>
      <c r="V750" s="4"/>
      <c r="W750" s="4"/>
      <c r="X750" s="4"/>
      <c r="Y750" s="4"/>
      <c r="Z750" s="4"/>
    </row>
    <row r="751" spans="1:26" ht="18.75" customHeight="1">
      <c r="A751" s="7"/>
      <c r="B751" s="77"/>
      <c r="C751" s="4"/>
      <c r="D751" s="7"/>
      <c r="E751" s="52"/>
      <c r="F751" s="4"/>
      <c r="G751" s="7"/>
      <c r="H751" s="53"/>
      <c r="I751" s="4"/>
      <c r="J751" s="4"/>
      <c r="K751" s="4"/>
      <c r="L751" s="4"/>
      <c r="M751" s="4"/>
      <c r="N751" s="4"/>
      <c r="O751" s="4"/>
      <c r="P751" s="4"/>
      <c r="Q751" s="4"/>
      <c r="R751" s="4"/>
      <c r="S751" s="4"/>
      <c r="T751" s="4"/>
      <c r="U751" s="4"/>
      <c r="V751" s="4"/>
      <c r="W751" s="4"/>
      <c r="X751" s="4"/>
      <c r="Y751" s="4"/>
      <c r="Z751" s="4"/>
    </row>
    <row r="752" spans="1:26" ht="18.75" customHeight="1">
      <c r="A752" s="7"/>
      <c r="B752" s="77"/>
      <c r="C752" s="4"/>
      <c r="D752" s="7"/>
      <c r="E752" s="52"/>
      <c r="F752" s="4"/>
      <c r="G752" s="7"/>
      <c r="H752" s="53"/>
      <c r="I752" s="4"/>
      <c r="J752" s="4"/>
      <c r="K752" s="4"/>
      <c r="L752" s="4"/>
      <c r="M752" s="4"/>
      <c r="N752" s="4"/>
      <c r="O752" s="4"/>
      <c r="P752" s="4"/>
      <c r="Q752" s="4"/>
      <c r="R752" s="4"/>
      <c r="S752" s="4"/>
      <c r="T752" s="4"/>
      <c r="U752" s="4"/>
      <c r="V752" s="4"/>
      <c r="W752" s="4"/>
      <c r="X752" s="4"/>
      <c r="Y752" s="4"/>
      <c r="Z752" s="4"/>
    </row>
    <row r="753" spans="1:26" ht="18.75" customHeight="1">
      <c r="A753" s="7"/>
      <c r="B753" s="77"/>
      <c r="C753" s="4"/>
      <c r="D753" s="7"/>
      <c r="E753" s="52"/>
      <c r="F753" s="4"/>
      <c r="G753" s="7"/>
      <c r="H753" s="53"/>
      <c r="I753" s="4"/>
      <c r="J753" s="4"/>
      <c r="K753" s="4"/>
      <c r="L753" s="4"/>
      <c r="M753" s="4"/>
      <c r="N753" s="4"/>
      <c r="O753" s="4"/>
      <c r="P753" s="4"/>
      <c r="Q753" s="4"/>
      <c r="R753" s="4"/>
      <c r="S753" s="4"/>
      <c r="T753" s="4"/>
      <c r="U753" s="4"/>
      <c r="V753" s="4"/>
      <c r="W753" s="4"/>
      <c r="X753" s="4"/>
      <c r="Y753" s="4"/>
      <c r="Z753" s="4"/>
    </row>
    <row r="754" spans="1:26" ht="18.75" customHeight="1">
      <c r="A754" s="7"/>
      <c r="B754" s="77"/>
      <c r="C754" s="4"/>
      <c r="D754" s="7"/>
      <c r="E754" s="52"/>
      <c r="F754" s="4"/>
      <c r="G754" s="7"/>
      <c r="H754" s="53"/>
      <c r="I754" s="4"/>
      <c r="J754" s="4"/>
      <c r="K754" s="4"/>
      <c r="L754" s="4"/>
      <c r="M754" s="4"/>
      <c r="N754" s="4"/>
      <c r="O754" s="4"/>
      <c r="P754" s="4"/>
      <c r="Q754" s="4"/>
      <c r="R754" s="4"/>
      <c r="S754" s="4"/>
      <c r="T754" s="4"/>
      <c r="U754" s="4"/>
      <c r="V754" s="4"/>
      <c r="W754" s="4"/>
      <c r="X754" s="4"/>
      <c r="Y754" s="4"/>
      <c r="Z754" s="4"/>
    </row>
    <row r="755" spans="1:26" ht="18.75" customHeight="1">
      <c r="A755" s="7"/>
      <c r="B755" s="77"/>
      <c r="C755" s="4"/>
      <c r="D755" s="7"/>
      <c r="E755" s="52"/>
      <c r="F755" s="4"/>
      <c r="G755" s="7"/>
      <c r="H755" s="53"/>
      <c r="I755" s="4"/>
      <c r="J755" s="4"/>
      <c r="K755" s="4"/>
      <c r="L755" s="4"/>
      <c r="M755" s="4"/>
      <c r="N755" s="4"/>
      <c r="O755" s="4"/>
      <c r="P755" s="4"/>
      <c r="Q755" s="4"/>
      <c r="R755" s="4"/>
      <c r="S755" s="4"/>
      <c r="T755" s="4"/>
      <c r="U755" s="4"/>
      <c r="V755" s="4"/>
      <c r="W755" s="4"/>
      <c r="X755" s="4"/>
      <c r="Y755" s="4"/>
      <c r="Z755" s="4"/>
    </row>
    <row r="756" spans="1:26" ht="18.75" customHeight="1">
      <c r="A756" s="7"/>
      <c r="B756" s="77"/>
      <c r="C756" s="4"/>
      <c r="D756" s="7"/>
      <c r="E756" s="52"/>
      <c r="F756" s="4"/>
      <c r="G756" s="7"/>
      <c r="H756" s="53"/>
      <c r="I756" s="4"/>
      <c r="J756" s="4"/>
      <c r="K756" s="4"/>
      <c r="L756" s="4"/>
      <c r="M756" s="4"/>
      <c r="N756" s="4"/>
      <c r="O756" s="4"/>
      <c r="P756" s="4"/>
      <c r="Q756" s="4"/>
      <c r="R756" s="4"/>
      <c r="S756" s="4"/>
      <c r="T756" s="4"/>
      <c r="U756" s="4"/>
      <c r="V756" s="4"/>
      <c r="W756" s="4"/>
      <c r="X756" s="4"/>
      <c r="Y756" s="4"/>
      <c r="Z756" s="4"/>
    </row>
    <row r="757" spans="1:26" ht="18.75" customHeight="1">
      <c r="A757" s="7"/>
      <c r="B757" s="77"/>
      <c r="C757" s="4"/>
      <c r="D757" s="7"/>
      <c r="E757" s="52"/>
      <c r="F757" s="4"/>
      <c r="G757" s="7"/>
      <c r="H757" s="53"/>
      <c r="I757" s="4"/>
      <c r="J757" s="4"/>
      <c r="K757" s="4"/>
      <c r="L757" s="4"/>
      <c r="M757" s="4"/>
      <c r="N757" s="4"/>
      <c r="O757" s="4"/>
      <c r="P757" s="4"/>
      <c r="Q757" s="4"/>
      <c r="R757" s="4"/>
      <c r="S757" s="4"/>
      <c r="T757" s="4"/>
      <c r="U757" s="4"/>
      <c r="V757" s="4"/>
      <c r="W757" s="4"/>
      <c r="X757" s="4"/>
      <c r="Y757" s="4"/>
      <c r="Z757" s="4"/>
    </row>
    <row r="758" spans="1:26" ht="18.75" customHeight="1">
      <c r="A758" s="7"/>
      <c r="B758" s="77"/>
      <c r="C758" s="4"/>
      <c r="D758" s="7"/>
      <c r="E758" s="52"/>
      <c r="F758" s="4"/>
      <c r="G758" s="7"/>
      <c r="H758" s="53"/>
      <c r="I758" s="4"/>
      <c r="J758" s="4"/>
      <c r="K758" s="4"/>
      <c r="L758" s="4"/>
      <c r="M758" s="4"/>
      <c r="N758" s="4"/>
      <c r="O758" s="4"/>
      <c r="P758" s="4"/>
      <c r="Q758" s="4"/>
      <c r="R758" s="4"/>
      <c r="S758" s="4"/>
      <c r="T758" s="4"/>
      <c r="U758" s="4"/>
      <c r="V758" s="4"/>
      <c r="W758" s="4"/>
      <c r="X758" s="4"/>
      <c r="Y758" s="4"/>
      <c r="Z758" s="4"/>
    </row>
    <row r="759" spans="1:26" ht="18.75" customHeight="1">
      <c r="A759" s="7"/>
      <c r="B759" s="77"/>
      <c r="C759" s="4"/>
      <c r="D759" s="7"/>
      <c r="E759" s="52"/>
      <c r="F759" s="4"/>
      <c r="G759" s="7"/>
      <c r="H759" s="53"/>
      <c r="I759" s="4"/>
      <c r="J759" s="4"/>
      <c r="K759" s="4"/>
      <c r="L759" s="4"/>
      <c r="M759" s="4"/>
      <c r="N759" s="4"/>
      <c r="O759" s="4"/>
      <c r="P759" s="4"/>
      <c r="Q759" s="4"/>
      <c r="R759" s="4"/>
      <c r="S759" s="4"/>
      <c r="T759" s="4"/>
      <c r="U759" s="4"/>
      <c r="V759" s="4"/>
      <c r="W759" s="4"/>
      <c r="X759" s="4"/>
      <c r="Y759" s="4"/>
      <c r="Z759" s="4"/>
    </row>
    <row r="760" spans="1:26" ht="18.75" customHeight="1">
      <c r="A760" s="7"/>
      <c r="B760" s="77"/>
      <c r="C760" s="4"/>
      <c r="D760" s="7"/>
      <c r="E760" s="52"/>
      <c r="F760" s="4"/>
      <c r="G760" s="7"/>
      <c r="H760" s="53"/>
      <c r="I760" s="4"/>
      <c r="J760" s="4"/>
      <c r="K760" s="4"/>
      <c r="L760" s="4"/>
      <c r="M760" s="4"/>
      <c r="N760" s="4"/>
      <c r="O760" s="4"/>
      <c r="P760" s="4"/>
      <c r="Q760" s="4"/>
      <c r="R760" s="4"/>
      <c r="S760" s="4"/>
      <c r="T760" s="4"/>
      <c r="U760" s="4"/>
      <c r="V760" s="4"/>
      <c r="W760" s="4"/>
      <c r="X760" s="4"/>
      <c r="Y760" s="4"/>
      <c r="Z760" s="4"/>
    </row>
    <row r="761" spans="1:26" ht="18.75" customHeight="1">
      <c r="A761" s="7"/>
      <c r="B761" s="77"/>
      <c r="C761" s="4"/>
      <c r="D761" s="7"/>
      <c r="E761" s="52"/>
      <c r="F761" s="4"/>
      <c r="G761" s="7"/>
      <c r="H761" s="53"/>
      <c r="I761" s="4"/>
      <c r="J761" s="4"/>
      <c r="K761" s="4"/>
      <c r="L761" s="4"/>
      <c r="M761" s="4"/>
      <c r="N761" s="4"/>
      <c r="O761" s="4"/>
      <c r="P761" s="4"/>
      <c r="Q761" s="4"/>
      <c r="R761" s="4"/>
      <c r="S761" s="4"/>
      <c r="T761" s="4"/>
      <c r="U761" s="4"/>
      <c r="V761" s="4"/>
      <c r="W761" s="4"/>
      <c r="X761" s="4"/>
      <c r="Y761" s="4"/>
      <c r="Z761" s="4"/>
    </row>
    <row r="762" spans="1:26" ht="18.75" customHeight="1">
      <c r="A762" s="7"/>
      <c r="B762" s="77"/>
      <c r="C762" s="4"/>
      <c r="D762" s="7"/>
      <c r="E762" s="52"/>
      <c r="F762" s="4"/>
      <c r="G762" s="7"/>
      <c r="H762" s="53"/>
      <c r="I762" s="4"/>
      <c r="J762" s="4"/>
      <c r="K762" s="4"/>
      <c r="L762" s="4"/>
      <c r="M762" s="4"/>
      <c r="N762" s="4"/>
      <c r="O762" s="4"/>
      <c r="P762" s="4"/>
      <c r="Q762" s="4"/>
      <c r="R762" s="4"/>
      <c r="S762" s="4"/>
      <c r="T762" s="4"/>
      <c r="U762" s="4"/>
      <c r="V762" s="4"/>
      <c r="W762" s="4"/>
      <c r="X762" s="4"/>
      <c r="Y762" s="4"/>
      <c r="Z762" s="4"/>
    </row>
    <row r="763" spans="1:26" ht="18.75" customHeight="1">
      <c r="A763" s="7"/>
      <c r="B763" s="77"/>
      <c r="C763" s="4"/>
      <c r="D763" s="7"/>
      <c r="E763" s="52"/>
      <c r="F763" s="4"/>
      <c r="G763" s="7"/>
      <c r="H763" s="53"/>
      <c r="I763" s="4"/>
      <c r="J763" s="4"/>
      <c r="K763" s="4"/>
      <c r="L763" s="4"/>
      <c r="M763" s="4"/>
      <c r="N763" s="4"/>
      <c r="O763" s="4"/>
      <c r="P763" s="4"/>
      <c r="Q763" s="4"/>
      <c r="R763" s="4"/>
      <c r="S763" s="4"/>
      <c r="T763" s="4"/>
      <c r="U763" s="4"/>
      <c r="V763" s="4"/>
      <c r="W763" s="4"/>
      <c r="X763" s="4"/>
      <c r="Y763" s="4"/>
      <c r="Z763" s="4"/>
    </row>
    <row r="764" spans="1:26" ht="18.75" customHeight="1">
      <c r="A764" s="7"/>
      <c r="B764" s="77"/>
      <c r="C764" s="4"/>
      <c r="D764" s="7"/>
      <c r="E764" s="52"/>
      <c r="F764" s="4"/>
      <c r="G764" s="7"/>
      <c r="H764" s="53"/>
      <c r="I764" s="4"/>
      <c r="J764" s="4"/>
      <c r="K764" s="4"/>
      <c r="L764" s="4"/>
      <c r="M764" s="4"/>
      <c r="N764" s="4"/>
      <c r="O764" s="4"/>
      <c r="P764" s="4"/>
      <c r="Q764" s="4"/>
      <c r="R764" s="4"/>
      <c r="S764" s="4"/>
      <c r="T764" s="4"/>
      <c r="U764" s="4"/>
      <c r="V764" s="4"/>
      <c r="W764" s="4"/>
      <c r="X764" s="4"/>
      <c r="Y764" s="4"/>
      <c r="Z764" s="4"/>
    </row>
    <row r="765" spans="1:26" ht="18.75" customHeight="1">
      <c r="A765" s="7"/>
      <c r="B765" s="77"/>
      <c r="C765" s="4"/>
      <c r="D765" s="7"/>
      <c r="E765" s="52"/>
      <c r="F765" s="4"/>
      <c r="G765" s="7"/>
      <c r="H765" s="53"/>
      <c r="I765" s="4"/>
      <c r="J765" s="4"/>
      <c r="K765" s="4"/>
      <c r="L765" s="4"/>
      <c r="M765" s="4"/>
      <c r="N765" s="4"/>
      <c r="O765" s="4"/>
      <c r="P765" s="4"/>
      <c r="Q765" s="4"/>
      <c r="R765" s="4"/>
      <c r="S765" s="4"/>
      <c r="T765" s="4"/>
      <c r="U765" s="4"/>
      <c r="V765" s="4"/>
      <c r="W765" s="4"/>
      <c r="X765" s="4"/>
      <c r="Y765" s="4"/>
      <c r="Z765" s="4"/>
    </row>
    <row r="766" spans="1:26" ht="18.75" customHeight="1">
      <c r="A766" s="7"/>
      <c r="B766" s="77"/>
      <c r="C766" s="4"/>
      <c r="D766" s="7"/>
      <c r="E766" s="52"/>
      <c r="F766" s="4"/>
      <c r="G766" s="7"/>
      <c r="H766" s="53"/>
      <c r="I766" s="4"/>
      <c r="J766" s="4"/>
      <c r="K766" s="4"/>
      <c r="L766" s="4"/>
      <c r="M766" s="4"/>
      <c r="N766" s="4"/>
      <c r="O766" s="4"/>
      <c r="P766" s="4"/>
      <c r="Q766" s="4"/>
      <c r="R766" s="4"/>
      <c r="S766" s="4"/>
      <c r="T766" s="4"/>
      <c r="U766" s="4"/>
      <c r="V766" s="4"/>
      <c r="W766" s="4"/>
      <c r="X766" s="4"/>
      <c r="Y766" s="4"/>
      <c r="Z766" s="4"/>
    </row>
    <row r="767" spans="1:26" ht="18.75" customHeight="1">
      <c r="A767" s="7"/>
      <c r="B767" s="77"/>
      <c r="C767" s="4"/>
      <c r="D767" s="7"/>
      <c r="E767" s="52"/>
      <c r="F767" s="4"/>
      <c r="G767" s="7"/>
      <c r="H767" s="53"/>
      <c r="I767" s="4"/>
      <c r="J767" s="4"/>
      <c r="K767" s="4"/>
      <c r="L767" s="4"/>
      <c r="M767" s="4"/>
      <c r="N767" s="4"/>
      <c r="O767" s="4"/>
      <c r="P767" s="4"/>
      <c r="Q767" s="4"/>
      <c r="R767" s="4"/>
      <c r="S767" s="4"/>
      <c r="T767" s="4"/>
      <c r="U767" s="4"/>
      <c r="V767" s="4"/>
      <c r="W767" s="4"/>
      <c r="X767" s="4"/>
      <c r="Y767" s="4"/>
      <c r="Z767" s="4"/>
    </row>
    <row r="768" spans="1:26" ht="18.75" customHeight="1">
      <c r="A768" s="7"/>
      <c r="B768" s="77"/>
      <c r="C768" s="4"/>
      <c r="D768" s="7"/>
      <c r="E768" s="52"/>
      <c r="F768" s="4"/>
      <c r="G768" s="7"/>
      <c r="H768" s="53"/>
      <c r="I768" s="4"/>
      <c r="J768" s="4"/>
      <c r="K768" s="4"/>
      <c r="L768" s="4"/>
      <c r="M768" s="4"/>
      <c r="N768" s="4"/>
      <c r="O768" s="4"/>
      <c r="P768" s="4"/>
      <c r="Q768" s="4"/>
      <c r="R768" s="4"/>
      <c r="S768" s="4"/>
      <c r="T768" s="4"/>
      <c r="U768" s="4"/>
      <c r="V768" s="4"/>
      <c r="W768" s="4"/>
      <c r="X768" s="4"/>
      <c r="Y768" s="4"/>
      <c r="Z768" s="4"/>
    </row>
    <row r="769" spans="1:26" ht="18.75" customHeight="1">
      <c r="A769" s="7"/>
      <c r="B769" s="77"/>
      <c r="C769" s="4"/>
      <c r="D769" s="7"/>
      <c r="E769" s="52"/>
      <c r="F769" s="4"/>
      <c r="G769" s="7"/>
      <c r="H769" s="53"/>
      <c r="I769" s="4"/>
      <c r="J769" s="4"/>
      <c r="K769" s="4"/>
      <c r="L769" s="4"/>
      <c r="M769" s="4"/>
      <c r="N769" s="4"/>
      <c r="O769" s="4"/>
      <c r="P769" s="4"/>
      <c r="Q769" s="4"/>
      <c r="R769" s="4"/>
      <c r="S769" s="4"/>
      <c r="T769" s="4"/>
      <c r="U769" s="4"/>
      <c r="V769" s="4"/>
      <c r="W769" s="4"/>
      <c r="X769" s="4"/>
      <c r="Y769" s="4"/>
      <c r="Z769" s="4"/>
    </row>
    <row r="770" spans="1:26" ht="18.75" customHeight="1">
      <c r="A770" s="7"/>
      <c r="B770" s="77"/>
      <c r="C770" s="4"/>
      <c r="D770" s="7"/>
      <c r="E770" s="52"/>
      <c r="F770" s="4"/>
      <c r="G770" s="7"/>
      <c r="H770" s="53"/>
      <c r="I770" s="4"/>
      <c r="J770" s="4"/>
      <c r="K770" s="4"/>
      <c r="L770" s="4"/>
      <c r="M770" s="4"/>
      <c r="N770" s="4"/>
      <c r="O770" s="4"/>
      <c r="P770" s="4"/>
      <c r="Q770" s="4"/>
      <c r="R770" s="4"/>
      <c r="S770" s="4"/>
      <c r="T770" s="4"/>
      <c r="U770" s="4"/>
      <c r="V770" s="4"/>
      <c r="W770" s="4"/>
      <c r="X770" s="4"/>
      <c r="Y770" s="4"/>
      <c r="Z770" s="4"/>
    </row>
    <row r="771" spans="1:26" ht="18.75" customHeight="1">
      <c r="A771" s="7"/>
      <c r="B771" s="77"/>
      <c r="C771" s="4"/>
      <c r="D771" s="7"/>
      <c r="E771" s="52"/>
      <c r="F771" s="4"/>
      <c r="G771" s="7"/>
      <c r="H771" s="53"/>
      <c r="I771" s="4"/>
      <c r="J771" s="4"/>
      <c r="K771" s="4"/>
      <c r="L771" s="4"/>
      <c r="M771" s="4"/>
      <c r="N771" s="4"/>
      <c r="O771" s="4"/>
      <c r="P771" s="4"/>
      <c r="Q771" s="4"/>
      <c r="R771" s="4"/>
      <c r="S771" s="4"/>
      <c r="T771" s="4"/>
      <c r="U771" s="4"/>
      <c r="V771" s="4"/>
      <c r="W771" s="4"/>
      <c r="X771" s="4"/>
      <c r="Y771" s="4"/>
      <c r="Z771" s="4"/>
    </row>
    <row r="772" spans="1:26" ht="18.75" customHeight="1">
      <c r="A772" s="7"/>
      <c r="B772" s="77"/>
      <c r="C772" s="4"/>
      <c r="D772" s="7"/>
      <c r="E772" s="52"/>
      <c r="F772" s="4"/>
      <c r="G772" s="7"/>
      <c r="H772" s="53"/>
      <c r="I772" s="4"/>
      <c r="J772" s="4"/>
      <c r="K772" s="4"/>
      <c r="L772" s="4"/>
      <c r="M772" s="4"/>
      <c r="N772" s="4"/>
      <c r="O772" s="4"/>
      <c r="P772" s="4"/>
      <c r="Q772" s="4"/>
      <c r="R772" s="4"/>
      <c r="S772" s="4"/>
      <c r="T772" s="4"/>
      <c r="U772" s="4"/>
      <c r="V772" s="4"/>
      <c r="W772" s="4"/>
      <c r="X772" s="4"/>
      <c r="Y772" s="4"/>
      <c r="Z772" s="4"/>
    </row>
    <row r="773" spans="1:26" ht="18.75" customHeight="1">
      <c r="A773" s="7"/>
      <c r="B773" s="77"/>
      <c r="C773" s="4"/>
      <c r="D773" s="7"/>
      <c r="E773" s="52"/>
      <c r="F773" s="4"/>
      <c r="G773" s="7"/>
      <c r="H773" s="53"/>
      <c r="I773" s="4"/>
      <c r="J773" s="4"/>
      <c r="K773" s="4"/>
      <c r="L773" s="4"/>
      <c r="M773" s="4"/>
      <c r="N773" s="4"/>
      <c r="O773" s="4"/>
      <c r="P773" s="4"/>
      <c r="Q773" s="4"/>
      <c r="R773" s="4"/>
      <c r="S773" s="4"/>
      <c r="T773" s="4"/>
      <c r="U773" s="4"/>
      <c r="V773" s="4"/>
      <c r="W773" s="4"/>
      <c r="X773" s="4"/>
      <c r="Y773" s="4"/>
      <c r="Z773" s="4"/>
    </row>
    <row r="774" spans="1:26" ht="18.75" customHeight="1">
      <c r="A774" s="7"/>
      <c r="B774" s="77"/>
      <c r="C774" s="4"/>
      <c r="D774" s="7"/>
      <c r="E774" s="52"/>
      <c r="F774" s="4"/>
      <c r="G774" s="7"/>
      <c r="H774" s="53"/>
      <c r="I774" s="4"/>
      <c r="J774" s="4"/>
      <c r="K774" s="4"/>
      <c r="L774" s="4"/>
      <c r="M774" s="4"/>
      <c r="N774" s="4"/>
      <c r="O774" s="4"/>
      <c r="P774" s="4"/>
      <c r="Q774" s="4"/>
      <c r="R774" s="4"/>
      <c r="S774" s="4"/>
      <c r="T774" s="4"/>
      <c r="U774" s="4"/>
      <c r="V774" s="4"/>
      <c r="W774" s="4"/>
      <c r="X774" s="4"/>
      <c r="Y774" s="4"/>
      <c r="Z774" s="4"/>
    </row>
    <row r="775" spans="1:26" ht="18.75" customHeight="1">
      <c r="A775" s="7"/>
      <c r="B775" s="77"/>
      <c r="C775" s="4"/>
      <c r="D775" s="7"/>
      <c r="E775" s="52"/>
      <c r="F775" s="4"/>
      <c r="G775" s="7"/>
      <c r="H775" s="53"/>
      <c r="I775" s="4"/>
      <c r="J775" s="4"/>
      <c r="K775" s="4"/>
      <c r="L775" s="4"/>
      <c r="M775" s="4"/>
      <c r="N775" s="4"/>
      <c r="O775" s="4"/>
      <c r="P775" s="4"/>
      <c r="Q775" s="4"/>
      <c r="R775" s="4"/>
      <c r="S775" s="4"/>
      <c r="T775" s="4"/>
      <c r="U775" s="4"/>
      <c r="V775" s="4"/>
      <c r="W775" s="4"/>
      <c r="X775" s="4"/>
      <c r="Y775" s="4"/>
      <c r="Z775" s="4"/>
    </row>
    <row r="776" spans="1:26" ht="18.75" customHeight="1">
      <c r="A776" s="7"/>
      <c r="B776" s="77"/>
      <c r="C776" s="4"/>
      <c r="D776" s="7"/>
      <c r="E776" s="52"/>
      <c r="F776" s="4"/>
      <c r="G776" s="7"/>
      <c r="H776" s="53"/>
      <c r="I776" s="4"/>
      <c r="J776" s="4"/>
      <c r="K776" s="4"/>
      <c r="L776" s="4"/>
      <c r="M776" s="4"/>
      <c r="N776" s="4"/>
      <c r="O776" s="4"/>
      <c r="P776" s="4"/>
      <c r="Q776" s="4"/>
      <c r="R776" s="4"/>
      <c r="S776" s="4"/>
      <c r="T776" s="4"/>
      <c r="U776" s="4"/>
      <c r="V776" s="4"/>
      <c r="W776" s="4"/>
      <c r="X776" s="4"/>
      <c r="Y776" s="4"/>
      <c r="Z776" s="4"/>
    </row>
    <row r="777" spans="1:26" ht="18.75" customHeight="1">
      <c r="A777" s="7"/>
      <c r="B777" s="77"/>
      <c r="C777" s="4"/>
      <c r="D777" s="7"/>
      <c r="E777" s="52"/>
      <c r="F777" s="4"/>
      <c r="G777" s="7"/>
      <c r="H777" s="53"/>
      <c r="I777" s="4"/>
      <c r="J777" s="4"/>
      <c r="K777" s="4"/>
      <c r="L777" s="4"/>
      <c r="M777" s="4"/>
      <c r="N777" s="4"/>
      <c r="O777" s="4"/>
      <c r="P777" s="4"/>
      <c r="Q777" s="4"/>
      <c r="R777" s="4"/>
      <c r="S777" s="4"/>
      <c r="T777" s="4"/>
      <c r="U777" s="4"/>
      <c r="V777" s="4"/>
      <c r="W777" s="4"/>
      <c r="X777" s="4"/>
      <c r="Y777" s="4"/>
      <c r="Z777" s="4"/>
    </row>
    <row r="778" spans="1:26" ht="18.75" customHeight="1">
      <c r="A778" s="7"/>
      <c r="B778" s="77"/>
      <c r="C778" s="4"/>
      <c r="D778" s="7"/>
      <c r="E778" s="52"/>
      <c r="F778" s="4"/>
      <c r="G778" s="7"/>
      <c r="H778" s="53"/>
      <c r="I778" s="4"/>
      <c r="J778" s="4"/>
      <c r="K778" s="4"/>
      <c r="L778" s="4"/>
      <c r="M778" s="4"/>
      <c r="N778" s="4"/>
      <c r="O778" s="4"/>
      <c r="P778" s="4"/>
      <c r="Q778" s="4"/>
      <c r="R778" s="4"/>
      <c r="S778" s="4"/>
      <c r="T778" s="4"/>
      <c r="U778" s="4"/>
      <c r="V778" s="4"/>
      <c r="W778" s="4"/>
      <c r="X778" s="4"/>
      <c r="Y778" s="4"/>
      <c r="Z778" s="4"/>
    </row>
    <row r="779" spans="1:26" ht="18.75" customHeight="1">
      <c r="A779" s="7"/>
      <c r="B779" s="77"/>
      <c r="C779" s="4"/>
      <c r="D779" s="7"/>
      <c r="E779" s="52"/>
      <c r="F779" s="4"/>
      <c r="G779" s="7"/>
      <c r="H779" s="53"/>
      <c r="I779" s="4"/>
      <c r="J779" s="4"/>
      <c r="K779" s="4"/>
      <c r="L779" s="4"/>
      <c r="M779" s="4"/>
      <c r="N779" s="4"/>
      <c r="O779" s="4"/>
      <c r="P779" s="4"/>
      <c r="Q779" s="4"/>
      <c r="R779" s="4"/>
      <c r="S779" s="4"/>
      <c r="T779" s="4"/>
      <c r="U779" s="4"/>
      <c r="V779" s="4"/>
      <c r="W779" s="4"/>
      <c r="X779" s="4"/>
      <c r="Y779" s="4"/>
      <c r="Z779" s="4"/>
    </row>
    <row r="780" spans="1:26" ht="18.75" customHeight="1">
      <c r="A780" s="7"/>
      <c r="B780" s="77"/>
      <c r="C780" s="4"/>
      <c r="D780" s="7"/>
      <c r="E780" s="52"/>
      <c r="F780" s="4"/>
      <c r="G780" s="7"/>
      <c r="H780" s="53"/>
      <c r="I780" s="4"/>
      <c r="J780" s="4"/>
      <c r="K780" s="4"/>
      <c r="L780" s="4"/>
      <c r="M780" s="4"/>
      <c r="N780" s="4"/>
      <c r="O780" s="4"/>
      <c r="P780" s="4"/>
      <c r="Q780" s="4"/>
      <c r="R780" s="4"/>
      <c r="S780" s="4"/>
      <c r="T780" s="4"/>
      <c r="U780" s="4"/>
      <c r="V780" s="4"/>
      <c r="W780" s="4"/>
      <c r="X780" s="4"/>
      <c r="Y780" s="4"/>
      <c r="Z780" s="4"/>
    </row>
    <row r="781" spans="1:26" ht="18.75" customHeight="1">
      <c r="A781" s="7"/>
      <c r="B781" s="77"/>
      <c r="C781" s="4"/>
      <c r="D781" s="7"/>
      <c r="E781" s="52"/>
      <c r="F781" s="4"/>
      <c r="G781" s="7"/>
      <c r="H781" s="53"/>
      <c r="I781" s="4"/>
      <c r="J781" s="4"/>
      <c r="K781" s="4"/>
      <c r="L781" s="4"/>
      <c r="M781" s="4"/>
      <c r="N781" s="4"/>
      <c r="O781" s="4"/>
      <c r="P781" s="4"/>
      <c r="Q781" s="4"/>
      <c r="R781" s="4"/>
      <c r="S781" s="4"/>
      <c r="T781" s="4"/>
      <c r="U781" s="4"/>
      <c r="V781" s="4"/>
      <c r="W781" s="4"/>
      <c r="X781" s="4"/>
      <c r="Y781" s="4"/>
      <c r="Z781" s="4"/>
    </row>
    <row r="782" spans="1:26" ht="18.75" customHeight="1">
      <c r="A782" s="7"/>
      <c r="B782" s="77"/>
      <c r="C782" s="4"/>
      <c r="D782" s="7"/>
      <c r="E782" s="52"/>
      <c r="F782" s="4"/>
      <c r="G782" s="7"/>
      <c r="H782" s="53"/>
      <c r="I782" s="4"/>
      <c r="J782" s="4"/>
      <c r="K782" s="4"/>
      <c r="L782" s="4"/>
      <c r="M782" s="4"/>
      <c r="N782" s="4"/>
      <c r="O782" s="4"/>
      <c r="P782" s="4"/>
      <c r="Q782" s="4"/>
      <c r="R782" s="4"/>
      <c r="S782" s="4"/>
      <c r="T782" s="4"/>
      <c r="U782" s="4"/>
      <c r="V782" s="4"/>
      <c r="W782" s="4"/>
      <c r="X782" s="4"/>
      <c r="Y782" s="4"/>
      <c r="Z782" s="4"/>
    </row>
    <row r="783" spans="1:26" ht="18.75" customHeight="1">
      <c r="A783" s="7"/>
      <c r="B783" s="77"/>
      <c r="C783" s="4"/>
      <c r="D783" s="7"/>
      <c r="E783" s="52"/>
      <c r="F783" s="4"/>
      <c r="G783" s="7"/>
      <c r="H783" s="53"/>
      <c r="I783" s="4"/>
      <c r="J783" s="4"/>
      <c r="K783" s="4"/>
      <c r="L783" s="4"/>
      <c r="M783" s="4"/>
      <c r="N783" s="4"/>
      <c r="O783" s="4"/>
      <c r="P783" s="4"/>
      <c r="Q783" s="4"/>
      <c r="R783" s="4"/>
      <c r="S783" s="4"/>
      <c r="T783" s="4"/>
      <c r="U783" s="4"/>
      <c r="V783" s="4"/>
      <c r="W783" s="4"/>
      <c r="X783" s="4"/>
      <c r="Y783" s="4"/>
      <c r="Z783" s="4"/>
    </row>
    <row r="784" spans="1:26" ht="18.75" customHeight="1">
      <c r="A784" s="7"/>
      <c r="B784" s="77"/>
      <c r="C784" s="4"/>
      <c r="D784" s="7"/>
      <c r="E784" s="52"/>
      <c r="F784" s="4"/>
      <c r="G784" s="7"/>
      <c r="H784" s="53"/>
      <c r="I784" s="4"/>
      <c r="J784" s="4"/>
      <c r="K784" s="4"/>
      <c r="L784" s="4"/>
      <c r="M784" s="4"/>
      <c r="N784" s="4"/>
      <c r="O784" s="4"/>
      <c r="P784" s="4"/>
      <c r="Q784" s="4"/>
      <c r="R784" s="4"/>
      <c r="S784" s="4"/>
      <c r="T784" s="4"/>
      <c r="U784" s="4"/>
      <c r="V784" s="4"/>
      <c r="W784" s="4"/>
      <c r="X784" s="4"/>
      <c r="Y784" s="4"/>
      <c r="Z784" s="4"/>
    </row>
    <row r="785" spans="1:26" ht="18.75" customHeight="1">
      <c r="A785" s="7"/>
      <c r="B785" s="77"/>
      <c r="C785" s="4"/>
      <c r="D785" s="7"/>
      <c r="E785" s="52"/>
      <c r="F785" s="4"/>
      <c r="G785" s="7"/>
      <c r="H785" s="53"/>
      <c r="I785" s="4"/>
      <c r="J785" s="4"/>
      <c r="K785" s="4"/>
      <c r="L785" s="4"/>
      <c r="M785" s="4"/>
      <c r="N785" s="4"/>
      <c r="O785" s="4"/>
      <c r="P785" s="4"/>
      <c r="Q785" s="4"/>
      <c r="R785" s="4"/>
      <c r="S785" s="4"/>
      <c r="T785" s="4"/>
      <c r="U785" s="4"/>
      <c r="V785" s="4"/>
      <c r="W785" s="4"/>
      <c r="X785" s="4"/>
      <c r="Y785" s="4"/>
      <c r="Z785" s="4"/>
    </row>
    <row r="786" spans="1:26" ht="18.75" customHeight="1">
      <c r="A786" s="7"/>
      <c r="B786" s="77"/>
      <c r="C786" s="4"/>
      <c r="D786" s="7"/>
      <c r="E786" s="52"/>
      <c r="F786" s="4"/>
      <c r="G786" s="7"/>
      <c r="H786" s="53"/>
      <c r="I786" s="4"/>
      <c r="J786" s="4"/>
      <c r="K786" s="4"/>
      <c r="L786" s="4"/>
      <c r="M786" s="4"/>
      <c r="N786" s="4"/>
      <c r="O786" s="4"/>
      <c r="P786" s="4"/>
      <c r="Q786" s="4"/>
      <c r="R786" s="4"/>
      <c r="S786" s="4"/>
      <c r="T786" s="4"/>
      <c r="U786" s="4"/>
      <c r="V786" s="4"/>
      <c r="W786" s="4"/>
      <c r="X786" s="4"/>
      <c r="Y786" s="4"/>
      <c r="Z786" s="4"/>
    </row>
    <row r="787" spans="1:26" ht="18.75" customHeight="1">
      <c r="A787" s="7"/>
      <c r="B787" s="77"/>
      <c r="C787" s="4"/>
      <c r="D787" s="7"/>
      <c r="E787" s="52"/>
      <c r="F787" s="4"/>
      <c r="G787" s="7"/>
      <c r="H787" s="53"/>
      <c r="I787" s="4"/>
      <c r="J787" s="4"/>
      <c r="K787" s="4"/>
      <c r="L787" s="4"/>
      <c r="M787" s="4"/>
      <c r="N787" s="4"/>
      <c r="O787" s="4"/>
      <c r="P787" s="4"/>
      <c r="Q787" s="4"/>
      <c r="R787" s="4"/>
      <c r="S787" s="4"/>
      <c r="T787" s="4"/>
      <c r="U787" s="4"/>
      <c r="V787" s="4"/>
      <c r="W787" s="4"/>
      <c r="X787" s="4"/>
      <c r="Y787" s="4"/>
      <c r="Z787" s="4"/>
    </row>
    <row r="788" spans="1:26" ht="18.75" customHeight="1">
      <c r="A788" s="7"/>
      <c r="B788" s="77"/>
      <c r="C788" s="4"/>
      <c r="D788" s="7"/>
      <c r="E788" s="52"/>
      <c r="F788" s="4"/>
      <c r="G788" s="7"/>
      <c r="H788" s="53"/>
      <c r="I788" s="4"/>
      <c r="J788" s="4"/>
      <c r="K788" s="4"/>
      <c r="L788" s="4"/>
      <c r="M788" s="4"/>
      <c r="N788" s="4"/>
      <c r="O788" s="4"/>
      <c r="P788" s="4"/>
      <c r="Q788" s="4"/>
      <c r="R788" s="4"/>
      <c r="S788" s="4"/>
      <c r="T788" s="4"/>
      <c r="U788" s="4"/>
      <c r="V788" s="4"/>
      <c r="W788" s="4"/>
      <c r="X788" s="4"/>
      <c r="Y788" s="4"/>
      <c r="Z788" s="4"/>
    </row>
    <row r="789" spans="1:26" ht="18.75" customHeight="1">
      <c r="A789" s="7"/>
      <c r="B789" s="77"/>
      <c r="C789" s="4"/>
      <c r="D789" s="7"/>
      <c r="E789" s="52"/>
      <c r="F789" s="4"/>
      <c r="G789" s="7"/>
      <c r="H789" s="53"/>
      <c r="I789" s="4"/>
      <c r="J789" s="4"/>
      <c r="K789" s="4"/>
      <c r="L789" s="4"/>
      <c r="M789" s="4"/>
      <c r="N789" s="4"/>
      <c r="O789" s="4"/>
      <c r="P789" s="4"/>
      <c r="Q789" s="4"/>
      <c r="R789" s="4"/>
      <c r="S789" s="4"/>
      <c r="T789" s="4"/>
      <c r="U789" s="4"/>
      <c r="V789" s="4"/>
      <c r="W789" s="4"/>
      <c r="X789" s="4"/>
      <c r="Y789" s="4"/>
      <c r="Z789" s="4"/>
    </row>
    <row r="790" spans="1:26" ht="18.75" customHeight="1">
      <c r="A790" s="7"/>
      <c r="B790" s="77"/>
      <c r="C790" s="4"/>
      <c r="D790" s="7"/>
      <c r="E790" s="52"/>
      <c r="F790" s="4"/>
      <c r="G790" s="7"/>
      <c r="H790" s="53"/>
      <c r="I790" s="4"/>
      <c r="J790" s="4"/>
      <c r="K790" s="4"/>
      <c r="L790" s="4"/>
      <c r="M790" s="4"/>
      <c r="N790" s="4"/>
      <c r="O790" s="4"/>
      <c r="P790" s="4"/>
      <c r="Q790" s="4"/>
      <c r="R790" s="4"/>
      <c r="S790" s="4"/>
      <c r="T790" s="4"/>
      <c r="U790" s="4"/>
      <c r="V790" s="4"/>
      <c r="W790" s="4"/>
      <c r="X790" s="4"/>
      <c r="Y790" s="4"/>
      <c r="Z790" s="4"/>
    </row>
    <row r="791" spans="1:26" ht="18.75" customHeight="1">
      <c r="A791" s="7"/>
      <c r="B791" s="77"/>
      <c r="C791" s="4"/>
      <c r="D791" s="7"/>
      <c r="E791" s="52"/>
      <c r="F791" s="4"/>
      <c r="G791" s="7"/>
      <c r="H791" s="53"/>
      <c r="I791" s="4"/>
      <c r="J791" s="4"/>
      <c r="K791" s="4"/>
      <c r="L791" s="4"/>
      <c r="M791" s="4"/>
      <c r="N791" s="4"/>
      <c r="O791" s="4"/>
      <c r="P791" s="4"/>
      <c r="Q791" s="4"/>
      <c r="R791" s="4"/>
      <c r="S791" s="4"/>
      <c r="T791" s="4"/>
      <c r="U791" s="4"/>
      <c r="V791" s="4"/>
      <c r="W791" s="4"/>
      <c r="X791" s="4"/>
      <c r="Y791" s="4"/>
      <c r="Z791" s="4"/>
    </row>
    <row r="792" spans="1:26" ht="18.75" customHeight="1">
      <c r="A792" s="7"/>
      <c r="B792" s="77"/>
      <c r="C792" s="4"/>
      <c r="D792" s="7"/>
      <c r="E792" s="52"/>
      <c r="F792" s="4"/>
      <c r="G792" s="7"/>
      <c r="H792" s="53"/>
      <c r="I792" s="4"/>
      <c r="J792" s="4"/>
      <c r="K792" s="4"/>
      <c r="L792" s="4"/>
      <c r="M792" s="4"/>
      <c r="N792" s="4"/>
      <c r="O792" s="4"/>
      <c r="P792" s="4"/>
      <c r="Q792" s="4"/>
      <c r="R792" s="4"/>
      <c r="S792" s="4"/>
      <c r="T792" s="4"/>
      <c r="U792" s="4"/>
      <c r="V792" s="4"/>
      <c r="W792" s="4"/>
      <c r="X792" s="4"/>
      <c r="Y792" s="4"/>
      <c r="Z792" s="4"/>
    </row>
    <row r="793" spans="1:26" ht="18.75" customHeight="1">
      <c r="A793" s="7"/>
      <c r="B793" s="77"/>
      <c r="C793" s="4"/>
      <c r="D793" s="7"/>
      <c r="E793" s="52"/>
      <c r="F793" s="4"/>
      <c r="G793" s="7"/>
      <c r="H793" s="53"/>
      <c r="I793" s="4"/>
      <c r="J793" s="4"/>
      <c r="K793" s="4"/>
      <c r="L793" s="4"/>
      <c r="M793" s="4"/>
      <c r="N793" s="4"/>
      <c r="O793" s="4"/>
      <c r="P793" s="4"/>
      <c r="Q793" s="4"/>
      <c r="R793" s="4"/>
      <c r="S793" s="4"/>
      <c r="T793" s="4"/>
      <c r="U793" s="4"/>
      <c r="V793" s="4"/>
      <c r="W793" s="4"/>
      <c r="X793" s="4"/>
      <c r="Y793" s="4"/>
      <c r="Z793" s="4"/>
    </row>
    <row r="794" spans="1:26" ht="18.75" customHeight="1">
      <c r="A794" s="7"/>
      <c r="B794" s="77"/>
      <c r="C794" s="4"/>
      <c r="D794" s="7"/>
      <c r="E794" s="52"/>
      <c r="F794" s="4"/>
      <c r="G794" s="7"/>
      <c r="H794" s="53"/>
      <c r="I794" s="4"/>
      <c r="J794" s="4"/>
      <c r="K794" s="4"/>
      <c r="L794" s="4"/>
      <c r="M794" s="4"/>
      <c r="N794" s="4"/>
      <c r="O794" s="4"/>
      <c r="P794" s="4"/>
      <c r="Q794" s="4"/>
      <c r="R794" s="4"/>
      <c r="S794" s="4"/>
      <c r="T794" s="4"/>
      <c r="U794" s="4"/>
      <c r="V794" s="4"/>
      <c r="W794" s="4"/>
      <c r="X794" s="4"/>
      <c r="Y794" s="4"/>
      <c r="Z794" s="4"/>
    </row>
    <row r="795" spans="1:26" ht="18.75" customHeight="1">
      <c r="A795" s="7"/>
      <c r="B795" s="77"/>
      <c r="C795" s="4"/>
      <c r="D795" s="7"/>
      <c r="E795" s="52"/>
      <c r="F795" s="4"/>
      <c r="G795" s="7"/>
      <c r="H795" s="53"/>
      <c r="I795" s="4"/>
      <c r="J795" s="4"/>
      <c r="K795" s="4"/>
      <c r="L795" s="4"/>
      <c r="M795" s="4"/>
      <c r="N795" s="4"/>
      <c r="O795" s="4"/>
      <c r="P795" s="4"/>
      <c r="Q795" s="4"/>
      <c r="R795" s="4"/>
      <c r="S795" s="4"/>
      <c r="T795" s="4"/>
      <c r="U795" s="4"/>
      <c r="V795" s="4"/>
      <c r="W795" s="4"/>
      <c r="X795" s="4"/>
      <c r="Y795" s="4"/>
      <c r="Z795" s="4"/>
    </row>
    <row r="796" spans="1:26" ht="18.75" customHeight="1">
      <c r="A796" s="7"/>
      <c r="B796" s="77"/>
      <c r="C796" s="4"/>
      <c r="D796" s="7"/>
      <c r="E796" s="52"/>
      <c r="F796" s="4"/>
      <c r="G796" s="7"/>
      <c r="H796" s="53"/>
      <c r="I796" s="4"/>
      <c r="J796" s="4"/>
      <c r="K796" s="4"/>
      <c r="L796" s="4"/>
      <c r="M796" s="4"/>
      <c r="N796" s="4"/>
      <c r="O796" s="4"/>
      <c r="P796" s="4"/>
      <c r="Q796" s="4"/>
      <c r="R796" s="4"/>
      <c r="S796" s="4"/>
      <c r="T796" s="4"/>
      <c r="U796" s="4"/>
      <c r="V796" s="4"/>
      <c r="W796" s="4"/>
      <c r="X796" s="4"/>
      <c r="Y796" s="4"/>
      <c r="Z796" s="4"/>
    </row>
    <row r="797" spans="1:26" ht="18.75" customHeight="1">
      <c r="A797" s="7"/>
      <c r="B797" s="77"/>
      <c r="C797" s="4"/>
      <c r="D797" s="7"/>
      <c r="E797" s="52"/>
      <c r="F797" s="4"/>
      <c r="G797" s="7"/>
      <c r="H797" s="53"/>
      <c r="I797" s="4"/>
      <c r="J797" s="4"/>
      <c r="K797" s="4"/>
      <c r="L797" s="4"/>
      <c r="M797" s="4"/>
      <c r="N797" s="4"/>
      <c r="O797" s="4"/>
      <c r="P797" s="4"/>
      <c r="Q797" s="4"/>
      <c r="R797" s="4"/>
      <c r="S797" s="4"/>
      <c r="T797" s="4"/>
      <c r="U797" s="4"/>
      <c r="V797" s="4"/>
      <c r="W797" s="4"/>
      <c r="X797" s="4"/>
      <c r="Y797" s="4"/>
      <c r="Z797" s="4"/>
    </row>
    <row r="798" spans="1:26" ht="18.75" customHeight="1">
      <c r="A798" s="7"/>
      <c r="B798" s="77"/>
      <c r="C798" s="4"/>
      <c r="D798" s="7"/>
      <c r="E798" s="52"/>
      <c r="F798" s="4"/>
      <c r="G798" s="7"/>
      <c r="H798" s="53"/>
      <c r="I798" s="4"/>
      <c r="J798" s="4"/>
      <c r="K798" s="4"/>
      <c r="L798" s="4"/>
      <c r="M798" s="4"/>
      <c r="N798" s="4"/>
      <c r="O798" s="4"/>
      <c r="P798" s="4"/>
      <c r="Q798" s="4"/>
      <c r="R798" s="4"/>
      <c r="S798" s="4"/>
      <c r="T798" s="4"/>
      <c r="U798" s="4"/>
      <c r="V798" s="4"/>
      <c r="W798" s="4"/>
      <c r="X798" s="4"/>
      <c r="Y798" s="4"/>
      <c r="Z798" s="4"/>
    </row>
    <row r="799" spans="1:26" ht="18.75" customHeight="1">
      <c r="A799" s="7"/>
      <c r="B799" s="77"/>
      <c r="C799" s="4"/>
      <c r="D799" s="7"/>
      <c r="E799" s="52"/>
      <c r="F799" s="4"/>
      <c r="G799" s="7"/>
      <c r="H799" s="53"/>
      <c r="I799" s="4"/>
      <c r="J799" s="4"/>
      <c r="K799" s="4"/>
      <c r="L799" s="4"/>
      <c r="M799" s="4"/>
      <c r="N799" s="4"/>
      <c r="O799" s="4"/>
      <c r="P799" s="4"/>
      <c r="Q799" s="4"/>
      <c r="R799" s="4"/>
      <c r="S799" s="4"/>
      <c r="T799" s="4"/>
      <c r="U799" s="4"/>
      <c r="V799" s="4"/>
      <c r="W799" s="4"/>
      <c r="X799" s="4"/>
      <c r="Y799" s="4"/>
      <c r="Z799" s="4"/>
    </row>
    <row r="800" spans="1:26" ht="18.75" customHeight="1">
      <c r="A800" s="7"/>
      <c r="B800" s="77"/>
      <c r="C800" s="4"/>
      <c r="D800" s="7"/>
      <c r="E800" s="52"/>
      <c r="F800" s="4"/>
      <c r="G800" s="7"/>
      <c r="H800" s="53"/>
      <c r="I800" s="4"/>
      <c r="J800" s="4"/>
      <c r="K800" s="4"/>
      <c r="L800" s="4"/>
      <c r="M800" s="4"/>
      <c r="N800" s="4"/>
      <c r="O800" s="4"/>
      <c r="P800" s="4"/>
      <c r="Q800" s="4"/>
      <c r="R800" s="4"/>
      <c r="S800" s="4"/>
      <c r="T800" s="4"/>
      <c r="U800" s="4"/>
      <c r="V800" s="4"/>
      <c r="W800" s="4"/>
      <c r="X800" s="4"/>
      <c r="Y800" s="4"/>
      <c r="Z800" s="4"/>
    </row>
    <row r="801" spans="1:26" ht="18.75" customHeight="1">
      <c r="A801" s="7"/>
      <c r="B801" s="77"/>
      <c r="C801" s="4"/>
      <c r="D801" s="7"/>
      <c r="E801" s="52"/>
      <c r="F801" s="4"/>
      <c r="G801" s="7"/>
      <c r="H801" s="53"/>
      <c r="I801" s="4"/>
      <c r="J801" s="4"/>
      <c r="K801" s="4"/>
      <c r="L801" s="4"/>
      <c r="M801" s="4"/>
      <c r="N801" s="4"/>
      <c r="O801" s="4"/>
      <c r="P801" s="4"/>
      <c r="Q801" s="4"/>
      <c r="R801" s="4"/>
      <c r="S801" s="4"/>
      <c r="T801" s="4"/>
      <c r="U801" s="4"/>
      <c r="V801" s="4"/>
      <c r="W801" s="4"/>
      <c r="X801" s="4"/>
      <c r="Y801" s="4"/>
      <c r="Z801" s="4"/>
    </row>
    <row r="802" spans="1:26" ht="18.75" customHeight="1">
      <c r="A802" s="7"/>
      <c r="B802" s="77"/>
      <c r="C802" s="4"/>
      <c r="D802" s="7"/>
      <c r="E802" s="52"/>
      <c r="F802" s="4"/>
      <c r="G802" s="7"/>
      <c r="H802" s="53"/>
      <c r="I802" s="4"/>
      <c r="J802" s="4"/>
      <c r="K802" s="4"/>
      <c r="L802" s="4"/>
      <c r="M802" s="4"/>
      <c r="N802" s="4"/>
      <c r="O802" s="4"/>
      <c r="P802" s="4"/>
      <c r="Q802" s="4"/>
      <c r="R802" s="4"/>
      <c r="S802" s="4"/>
      <c r="T802" s="4"/>
      <c r="U802" s="4"/>
      <c r="V802" s="4"/>
      <c r="W802" s="4"/>
      <c r="X802" s="4"/>
      <c r="Y802" s="4"/>
      <c r="Z802" s="4"/>
    </row>
    <row r="803" spans="1:26" ht="18.75" customHeight="1">
      <c r="A803" s="7"/>
      <c r="B803" s="77"/>
      <c r="C803" s="4"/>
      <c r="D803" s="7"/>
      <c r="E803" s="52"/>
      <c r="F803" s="4"/>
      <c r="G803" s="7"/>
      <c r="H803" s="53"/>
      <c r="I803" s="4"/>
      <c r="J803" s="4"/>
      <c r="K803" s="4"/>
      <c r="L803" s="4"/>
      <c r="M803" s="4"/>
      <c r="N803" s="4"/>
      <c r="O803" s="4"/>
      <c r="P803" s="4"/>
      <c r="Q803" s="4"/>
      <c r="R803" s="4"/>
      <c r="S803" s="4"/>
      <c r="T803" s="4"/>
      <c r="U803" s="4"/>
      <c r="V803" s="4"/>
      <c r="W803" s="4"/>
      <c r="X803" s="4"/>
      <c r="Y803" s="4"/>
      <c r="Z803" s="4"/>
    </row>
    <row r="804" spans="1:26" ht="18.75" customHeight="1">
      <c r="A804" s="7"/>
      <c r="B804" s="77"/>
      <c r="C804" s="4"/>
      <c r="D804" s="7"/>
      <c r="E804" s="52"/>
      <c r="F804" s="4"/>
      <c r="G804" s="7"/>
      <c r="H804" s="53"/>
      <c r="I804" s="4"/>
      <c r="J804" s="4"/>
      <c r="K804" s="4"/>
      <c r="L804" s="4"/>
      <c r="M804" s="4"/>
      <c r="N804" s="4"/>
      <c r="O804" s="4"/>
      <c r="P804" s="4"/>
      <c r="Q804" s="4"/>
      <c r="R804" s="4"/>
      <c r="S804" s="4"/>
      <c r="T804" s="4"/>
      <c r="U804" s="4"/>
      <c r="V804" s="4"/>
      <c r="W804" s="4"/>
      <c r="X804" s="4"/>
      <c r="Y804" s="4"/>
      <c r="Z804" s="4"/>
    </row>
    <row r="805" spans="1:26" ht="18.75" customHeight="1">
      <c r="A805" s="7"/>
      <c r="B805" s="77"/>
      <c r="C805" s="4"/>
      <c r="D805" s="7"/>
      <c r="E805" s="52"/>
      <c r="F805" s="4"/>
      <c r="G805" s="7"/>
      <c r="H805" s="53"/>
      <c r="I805" s="4"/>
      <c r="J805" s="4"/>
      <c r="K805" s="4"/>
      <c r="L805" s="4"/>
      <c r="M805" s="4"/>
      <c r="N805" s="4"/>
      <c r="O805" s="4"/>
      <c r="P805" s="4"/>
      <c r="Q805" s="4"/>
      <c r="R805" s="4"/>
      <c r="S805" s="4"/>
      <c r="T805" s="4"/>
      <c r="U805" s="4"/>
      <c r="V805" s="4"/>
      <c r="W805" s="4"/>
      <c r="X805" s="4"/>
      <c r="Y805" s="4"/>
      <c r="Z805" s="4"/>
    </row>
    <row r="806" spans="1:26" ht="18.75" customHeight="1">
      <c r="A806" s="7"/>
      <c r="B806" s="77"/>
      <c r="C806" s="4"/>
      <c r="D806" s="7"/>
      <c r="E806" s="52"/>
      <c r="F806" s="4"/>
      <c r="G806" s="7"/>
      <c r="H806" s="53"/>
      <c r="I806" s="4"/>
      <c r="J806" s="4"/>
      <c r="K806" s="4"/>
      <c r="L806" s="4"/>
      <c r="M806" s="4"/>
      <c r="N806" s="4"/>
      <c r="O806" s="4"/>
      <c r="P806" s="4"/>
      <c r="Q806" s="4"/>
      <c r="R806" s="4"/>
      <c r="S806" s="4"/>
      <c r="T806" s="4"/>
      <c r="U806" s="4"/>
      <c r="V806" s="4"/>
      <c r="W806" s="4"/>
      <c r="X806" s="4"/>
      <c r="Y806" s="4"/>
      <c r="Z806" s="4"/>
    </row>
    <row r="807" spans="1:26" ht="18.75" customHeight="1">
      <c r="A807" s="7"/>
      <c r="B807" s="77"/>
      <c r="C807" s="4"/>
      <c r="D807" s="7"/>
      <c r="E807" s="52"/>
      <c r="F807" s="4"/>
      <c r="G807" s="7"/>
      <c r="H807" s="53"/>
      <c r="I807" s="4"/>
      <c r="J807" s="4"/>
      <c r="K807" s="4"/>
      <c r="L807" s="4"/>
      <c r="M807" s="4"/>
      <c r="N807" s="4"/>
      <c r="O807" s="4"/>
      <c r="P807" s="4"/>
      <c r="Q807" s="4"/>
      <c r="R807" s="4"/>
      <c r="S807" s="4"/>
      <c r="T807" s="4"/>
      <c r="U807" s="4"/>
      <c r="V807" s="4"/>
      <c r="W807" s="4"/>
      <c r="X807" s="4"/>
      <c r="Y807" s="4"/>
      <c r="Z807" s="4"/>
    </row>
    <row r="808" spans="1:26" ht="18.75" customHeight="1">
      <c r="A808" s="7"/>
      <c r="B808" s="77"/>
      <c r="C808" s="4"/>
      <c r="D808" s="7"/>
      <c r="E808" s="52"/>
      <c r="F808" s="4"/>
      <c r="G808" s="7"/>
      <c r="H808" s="53"/>
      <c r="I808" s="4"/>
      <c r="J808" s="4"/>
      <c r="K808" s="4"/>
      <c r="L808" s="4"/>
      <c r="M808" s="4"/>
      <c r="N808" s="4"/>
      <c r="O808" s="4"/>
      <c r="P808" s="4"/>
      <c r="Q808" s="4"/>
      <c r="R808" s="4"/>
      <c r="S808" s="4"/>
      <c r="T808" s="4"/>
      <c r="U808" s="4"/>
      <c r="V808" s="4"/>
      <c r="W808" s="4"/>
      <c r="X808" s="4"/>
      <c r="Y808" s="4"/>
      <c r="Z808" s="4"/>
    </row>
    <row r="809" spans="1:26" ht="18.75" customHeight="1">
      <c r="A809" s="7"/>
      <c r="B809" s="77"/>
      <c r="C809" s="4"/>
      <c r="D809" s="7"/>
      <c r="E809" s="52"/>
      <c r="F809" s="4"/>
      <c r="G809" s="7"/>
      <c r="H809" s="53"/>
      <c r="I809" s="4"/>
      <c r="J809" s="4"/>
      <c r="K809" s="4"/>
      <c r="L809" s="4"/>
      <c r="M809" s="4"/>
      <c r="N809" s="4"/>
      <c r="O809" s="4"/>
      <c r="P809" s="4"/>
      <c r="Q809" s="4"/>
      <c r="R809" s="4"/>
      <c r="S809" s="4"/>
      <c r="T809" s="4"/>
      <c r="U809" s="4"/>
      <c r="V809" s="4"/>
      <c r="W809" s="4"/>
      <c r="X809" s="4"/>
      <c r="Y809" s="4"/>
      <c r="Z809" s="4"/>
    </row>
    <row r="810" spans="1:26" ht="18.75" customHeight="1">
      <c r="A810" s="7"/>
      <c r="B810" s="77"/>
      <c r="C810" s="4"/>
      <c r="D810" s="7"/>
      <c r="E810" s="52"/>
      <c r="F810" s="4"/>
      <c r="G810" s="7"/>
      <c r="H810" s="53"/>
      <c r="I810" s="4"/>
      <c r="J810" s="4"/>
      <c r="K810" s="4"/>
      <c r="L810" s="4"/>
      <c r="M810" s="4"/>
      <c r="N810" s="4"/>
      <c r="O810" s="4"/>
      <c r="P810" s="4"/>
      <c r="Q810" s="4"/>
      <c r="R810" s="4"/>
      <c r="S810" s="4"/>
      <c r="T810" s="4"/>
      <c r="U810" s="4"/>
      <c r="V810" s="4"/>
      <c r="W810" s="4"/>
      <c r="X810" s="4"/>
      <c r="Y810" s="4"/>
      <c r="Z810" s="4"/>
    </row>
    <row r="811" spans="1:26" ht="18.75" customHeight="1">
      <c r="A811" s="7"/>
      <c r="B811" s="77"/>
      <c r="C811" s="4"/>
      <c r="D811" s="7"/>
      <c r="E811" s="52"/>
      <c r="F811" s="4"/>
      <c r="G811" s="7"/>
      <c r="H811" s="53"/>
      <c r="I811" s="4"/>
      <c r="J811" s="4"/>
      <c r="K811" s="4"/>
      <c r="L811" s="4"/>
      <c r="M811" s="4"/>
      <c r="N811" s="4"/>
      <c r="O811" s="4"/>
      <c r="P811" s="4"/>
      <c r="Q811" s="4"/>
      <c r="R811" s="4"/>
      <c r="S811" s="4"/>
      <c r="T811" s="4"/>
      <c r="U811" s="4"/>
      <c r="V811" s="4"/>
      <c r="W811" s="4"/>
      <c r="X811" s="4"/>
      <c r="Y811" s="4"/>
      <c r="Z811" s="4"/>
    </row>
    <row r="812" spans="1:26" ht="18.75" customHeight="1">
      <c r="A812" s="7"/>
      <c r="B812" s="77"/>
      <c r="C812" s="4"/>
      <c r="D812" s="7"/>
      <c r="E812" s="52"/>
      <c r="F812" s="4"/>
      <c r="G812" s="7"/>
      <c r="H812" s="53"/>
      <c r="I812" s="4"/>
      <c r="J812" s="4"/>
      <c r="K812" s="4"/>
      <c r="L812" s="4"/>
      <c r="M812" s="4"/>
      <c r="N812" s="4"/>
      <c r="O812" s="4"/>
      <c r="P812" s="4"/>
      <c r="Q812" s="4"/>
      <c r="R812" s="4"/>
      <c r="S812" s="4"/>
      <c r="T812" s="4"/>
      <c r="U812" s="4"/>
      <c r="V812" s="4"/>
      <c r="W812" s="4"/>
      <c r="X812" s="4"/>
      <c r="Y812" s="4"/>
      <c r="Z812" s="4"/>
    </row>
    <row r="813" spans="1:26" ht="18.75" customHeight="1">
      <c r="A813" s="7"/>
      <c r="B813" s="77"/>
      <c r="C813" s="4"/>
      <c r="D813" s="7"/>
      <c r="E813" s="52"/>
      <c r="F813" s="4"/>
      <c r="G813" s="7"/>
      <c r="H813" s="53"/>
      <c r="I813" s="4"/>
      <c r="J813" s="4"/>
      <c r="K813" s="4"/>
      <c r="L813" s="4"/>
      <c r="M813" s="4"/>
      <c r="N813" s="4"/>
      <c r="O813" s="4"/>
      <c r="P813" s="4"/>
      <c r="Q813" s="4"/>
      <c r="R813" s="4"/>
      <c r="S813" s="4"/>
      <c r="T813" s="4"/>
      <c r="U813" s="4"/>
      <c r="V813" s="4"/>
      <c r="W813" s="4"/>
      <c r="X813" s="4"/>
      <c r="Y813" s="4"/>
      <c r="Z813" s="4"/>
    </row>
    <row r="814" spans="1:26" ht="18.75" customHeight="1">
      <c r="A814" s="7"/>
      <c r="B814" s="77"/>
      <c r="C814" s="4"/>
      <c r="D814" s="7"/>
      <c r="E814" s="52"/>
      <c r="F814" s="4"/>
      <c r="G814" s="7"/>
      <c r="H814" s="53"/>
      <c r="I814" s="4"/>
      <c r="J814" s="4"/>
      <c r="K814" s="4"/>
      <c r="L814" s="4"/>
      <c r="M814" s="4"/>
      <c r="N814" s="4"/>
      <c r="O814" s="4"/>
      <c r="P814" s="4"/>
      <c r="Q814" s="4"/>
      <c r="R814" s="4"/>
      <c r="S814" s="4"/>
      <c r="T814" s="4"/>
      <c r="U814" s="4"/>
      <c r="V814" s="4"/>
      <c r="W814" s="4"/>
      <c r="X814" s="4"/>
      <c r="Y814" s="4"/>
      <c r="Z814" s="4"/>
    </row>
    <row r="815" spans="1:26" ht="18.75" customHeight="1">
      <c r="A815" s="7"/>
      <c r="B815" s="77"/>
      <c r="C815" s="4"/>
      <c r="D815" s="7"/>
      <c r="E815" s="52"/>
      <c r="F815" s="4"/>
      <c r="G815" s="7"/>
      <c r="H815" s="53"/>
      <c r="I815" s="4"/>
      <c r="J815" s="4"/>
      <c r="K815" s="4"/>
      <c r="L815" s="4"/>
      <c r="M815" s="4"/>
      <c r="N815" s="4"/>
      <c r="O815" s="4"/>
      <c r="P815" s="4"/>
      <c r="Q815" s="4"/>
      <c r="R815" s="4"/>
      <c r="S815" s="4"/>
      <c r="T815" s="4"/>
      <c r="U815" s="4"/>
      <c r="V815" s="4"/>
      <c r="W815" s="4"/>
      <c r="X815" s="4"/>
      <c r="Y815" s="4"/>
      <c r="Z815" s="4"/>
    </row>
    <row r="816" spans="1:26" ht="18.75" customHeight="1">
      <c r="A816" s="7"/>
      <c r="B816" s="77"/>
      <c r="C816" s="4"/>
      <c r="D816" s="7"/>
      <c r="E816" s="52"/>
      <c r="F816" s="4"/>
      <c r="G816" s="7"/>
      <c r="H816" s="53"/>
      <c r="I816" s="4"/>
      <c r="J816" s="4"/>
      <c r="K816" s="4"/>
      <c r="L816" s="4"/>
      <c r="M816" s="4"/>
      <c r="N816" s="4"/>
      <c r="O816" s="4"/>
      <c r="P816" s="4"/>
      <c r="Q816" s="4"/>
      <c r="R816" s="4"/>
      <c r="S816" s="4"/>
      <c r="T816" s="4"/>
      <c r="U816" s="4"/>
      <c r="V816" s="4"/>
      <c r="W816" s="4"/>
      <c r="X816" s="4"/>
      <c r="Y816" s="4"/>
      <c r="Z816" s="4"/>
    </row>
    <row r="817" spans="1:26" ht="18.75" customHeight="1">
      <c r="A817" s="7"/>
      <c r="B817" s="77"/>
      <c r="C817" s="4"/>
      <c r="D817" s="7"/>
      <c r="E817" s="52"/>
      <c r="F817" s="4"/>
      <c r="G817" s="7"/>
      <c r="H817" s="53"/>
      <c r="I817" s="4"/>
      <c r="J817" s="4"/>
      <c r="K817" s="4"/>
      <c r="L817" s="4"/>
      <c r="M817" s="4"/>
      <c r="N817" s="4"/>
      <c r="O817" s="4"/>
      <c r="P817" s="4"/>
      <c r="Q817" s="4"/>
      <c r="R817" s="4"/>
      <c r="S817" s="4"/>
      <c r="T817" s="4"/>
      <c r="U817" s="4"/>
      <c r="V817" s="4"/>
      <c r="W817" s="4"/>
      <c r="X817" s="4"/>
      <c r="Y817" s="4"/>
      <c r="Z817" s="4"/>
    </row>
    <row r="818" spans="1:26" ht="18.75" customHeight="1">
      <c r="A818" s="7"/>
      <c r="B818" s="77"/>
      <c r="C818" s="4"/>
      <c r="D818" s="7"/>
      <c r="E818" s="52"/>
      <c r="F818" s="4"/>
      <c r="G818" s="7"/>
      <c r="H818" s="53"/>
      <c r="I818" s="4"/>
      <c r="J818" s="4"/>
      <c r="K818" s="4"/>
      <c r="L818" s="4"/>
      <c r="M818" s="4"/>
      <c r="N818" s="4"/>
      <c r="O818" s="4"/>
      <c r="P818" s="4"/>
      <c r="Q818" s="4"/>
      <c r="R818" s="4"/>
      <c r="S818" s="4"/>
      <c r="T818" s="4"/>
      <c r="U818" s="4"/>
      <c r="V818" s="4"/>
      <c r="W818" s="4"/>
      <c r="X818" s="4"/>
      <c r="Y818" s="4"/>
      <c r="Z818" s="4"/>
    </row>
    <row r="819" spans="1:26" ht="18.75" customHeight="1">
      <c r="A819" s="7"/>
      <c r="B819" s="77"/>
      <c r="C819" s="4"/>
      <c r="D819" s="7"/>
      <c r="E819" s="52"/>
      <c r="F819" s="4"/>
      <c r="G819" s="7"/>
      <c r="H819" s="53"/>
      <c r="I819" s="4"/>
      <c r="J819" s="4"/>
      <c r="K819" s="4"/>
      <c r="L819" s="4"/>
      <c r="M819" s="4"/>
      <c r="N819" s="4"/>
      <c r="O819" s="4"/>
      <c r="P819" s="4"/>
      <c r="Q819" s="4"/>
      <c r="R819" s="4"/>
      <c r="S819" s="4"/>
      <c r="T819" s="4"/>
      <c r="U819" s="4"/>
      <c r="V819" s="4"/>
      <c r="W819" s="4"/>
      <c r="X819" s="4"/>
      <c r="Y819" s="4"/>
      <c r="Z819" s="4"/>
    </row>
    <row r="820" spans="1:26" ht="18.75" customHeight="1">
      <c r="A820" s="7"/>
      <c r="B820" s="77"/>
      <c r="C820" s="4"/>
      <c r="D820" s="7"/>
      <c r="E820" s="52"/>
      <c r="F820" s="4"/>
      <c r="G820" s="7"/>
      <c r="H820" s="53"/>
      <c r="I820" s="4"/>
      <c r="J820" s="4"/>
      <c r="K820" s="4"/>
      <c r="L820" s="4"/>
      <c r="M820" s="4"/>
      <c r="N820" s="4"/>
      <c r="O820" s="4"/>
      <c r="P820" s="4"/>
      <c r="Q820" s="4"/>
      <c r="R820" s="4"/>
      <c r="S820" s="4"/>
      <c r="T820" s="4"/>
      <c r="U820" s="4"/>
      <c r="V820" s="4"/>
      <c r="W820" s="4"/>
      <c r="X820" s="4"/>
      <c r="Y820" s="4"/>
      <c r="Z820" s="4"/>
    </row>
    <row r="821" spans="1:26" ht="18.75" customHeight="1">
      <c r="A821" s="7"/>
      <c r="B821" s="77"/>
      <c r="C821" s="4"/>
      <c r="D821" s="7"/>
      <c r="E821" s="52"/>
      <c r="F821" s="4"/>
      <c r="G821" s="7"/>
      <c r="H821" s="53"/>
      <c r="I821" s="4"/>
      <c r="J821" s="4"/>
      <c r="K821" s="4"/>
      <c r="L821" s="4"/>
      <c r="M821" s="4"/>
      <c r="N821" s="4"/>
      <c r="O821" s="4"/>
      <c r="P821" s="4"/>
      <c r="Q821" s="4"/>
      <c r="R821" s="4"/>
      <c r="S821" s="4"/>
      <c r="T821" s="4"/>
      <c r="U821" s="4"/>
      <c r="V821" s="4"/>
      <c r="W821" s="4"/>
      <c r="X821" s="4"/>
      <c r="Y821" s="4"/>
      <c r="Z821" s="4"/>
    </row>
    <row r="822" spans="1:26" ht="18.75" customHeight="1">
      <c r="A822" s="7"/>
      <c r="B822" s="77"/>
      <c r="C822" s="4"/>
      <c r="D822" s="7"/>
      <c r="E822" s="52"/>
      <c r="F822" s="4"/>
      <c r="G822" s="7"/>
      <c r="H822" s="53"/>
      <c r="I822" s="4"/>
      <c r="J822" s="4"/>
      <c r="K822" s="4"/>
      <c r="L822" s="4"/>
      <c r="M822" s="4"/>
      <c r="N822" s="4"/>
      <c r="O822" s="4"/>
      <c r="P822" s="4"/>
      <c r="Q822" s="4"/>
      <c r="R822" s="4"/>
      <c r="S822" s="4"/>
      <c r="T822" s="4"/>
      <c r="U822" s="4"/>
      <c r="V822" s="4"/>
      <c r="W822" s="4"/>
      <c r="X822" s="4"/>
      <c r="Y822" s="4"/>
      <c r="Z822" s="4"/>
    </row>
    <row r="823" spans="1:26" ht="18.75" customHeight="1">
      <c r="A823" s="7"/>
      <c r="B823" s="77"/>
      <c r="C823" s="4"/>
      <c r="D823" s="7"/>
      <c r="E823" s="52"/>
      <c r="F823" s="4"/>
      <c r="G823" s="7"/>
      <c r="H823" s="53"/>
      <c r="I823" s="4"/>
      <c r="J823" s="4"/>
      <c r="K823" s="4"/>
      <c r="L823" s="4"/>
      <c r="M823" s="4"/>
      <c r="N823" s="4"/>
      <c r="O823" s="4"/>
      <c r="P823" s="4"/>
      <c r="Q823" s="4"/>
      <c r="R823" s="4"/>
      <c r="S823" s="4"/>
      <c r="T823" s="4"/>
      <c r="U823" s="4"/>
      <c r="V823" s="4"/>
      <c r="W823" s="4"/>
      <c r="X823" s="4"/>
      <c r="Y823" s="4"/>
      <c r="Z823" s="4"/>
    </row>
    <row r="824" spans="1:26" ht="18.75" customHeight="1">
      <c r="A824" s="7"/>
      <c r="B824" s="77"/>
      <c r="C824" s="4"/>
      <c r="D824" s="7"/>
      <c r="E824" s="52"/>
      <c r="F824" s="4"/>
      <c r="G824" s="7"/>
      <c r="H824" s="53"/>
      <c r="I824" s="4"/>
      <c r="J824" s="4"/>
      <c r="K824" s="4"/>
      <c r="L824" s="4"/>
      <c r="M824" s="4"/>
      <c r="N824" s="4"/>
      <c r="O824" s="4"/>
      <c r="P824" s="4"/>
      <c r="Q824" s="4"/>
      <c r="R824" s="4"/>
      <c r="S824" s="4"/>
      <c r="T824" s="4"/>
      <c r="U824" s="4"/>
      <c r="V824" s="4"/>
      <c r="W824" s="4"/>
      <c r="X824" s="4"/>
      <c r="Y824" s="4"/>
      <c r="Z824" s="4"/>
    </row>
    <row r="825" spans="1:26" ht="18.75" customHeight="1">
      <c r="A825" s="7"/>
      <c r="B825" s="77"/>
      <c r="C825" s="4"/>
      <c r="D825" s="7"/>
      <c r="E825" s="52"/>
      <c r="F825" s="4"/>
      <c r="G825" s="7"/>
      <c r="H825" s="53"/>
      <c r="I825" s="4"/>
      <c r="J825" s="4"/>
      <c r="K825" s="4"/>
      <c r="L825" s="4"/>
      <c r="M825" s="4"/>
      <c r="N825" s="4"/>
      <c r="O825" s="4"/>
      <c r="P825" s="4"/>
      <c r="Q825" s="4"/>
      <c r="R825" s="4"/>
      <c r="S825" s="4"/>
      <c r="T825" s="4"/>
      <c r="U825" s="4"/>
      <c r="V825" s="4"/>
      <c r="W825" s="4"/>
      <c r="X825" s="4"/>
      <c r="Y825" s="4"/>
      <c r="Z825" s="4"/>
    </row>
    <row r="826" spans="1:26" ht="18.75" customHeight="1">
      <c r="A826" s="7"/>
      <c r="B826" s="77"/>
      <c r="C826" s="4"/>
      <c r="D826" s="7"/>
      <c r="E826" s="52"/>
      <c r="F826" s="4"/>
      <c r="G826" s="7"/>
      <c r="H826" s="53"/>
      <c r="I826" s="4"/>
      <c r="J826" s="4"/>
      <c r="K826" s="4"/>
      <c r="L826" s="4"/>
      <c r="M826" s="4"/>
      <c r="N826" s="4"/>
      <c r="O826" s="4"/>
      <c r="P826" s="4"/>
      <c r="Q826" s="4"/>
      <c r="R826" s="4"/>
      <c r="S826" s="4"/>
      <c r="T826" s="4"/>
      <c r="U826" s="4"/>
      <c r="V826" s="4"/>
      <c r="W826" s="4"/>
      <c r="X826" s="4"/>
      <c r="Y826" s="4"/>
      <c r="Z826" s="4"/>
    </row>
    <row r="827" spans="1:26" ht="18.75" customHeight="1">
      <c r="A827" s="7"/>
      <c r="B827" s="77"/>
      <c r="C827" s="4"/>
      <c r="D827" s="7"/>
      <c r="E827" s="52"/>
      <c r="F827" s="4"/>
      <c r="G827" s="7"/>
      <c r="H827" s="53"/>
      <c r="I827" s="4"/>
      <c r="J827" s="4"/>
      <c r="K827" s="4"/>
      <c r="L827" s="4"/>
      <c r="M827" s="4"/>
      <c r="N827" s="4"/>
      <c r="O827" s="4"/>
      <c r="P827" s="4"/>
      <c r="Q827" s="4"/>
      <c r="R827" s="4"/>
      <c r="S827" s="4"/>
      <c r="T827" s="4"/>
      <c r="U827" s="4"/>
      <c r="V827" s="4"/>
      <c r="W827" s="4"/>
      <c r="X827" s="4"/>
      <c r="Y827" s="4"/>
      <c r="Z827" s="4"/>
    </row>
    <row r="828" spans="1:26" ht="18.75" customHeight="1">
      <c r="A828" s="7"/>
      <c r="B828" s="77"/>
      <c r="C828" s="4"/>
      <c r="D828" s="7"/>
      <c r="E828" s="52"/>
      <c r="F828" s="4"/>
      <c r="G828" s="7"/>
      <c r="H828" s="53"/>
      <c r="I828" s="4"/>
      <c r="J828" s="4"/>
      <c r="K828" s="4"/>
      <c r="L828" s="4"/>
      <c r="M828" s="4"/>
      <c r="N828" s="4"/>
      <c r="O828" s="4"/>
      <c r="P828" s="4"/>
      <c r="Q828" s="4"/>
      <c r="R828" s="4"/>
      <c r="S828" s="4"/>
      <c r="T828" s="4"/>
      <c r="U828" s="4"/>
      <c r="V828" s="4"/>
      <c r="W828" s="4"/>
      <c r="X828" s="4"/>
      <c r="Y828" s="4"/>
      <c r="Z828" s="4"/>
    </row>
    <row r="829" spans="1:26" ht="18.75" customHeight="1">
      <c r="A829" s="7"/>
      <c r="B829" s="77"/>
      <c r="C829" s="4"/>
      <c r="D829" s="7"/>
      <c r="E829" s="52"/>
      <c r="F829" s="4"/>
      <c r="G829" s="7"/>
      <c r="H829" s="53"/>
      <c r="I829" s="4"/>
      <c r="J829" s="4"/>
      <c r="K829" s="4"/>
      <c r="L829" s="4"/>
      <c r="M829" s="4"/>
      <c r="N829" s="4"/>
      <c r="O829" s="4"/>
      <c r="P829" s="4"/>
      <c r="Q829" s="4"/>
      <c r="R829" s="4"/>
      <c r="S829" s="4"/>
      <c r="T829" s="4"/>
      <c r="U829" s="4"/>
      <c r="V829" s="4"/>
      <c r="W829" s="4"/>
      <c r="X829" s="4"/>
      <c r="Y829" s="4"/>
      <c r="Z829" s="4"/>
    </row>
    <row r="830" spans="1:26" ht="18.75" customHeight="1">
      <c r="A830" s="7"/>
      <c r="B830" s="77"/>
      <c r="C830" s="4"/>
      <c r="D830" s="7"/>
      <c r="E830" s="52"/>
      <c r="F830" s="4"/>
      <c r="G830" s="7"/>
      <c r="H830" s="53"/>
      <c r="I830" s="4"/>
      <c r="J830" s="4"/>
      <c r="K830" s="4"/>
      <c r="L830" s="4"/>
      <c r="M830" s="4"/>
      <c r="N830" s="4"/>
      <c r="O830" s="4"/>
      <c r="P830" s="4"/>
      <c r="Q830" s="4"/>
      <c r="R830" s="4"/>
      <c r="S830" s="4"/>
      <c r="T830" s="4"/>
      <c r="U830" s="4"/>
      <c r="V830" s="4"/>
      <c r="W830" s="4"/>
      <c r="X830" s="4"/>
      <c r="Y830" s="4"/>
      <c r="Z830" s="4"/>
    </row>
    <row r="831" spans="1:26" ht="18.75" customHeight="1">
      <c r="A831" s="7"/>
      <c r="B831" s="77"/>
      <c r="C831" s="4"/>
      <c r="D831" s="7"/>
      <c r="E831" s="52"/>
      <c r="F831" s="4"/>
      <c r="G831" s="7"/>
      <c r="H831" s="53"/>
      <c r="I831" s="4"/>
      <c r="J831" s="4"/>
      <c r="K831" s="4"/>
      <c r="L831" s="4"/>
      <c r="M831" s="4"/>
      <c r="N831" s="4"/>
      <c r="O831" s="4"/>
      <c r="P831" s="4"/>
      <c r="Q831" s="4"/>
      <c r="R831" s="4"/>
      <c r="S831" s="4"/>
      <c r="T831" s="4"/>
      <c r="U831" s="4"/>
      <c r="V831" s="4"/>
      <c r="W831" s="4"/>
      <c r="X831" s="4"/>
      <c r="Y831" s="4"/>
      <c r="Z831" s="4"/>
    </row>
    <row r="832" spans="1:26" ht="18.75" customHeight="1">
      <c r="A832" s="7"/>
      <c r="B832" s="77"/>
      <c r="C832" s="4"/>
      <c r="D832" s="7"/>
      <c r="E832" s="52"/>
      <c r="F832" s="4"/>
      <c r="G832" s="7"/>
      <c r="H832" s="53"/>
      <c r="I832" s="4"/>
      <c r="J832" s="4"/>
      <c r="K832" s="4"/>
      <c r="L832" s="4"/>
      <c r="M832" s="4"/>
      <c r="N832" s="4"/>
      <c r="O832" s="4"/>
      <c r="P832" s="4"/>
      <c r="Q832" s="4"/>
      <c r="R832" s="4"/>
      <c r="S832" s="4"/>
      <c r="T832" s="4"/>
      <c r="U832" s="4"/>
      <c r="V832" s="4"/>
      <c r="W832" s="4"/>
      <c r="X832" s="4"/>
      <c r="Y832" s="4"/>
      <c r="Z832" s="4"/>
    </row>
    <row r="833" spans="1:26" ht="18.75" customHeight="1">
      <c r="A833" s="7"/>
      <c r="B833" s="77"/>
      <c r="C833" s="4"/>
      <c r="D833" s="7"/>
      <c r="E833" s="52"/>
      <c r="F833" s="4"/>
      <c r="G833" s="7"/>
      <c r="H833" s="53"/>
      <c r="I833" s="4"/>
      <c r="J833" s="4"/>
      <c r="K833" s="4"/>
      <c r="L833" s="4"/>
      <c r="M833" s="4"/>
      <c r="N833" s="4"/>
      <c r="O833" s="4"/>
      <c r="P833" s="4"/>
      <c r="Q833" s="4"/>
      <c r="R833" s="4"/>
      <c r="S833" s="4"/>
      <c r="T833" s="4"/>
      <c r="U833" s="4"/>
      <c r="V833" s="4"/>
      <c r="W833" s="4"/>
      <c r="X833" s="4"/>
      <c r="Y833" s="4"/>
      <c r="Z833" s="4"/>
    </row>
    <row r="834" spans="1:26" ht="18.75" customHeight="1">
      <c r="A834" s="7"/>
      <c r="B834" s="77"/>
      <c r="C834" s="4"/>
      <c r="D834" s="7"/>
      <c r="E834" s="52"/>
      <c r="F834" s="4"/>
      <c r="G834" s="7"/>
      <c r="H834" s="53"/>
      <c r="I834" s="4"/>
      <c r="J834" s="4"/>
      <c r="K834" s="4"/>
      <c r="L834" s="4"/>
      <c r="M834" s="4"/>
      <c r="N834" s="4"/>
      <c r="O834" s="4"/>
      <c r="P834" s="4"/>
      <c r="Q834" s="4"/>
      <c r="R834" s="4"/>
      <c r="S834" s="4"/>
      <c r="T834" s="4"/>
      <c r="U834" s="4"/>
      <c r="V834" s="4"/>
      <c r="W834" s="4"/>
      <c r="X834" s="4"/>
      <c r="Y834" s="4"/>
      <c r="Z834" s="4"/>
    </row>
    <row r="835" spans="1:26" ht="18.75" customHeight="1">
      <c r="A835" s="7"/>
      <c r="B835" s="77"/>
      <c r="C835" s="4"/>
      <c r="D835" s="7"/>
      <c r="E835" s="52"/>
      <c r="F835" s="4"/>
      <c r="G835" s="7"/>
      <c r="H835" s="53"/>
      <c r="I835" s="4"/>
      <c r="J835" s="4"/>
      <c r="K835" s="4"/>
      <c r="L835" s="4"/>
      <c r="M835" s="4"/>
      <c r="N835" s="4"/>
      <c r="O835" s="4"/>
      <c r="P835" s="4"/>
      <c r="Q835" s="4"/>
      <c r="R835" s="4"/>
      <c r="S835" s="4"/>
      <c r="T835" s="4"/>
      <c r="U835" s="4"/>
      <c r="V835" s="4"/>
      <c r="W835" s="4"/>
      <c r="X835" s="4"/>
      <c r="Y835" s="4"/>
      <c r="Z835" s="4"/>
    </row>
    <row r="836" spans="1:26" ht="18.75" customHeight="1">
      <c r="A836" s="7"/>
      <c r="B836" s="77"/>
      <c r="C836" s="4"/>
      <c r="D836" s="7"/>
      <c r="E836" s="52"/>
      <c r="F836" s="4"/>
      <c r="G836" s="7"/>
      <c r="H836" s="53"/>
      <c r="I836" s="4"/>
      <c r="J836" s="4"/>
      <c r="K836" s="4"/>
      <c r="L836" s="4"/>
      <c r="M836" s="4"/>
      <c r="N836" s="4"/>
      <c r="O836" s="4"/>
      <c r="P836" s="4"/>
      <c r="Q836" s="4"/>
      <c r="R836" s="4"/>
      <c r="S836" s="4"/>
      <c r="T836" s="4"/>
      <c r="U836" s="4"/>
      <c r="V836" s="4"/>
      <c r="W836" s="4"/>
      <c r="X836" s="4"/>
      <c r="Y836" s="4"/>
      <c r="Z836" s="4"/>
    </row>
    <row r="837" spans="1:26" ht="18.75" customHeight="1">
      <c r="A837" s="7"/>
      <c r="B837" s="77"/>
      <c r="C837" s="4"/>
      <c r="D837" s="7"/>
      <c r="E837" s="52"/>
      <c r="F837" s="4"/>
      <c r="G837" s="7"/>
      <c r="H837" s="53"/>
      <c r="I837" s="4"/>
      <c r="J837" s="4"/>
      <c r="K837" s="4"/>
      <c r="L837" s="4"/>
      <c r="M837" s="4"/>
      <c r="N837" s="4"/>
      <c r="O837" s="4"/>
      <c r="P837" s="4"/>
      <c r="Q837" s="4"/>
      <c r="R837" s="4"/>
      <c r="S837" s="4"/>
      <c r="T837" s="4"/>
      <c r="U837" s="4"/>
      <c r="V837" s="4"/>
      <c r="W837" s="4"/>
      <c r="X837" s="4"/>
      <c r="Y837" s="4"/>
      <c r="Z837" s="4"/>
    </row>
    <row r="838" spans="1:26" ht="18.75" customHeight="1">
      <c r="A838" s="7"/>
      <c r="B838" s="77"/>
      <c r="C838" s="4"/>
      <c r="D838" s="7"/>
      <c r="E838" s="52"/>
      <c r="F838" s="4"/>
      <c r="G838" s="7"/>
      <c r="H838" s="53"/>
      <c r="I838" s="4"/>
      <c r="J838" s="4"/>
      <c r="K838" s="4"/>
      <c r="L838" s="4"/>
      <c r="M838" s="4"/>
      <c r="N838" s="4"/>
      <c r="O838" s="4"/>
      <c r="P838" s="4"/>
      <c r="Q838" s="4"/>
      <c r="R838" s="4"/>
      <c r="S838" s="4"/>
      <c r="T838" s="4"/>
      <c r="U838" s="4"/>
      <c r="V838" s="4"/>
      <c r="W838" s="4"/>
      <c r="X838" s="4"/>
      <c r="Y838" s="4"/>
      <c r="Z838" s="4"/>
    </row>
    <row r="839" spans="1:26" ht="18.75" customHeight="1">
      <c r="A839" s="7"/>
      <c r="B839" s="77"/>
      <c r="C839" s="4"/>
      <c r="D839" s="7"/>
      <c r="E839" s="52"/>
      <c r="F839" s="4"/>
      <c r="G839" s="7"/>
      <c r="H839" s="53"/>
      <c r="I839" s="4"/>
      <c r="J839" s="4"/>
      <c r="K839" s="4"/>
      <c r="L839" s="4"/>
      <c r="M839" s="4"/>
      <c r="N839" s="4"/>
      <c r="O839" s="4"/>
      <c r="P839" s="4"/>
      <c r="Q839" s="4"/>
      <c r="R839" s="4"/>
      <c r="S839" s="4"/>
      <c r="T839" s="4"/>
      <c r="U839" s="4"/>
      <c r="V839" s="4"/>
      <c r="W839" s="4"/>
      <c r="X839" s="4"/>
      <c r="Y839" s="4"/>
      <c r="Z839" s="4"/>
    </row>
    <row r="840" spans="1:26" ht="18.75" customHeight="1">
      <c r="A840" s="7"/>
      <c r="B840" s="77"/>
      <c r="C840" s="4"/>
      <c r="D840" s="7"/>
      <c r="E840" s="52"/>
      <c r="F840" s="4"/>
      <c r="G840" s="7"/>
      <c r="H840" s="53"/>
      <c r="I840" s="4"/>
      <c r="J840" s="4"/>
      <c r="K840" s="4"/>
      <c r="L840" s="4"/>
      <c r="M840" s="4"/>
      <c r="N840" s="4"/>
      <c r="O840" s="4"/>
      <c r="P840" s="4"/>
      <c r="Q840" s="4"/>
      <c r="R840" s="4"/>
      <c r="S840" s="4"/>
      <c r="T840" s="4"/>
      <c r="U840" s="4"/>
      <c r="V840" s="4"/>
      <c r="W840" s="4"/>
      <c r="X840" s="4"/>
      <c r="Y840" s="4"/>
      <c r="Z840" s="4"/>
    </row>
    <row r="841" spans="1:26" ht="18.75" customHeight="1">
      <c r="A841" s="7"/>
      <c r="B841" s="77"/>
      <c r="C841" s="4"/>
      <c r="D841" s="7"/>
      <c r="E841" s="52"/>
      <c r="F841" s="4"/>
      <c r="G841" s="7"/>
      <c r="H841" s="53"/>
      <c r="I841" s="4"/>
      <c r="J841" s="4"/>
      <c r="K841" s="4"/>
      <c r="L841" s="4"/>
      <c r="M841" s="4"/>
      <c r="N841" s="4"/>
      <c r="O841" s="4"/>
      <c r="P841" s="4"/>
      <c r="Q841" s="4"/>
      <c r="R841" s="4"/>
      <c r="S841" s="4"/>
      <c r="T841" s="4"/>
      <c r="U841" s="4"/>
      <c r="V841" s="4"/>
      <c r="W841" s="4"/>
      <c r="X841" s="4"/>
      <c r="Y841" s="4"/>
      <c r="Z841" s="4"/>
    </row>
    <row r="842" spans="1:26" ht="18.75" customHeight="1">
      <c r="A842" s="7"/>
      <c r="B842" s="77"/>
      <c r="C842" s="4"/>
      <c r="D842" s="7"/>
      <c r="E842" s="52"/>
      <c r="F842" s="4"/>
      <c r="G842" s="7"/>
      <c r="H842" s="53"/>
      <c r="I842" s="4"/>
      <c r="J842" s="4"/>
      <c r="K842" s="4"/>
      <c r="L842" s="4"/>
      <c r="M842" s="4"/>
      <c r="N842" s="4"/>
      <c r="O842" s="4"/>
      <c r="P842" s="4"/>
      <c r="Q842" s="4"/>
      <c r="R842" s="4"/>
      <c r="S842" s="4"/>
      <c r="T842" s="4"/>
      <c r="U842" s="4"/>
      <c r="V842" s="4"/>
      <c r="W842" s="4"/>
      <c r="X842" s="4"/>
      <c r="Y842" s="4"/>
      <c r="Z842" s="4"/>
    </row>
    <row r="843" spans="1:26" ht="18.75" customHeight="1">
      <c r="A843" s="7"/>
      <c r="B843" s="77"/>
      <c r="C843" s="4"/>
      <c r="D843" s="7"/>
      <c r="E843" s="52"/>
      <c r="F843" s="4"/>
      <c r="G843" s="7"/>
      <c r="H843" s="53"/>
      <c r="I843" s="4"/>
      <c r="J843" s="4"/>
      <c r="K843" s="4"/>
      <c r="L843" s="4"/>
      <c r="M843" s="4"/>
      <c r="N843" s="4"/>
      <c r="O843" s="4"/>
      <c r="P843" s="4"/>
      <c r="Q843" s="4"/>
      <c r="R843" s="4"/>
      <c r="S843" s="4"/>
      <c r="T843" s="4"/>
      <c r="U843" s="4"/>
      <c r="V843" s="4"/>
      <c r="W843" s="4"/>
      <c r="X843" s="4"/>
      <c r="Y843" s="4"/>
      <c r="Z843" s="4"/>
    </row>
    <row r="844" spans="1:26" ht="18.75" customHeight="1">
      <c r="A844" s="7"/>
      <c r="B844" s="77"/>
      <c r="C844" s="4"/>
      <c r="D844" s="7"/>
      <c r="E844" s="52"/>
      <c r="F844" s="4"/>
      <c r="G844" s="7"/>
      <c r="H844" s="53"/>
      <c r="I844" s="4"/>
      <c r="J844" s="4"/>
      <c r="K844" s="4"/>
      <c r="L844" s="4"/>
      <c r="M844" s="4"/>
      <c r="N844" s="4"/>
      <c r="O844" s="4"/>
      <c r="P844" s="4"/>
      <c r="Q844" s="4"/>
      <c r="R844" s="4"/>
      <c r="S844" s="4"/>
      <c r="T844" s="4"/>
      <c r="U844" s="4"/>
      <c r="V844" s="4"/>
      <c r="W844" s="4"/>
      <c r="X844" s="4"/>
      <c r="Y844" s="4"/>
      <c r="Z844" s="4"/>
    </row>
    <row r="845" spans="1:26" ht="18.75" customHeight="1">
      <c r="A845" s="7"/>
      <c r="B845" s="77"/>
      <c r="C845" s="4"/>
      <c r="D845" s="7"/>
      <c r="E845" s="52"/>
      <c r="F845" s="4"/>
      <c r="G845" s="7"/>
      <c r="H845" s="53"/>
      <c r="I845" s="4"/>
      <c r="J845" s="4"/>
      <c r="K845" s="4"/>
      <c r="L845" s="4"/>
      <c r="M845" s="4"/>
      <c r="N845" s="4"/>
      <c r="O845" s="4"/>
      <c r="P845" s="4"/>
      <c r="Q845" s="4"/>
      <c r="R845" s="4"/>
      <c r="S845" s="4"/>
      <c r="T845" s="4"/>
      <c r="U845" s="4"/>
      <c r="V845" s="4"/>
      <c r="W845" s="4"/>
      <c r="X845" s="4"/>
      <c r="Y845" s="4"/>
      <c r="Z845" s="4"/>
    </row>
    <row r="846" spans="1:26" ht="18.75" customHeight="1">
      <c r="A846" s="7"/>
      <c r="B846" s="77"/>
      <c r="C846" s="4"/>
      <c r="D846" s="7"/>
      <c r="E846" s="52"/>
      <c r="F846" s="4"/>
      <c r="G846" s="7"/>
      <c r="H846" s="53"/>
      <c r="I846" s="4"/>
      <c r="J846" s="4"/>
      <c r="K846" s="4"/>
      <c r="L846" s="4"/>
      <c r="M846" s="4"/>
      <c r="N846" s="4"/>
      <c r="O846" s="4"/>
      <c r="P846" s="4"/>
      <c r="Q846" s="4"/>
      <c r="R846" s="4"/>
      <c r="S846" s="4"/>
      <c r="T846" s="4"/>
      <c r="U846" s="4"/>
      <c r="V846" s="4"/>
      <c r="W846" s="4"/>
      <c r="X846" s="4"/>
      <c r="Y846" s="4"/>
      <c r="Z846" s="4"/>
    </row>
    <row r="847" spans="1:26" ht="18.75" customHeight="1">
      <c r="A847" s="7"/>
      <c r="B847" s="77"/>
      <c r="C847" s="4"/>
      <c r="D847" s="7"/>
      <c r="E847" s="52"/>
      <c r="F847" s="4"/>
      <c r="G847" s="7"/>
      <c r="H847" s="53"/>
      <c r="I847" s="4"/>
      <c r="J847" s="4"/>
      <c r="K847" s="4"/>
      <c r="L847" s="4"/>
      <c r="M847" s="4"/>
      <c r="N847" s="4"/>
      <c r="O847" s="4"/>
      <c r="P847" s="4"/>
      <c r="Q847" s="4"/>
      <c r="R847" s="4"/>
      <c r="S847" s="4"/>
      <c r="T847" s="4"/>
      <c r="U847" s="4"/>
      <c r="V847" s="4"/>
      <c r="W847" s="4"/>
      <c r="X847" s="4"/>
      <c r="Y847" s="4"/>
      <c r="Z847" s="4"/>
    </row>
    <row r="848" spans="1:26" ht="18.75" customHeight="1">
      <c r="A848" s="7"/>
      <c r="B848" s="77"/>
      <c r="C848" s="4"/>
      <c r="D848" s="7"/>
      <c r="E848" s="52"/>
      <c r="F848" s="4"/>
      <c r="G848" s="7"/>
      <c r="H848" s="53"/>
      <c r="I848" s="4"/>
      <c r="J848" s="4"/>
      <c r="K848" s="4"/>
      <c r="L848" s="4"/>
      <c r="M848" s="4"/>
      <c r="N848" s="4"/>
      <c r="O848" s="4"/>
      <c r="P848" s="4"/>
      <c r="Q848" s="4"/>
      <c r="R848" s="4"/>
      <c r="S848" s="4"/>
      <c r="T848" s="4"/>
      <c r="U848" s="4"/>
      <c r="V848" s="4"/>
      <c r="W848" s="4"/>
      <c r="X848" s="4"/>
      <c r="Y848" s="4"/>
      <c r="Z848" s="4"/>
    </row>
    <row r="849" spans="1:26" ht="18.75" customHeight="1">
      <c r="A849" s="7"/>
      <c r="B849" s="77"/>
      <c r="C849" s="4"/>
      <c r="D849" s="7"/>
      <c r="E849" s="52"/>
      <c r="F849" s="4"/>
      <c r="G849" s="7"/>
      <c r="H849" s="53"/>
      <c r="I849" s="4"/>
      <c r="J849" s="4"/>
      <c r="K849" s="4"/>
      <c r="L849" s="4"/>
      <c r="M849" s="4"/>
      <c r="N849" s="4"/>
      <c r="O849" s="4"/>
      <c r="P849" s="4"/>
      <c r="Q849" s="4"/>
      <c r="R849" s="4"/>
      <c r="S849" s="4"/>
      <c r="T849" s="4"/>
      <c r="U849" s="4"/>
      <c r="V849" s="4"/>
      <c r="W849" s="4"/>
      <c r="X849" s="4"/>
      <c r="Y849" s="4"/>
      <c r="Z849" s="4"/>
    </row>
    <row r="850" spans="1:26" ht="18.75" customHeight="1">
      <c r="A850" s="7"/>
      <c r="B850" s="77"/>
      <c r="C850" s="4"/>
      <c r="D850" s="7"/>
      <c r="E850" s="52"/>
      <c r="F850" s="4"/>
      <c r="G850" s="7"/>
      <c r="H850" s="53"/>
      <c r="I850" s="4"/>
      <c r="J850" s="4"/>
      <c r="K850" s="4"/>
      <c r="L850" s="4"/>
      <c r="M850" s="4"/>
      <c r="N850" s="4"/>
      <c r="O850" s="4"/>
      <c r="P850" s="4"/>
      <c r="Q850" s="4"/>
      <c r="R850" s="4"/>
      <c r="S850" s="4"/>
      <c r="T850" s="4"/>
      <c r="U850" s="4"/>
      <c r="V850" s="4"/>
      <c r="W850" s="4"/>
      <c r="X850" s="4"/>
      <c r="Y850" s="4"/>
      <c r="Z850" s="4"/>
    </row>
    <row r="851" spans="1:26" ht="18.75" customHeight="1">
      <c r="A851" s="7"/>
      <c r="B851" s="77"/>
      <c r="C851" s="4"/>
      <c r="D851" s="7"/>
      <c r="E851" s="52"/>
      <c r="F851" s="4"/>
      <c r="G851" s="7"/>
      <c r="H851" s="53"/>
      <c r="I851" s="4"/>
      <c r="J851" s="4"/>
      <c r="K851" s="4"/>
      <c r="L851" s="4"/>
      <c r="M851" s="4"/>
      <c r="N851" s="4"/>
      <c r="O851" s="4"/>
      <c r="P851" s="4"/>
      <c r="Q851" s="4"/>
      <c r="R851" s="4"/>
      <c r="S851" s="4"/>
      <c r="T851" s="4"/>
      <c r="U851" s="4"/>
      <c r="V851" s="4"/>
      <c r="W851" s="4"/>
      <c r="X851" s="4"/>
      <c r="Y851" s="4"/>
      <c r="Z851" s="4"/>
    </row>
    <row r="852" spans="1:26" ht="18.75" customHeight="1">
      <c r="A852" s="7"/>
      <c r="B852" s="77"/>
      <c r="C852" s="4"/>
      <c r="D852" s="7"/>
      <c r="E852" s="52"/>
      <c r="F852" s="4"/>
      <c r="G852" s="7"/>
      <c r="H852" s="53"/>
      <c r="I852" s="4"/>
      <c r="J852" s="4"/>
      <c r="K852" s="4"/>
      <c r="L852" s="4"/>
      <c r="M852" s="4"/>
      <c r="N852" s="4"/>
      <c r="O852" s="4"/>
      <c r="P852" s="4"/>
      <c r="Q852" s="4"/>
      <c r="R852" s="4"/>
      <c r="S852" s="4"/>
      <c r="T852" s="4"/>
      <c r="U852" s="4"/>
      <c r="V852" s="4"/>
      <c r="W852" s="4"/>
      <c r="X852" s="4"/>
      <c r="Y852" s="4"/>
      <c r="Z852" s="4"/>
    </row>
    <row r="853" spans="1:26" ht="18.75" customHeight="1">
      <c r="A853" s="7"/>
      <c r="B853" s="77"/>
      <c r="C853" s="4"/>
      <c r="D853" s="7"/>
      <c r="E853" s="52"/>
      <c r="F853" s="4"/>
      <c r="G853" s="7"/>
      <c r="H853" s="53"/>
      <c r="I853" s="4"/>
      <c r="J853" s="4"/>
      <c r="K853" s="4"/>
      <c r="L853" s="4"/>
      <c r="M853" s="4"/>
      <c r="N853" s="4"/>
      <c r="O853" s="4"/>
      <c r="P853" s="4"/>
      <c r="Q853" s="4"/>
      <c r="R853" s="4"/>
      <c r="S853" s="4"/>
      <c r="T853" s="4"/>
      <c r="U853" s="4"/>
      <c r="V853" s="4"/>
      <c r="W853" s="4"/>
      <c r="X853" s="4"/>
      <c r="Y853" s="4"/>
      <c r="Z853" s="4"/>
    </row>
    <row r="854" spans="1:26" ht="18.75" customHeight="1">
      <c r="A854" s="7"/>
      <c r="B854" s="77"/>
      <c r="C854" s="4"/>
      <c r="D854" s="7"/>
      <c r="E854" s="52"/>
      <c r="F854" s="4"/>
      <c r="G854" s="7"/>
      <c r="H854" s="53"/>
      <c r="I854" s="4"/>
      <c r="J854" s="4"/>
      <c r="K854" s="4"/>
      <c r="L854" s="4"/>
      <c r="M854" s="4"/>
      <c r="N854" s="4"/>
      <c r="O854" s="4"/>
      <c r="P854" s="4"/>
      <c r="Q854" s="4"/>
      <c r="R854" s="4"/>
      <c r="S854" s="4"/>
      <c r="T854" s="4"/>
      <c r="U854" s="4"/>
      <c r="V854" s="4"/>
      <c r="W854" s="4"/>
      <c r="X854" s="4"/>
      <c r="Y854" s="4"/>
      <c r="Z854" s="4"/>
    </row>
    <row r="855" spans="1:26" ht="18.75" customHeight="1">
      <c r="A855" s="7"/>
      <c r="B855" s="77"/>
      <c r="C855" s="4"/>
      <c r="D855" s="7"/>
      <c r="E855" s="52"/>
      <c r="F855" s="4"/>
      <c r="G855" s="7"/>
      <c r="H855" s="53"/>
      <c r="I855" s="4"/>
      <c r="J855" s="4"/>
      <c r="K855" s="4"/>
      <c r="L855" s="4"/>
      <c r="M855" s="4"/>
      <c r="N855" s="4"/>
      <c r="O855" s="4"/>
      <c r="P855" s="4"/>
      <c r="Q855" s="4"/>
      <c r="R855" s="4"/>
      <c r="S855" s="4"/>
      <c r="T855" s="4"/>
      <c r="U855" s="4"/>
      <c r="V855" s="4"/>
      <c r="W855" s="4"/>
      <c r="X855" s="4"/>
      <c r="Y855" s="4"/>
      <c r="Z855" s="4"/>
    </row>
    <row r="856" spans="1:26" ht="18.75" customHeight="1">
      <c r="A856" s="7"/>
      <c r="B856" s="77"/>
      <c r="C856" s="4"/>
      <c r="D856" s="7"/>
      <c r="E856" s="52"/>
      <c r="F856" s="4"/>
      <c r="G856" s="7"/>
      <c r="H856" s="53"/>
      <c r="I856" s="4"/>
      <c r="J856" s="4"/>
      <c r="K856" s="4"/>
      <c r="L856" s="4"/>
      <c r="M856" s="4"/>
      <c r="N856" s="4"/>
      <c r="O856" s="4"/>
      <c r="P856" s="4"/>
      <c r="Q856" s="4"/>
      <c r="R856" s="4"/>
      <c r="S856" s="4"/>
      <c r="T856" s="4"/>
      <c r="U856" s="4"/>
      <c r="V856" s="4"/>
      <c r="W856" s="4"/>
      <c r="X856" s="4"/>
      <c r="Y856" s="4"/>
      <c r="Z856" s="4"/>
    </row>
    <row r="857" spans="1:26" ht="18.75" customHeight="1">
      <c r="A857" s="7"/>
      <c r="B857" s="77"/>
      <c r="C857" s="4"/>
      <c r="D857" s="7"/>
      <c r="E857" s="52"/>
      <c r="F857" s="4"/>
      <c r="G857" s="7"/>
      <c r="H857" s="53"/>
      <c r="I857" s="4"/>
      <c r="J857" s="4"/>
      <c r="K857" s="4"/>
      <c r="L857" s="4"/>
      <c r="M857" s="4"/>
      <c r="N857" s="4"/>
      <c r="O857" s="4"/>
      <c r="P857" s="4"/>
      <c r="Q857" s="4"/>
      <c r="R857" s="4"/>
      <c r="S857" s="4"/>
      <c r="T857" s="4"/>
      <c r="U857" s="4"/>
      <c r="V857" s="4"/>
      <c r="W857" s="4"/>
      <c r="X857" s="4"/>
      <c r="Y857" s="4"/>
      <c r="Z857" s="4"/>
    </row>
    <row r="858" spans="1:26" ht="18.75" customHeight="1">
      <c r="A858" s="7"/>
      <c r="B858" s="77"/>
      <c r="C858" s="4"/>
      <c r="D858" s="7"/>
      <c r="E858" s="52"/>
      <c r="F858" s="4"/>
      <c r="G858" s="7"/>
      <c r="H858" s="53"/>
      <c r="I858" s="4"/>
      <c r="J858" s="4"/>
      <c r="K858" s="4"/>
      <c r="L858" s="4"/>
      <c r="M858" s="4"/>
      <c r="N858" s="4"/>
      <c r="O858" s="4"/>
      <c r="P858" s="4"/>
      <c r="Q858" s="4"/>
      <c r="R858" s="4"/>
      <c r="S858" s="4"/>
      <c r="T858" s="4"/>
      <c r="U858" s="4"/>
      <c r="V858" s="4"/>
      <c r="W858" s="4"/>
      <c r="X858" s="4"/>
      <c r="Y858" s="4"/>
      <c r="Z858" s="4"/>
    </row>
    <row r="859" spans="1:26" ht="18.75" customHeight="1">
      <c r="A859" s="7"/>
      <c r="B859" s="77"/>
      <c r="C859" s="4"/>
      <c r="D859" s="7"/>
      <c r="E859" s="52"/>
      <c r="F859" s="4"/>
      <c r="G859" s="7"/>
      <c r="H859" s="53"/>
      <c r="I859" s="4"/>
      <c r="J859" s="4"/>
      <c r="K859" s="4"/>
      <c r="L859" s="4"/>
      <c r="M859" s="4"/>
      <c r="N859" s="4"/>
      <c r="O859" s="4"/>
      <c r="P859" s="4"/>
      <c r="Q859" s="4"/>
      <c r="R859" s="4"/>
      <c r="S859" s="4"/>
      <c r="T859" s="4"/>
      <c r="U859" s="4"/>
      <c r="V859" s="4"/>
      <c r="W859" s="4"/>
      <c r="X859" s="4"/>
      <c r="Y859" s="4"/>
      <c r="Z859" s="4"/>
    </row>
    <row r="860" spans="1:26" ht="18.75" customHeight="1">
      <c r="A860" s="7"/>
      <c r="B860" s="77"/>
      <c r="C860" s="4"/>
      <c r="D860" s="7"/>
      <c r="E860" s="52"/>
      <c r="F860" s="4"/>
      <c r="G860" s="7"/>
      <c r="H860" s="53"/>
      <c r="I860" s="4"/>
      <c r="J860" s="4"/>
      <c r="K860" s="4"/>
      <c r="L860" s="4"/>
      <c r="M860" s="4"/>
      <c r="N860" s="4"/>
      <c r="O860" s="4"/>
      <c r="P860" s="4"/>
      <c r="Q860" s="4"/>
      <c r="R860" s="4"/>
      <c r="S860" s="4"/>
      <c r="T860" s="4"/>
      <c r="U860" s="4"/>
      <c r="V860" s="4"/>
      <c r="W860" s="4"/>
      <c r="X860" s="4"/>
      <c r="Y860" s="4"/>
      <c r="Z860" s="4"/>
    </row>
    <row r="861" spans="1:26" ht="18.75" customHeight="1">
      <c r="A861" s="7"/>
      <c r="B861" s="77"/>
      <c r="C861" s="4"/>
      <c r="D861" s="7"/>
      <c r="E861" s="52"/>
      <c r="F861" s="4"/>
      <c r="G861" s="7"/>
      <c r="H861" s="53"/>
      <c r="I861" s="4"/>
      <c r="J861" s="4"/>
      <c r="K861" s="4"/>
      <c r="L861" s="4"/>
      <c r="M861" s="4"/>
      <c r="N861" s="4"/>
      <c r="O861" s="4"/>
      <c r="P861" s="4"/>
      <c r="Q861" s="4"/>
      <c r="R861" s="4"/>
      <c r="S861" s="4"/>
      <c r="T861" s="4"/>
      <c r="U861" s="4"/>
      <c r="V861" s="4"/>
      <c r="W861" s="4"/>
      <c r="X861" s="4"/>
      <c r="Y861" s="4"/>
      <c r="Z861" s="4"/>
    </row>
    <row r="862" spans="1:26" ht="18.75" customHeight="1">
      <c r="A862" s="7"/>
      <c r="B862" s="77"/>
      <c r="C862" s="4"/>
      <c r="D862" s="7"/>
      <c r="E862" s="52"/>
      <c r="F862" s="4"/>
      <c r="G862" s="7"/>
      <c r="H862" s="53"/>
      <c r="I862" s="4"/>
      <c r="J862" s="4"/>
      <c r="K862" s="4"/>
      <c r="L862" s="4"/>
      <c r="M862" s="4"/>
      <c r="N862" s="4"/>
      <c r="O862" s="4"/>
      <c r="P862" s="4"/>
      <c r="Q862" s="4"/>
      <c r="R862" s="4"/>
      <c r="S862" s="4"/>
      <c r="T862" s="4"/>
      <c r="U862" s="4"/>
      <c r="V862" s="4"/>
      <c r="W862" s="4"/>
      <c r="X862" s="4"/>
      <c r="Y862" s="4"/>
      <c r="Z862" s="4"/>
    </row>
    <row r="863" spans="1:26" ht="18.75" customHeight="1">
      <c r="A863" s="7"/>
      <c r="B863" s="77"/>
      <c r="C863" s="4"/>
      <c r="D863" s="7"/>
      <c r="E863" s="52"/>
      <c r="F863" s="4"/>
      <c r="G863" s="7"/>
      <c r="H863" s="53"/>
      <c r="I863" s="4"/>
      <c r="J863" s="4"/>
      <c r="K863" s="4"/>
      <c r="L863" s="4"/>
      <c r="M863" s="4"/>
      <c r="N863" s="4"/>
      <c r="O863" s="4"/>
      <c r="P863" s="4"/>
      <c r="Q863" s="4"/>
      <c r="R863" s="4"/>
      <c r="S863" s="4"/>
      <c r="T863" s="4"/>
      <c r="U863" s="4"/>
      <c r="V863" s="4"/>
      <c r="W863" s="4"/>
      <c r="X863" s="4"/>
      <c r="Y863" s="4"/>
      <c r="Z863" s="4"/>
    </row>
    <row r="864" spans="1:26" ht="18.75" customHeight="1">
      <c r="A864" s="7"/>
      <c r="B864" s="77"/>
      <c r="C864" s="4"/>
      <c r="D864" s="7"/>
      <c r="E864" s="52"/>
      <c r="F864" s="4"/>
      <c r="G864" s="7"/>
      <c r="H864" s="53"/>
      <c r="I864" s="4"/>
      <c r="J864" s="4"/>
      <c r="K864" s="4"/>
      <c r="L864" s="4"/>
      <c r="M864" s="4"/>
      <c r="N864" s="4"/>
      <c r="O864" s="4"/>
      <c r="P864" s="4"/>
      <c r="Q864" s="4"/>
      <c r="R864" s="4"/>
      <c r="S864" s="4"/>
      <c r="T864" s="4"/>
      <c r="U864" s="4"/>
      <c r="V864" s="4"/>
      <c r="W864" s="4"/>
      <c r="X864" s="4"/>
      <c r="Y864" s="4"/>
      <c r="Z864" s="4"/>
    </row>
    <row r="865" spans="1:26" ht="18.75" customHeight="1">
      <c r="A865" s="7"/>
      <c r="B865" s="77"/>
      <c r="C865" s="4"/>
      <c r="D865" s="7"/>
      <c r="E865" s="52"/>
      <c r="F865" s="4"/>
      <c r="G865" s="7"/>
      <c r="H865" s="53"/>
      <c r="I865" s="4"/>
      <c r="J865" s="4"/>
      <c r="K865" s="4"/>
      <c r="L865" s="4"/>
      <c r="M865" s="4"/>
      <c r="N865" s="4"/>
      <c r="O865" s="4"/>
      <c r="P865" s="4"/>
      <c r="Q865" s="4"/>
      <c r="R865" s="4"/>
      <c r="S865" s="4"/>
      <c r="T865" s="4"/>
      <c r="U865" s="4"/>
      <c r="V865" s="4"/>
      <c r="W865" s="4"/>
      <c r="X865" s="4"/>
      <c r="Y865" s="4"/>
      <c r="Z865" s="4"/>
    </row>
    <row r="866" spans="1:26" ht="18.75" customHeight="1">
      <c r="A866" s="7"/>
      <c r="B866" s="77"/>
      <c r="C866" s="4"/>
      <c r="D866" s="7"/>
      <c r="E866" s="52"/>
      <c r="F866" s="4"/>
      <c r="G866" s="7"/>
      <c r="H866" s="53"/>
      <c r="I866" s="4"/>
      <c r="J866" s="4"/>
      <c r="K866" s="4"/>
      <c r="L866" s="4"/>
      <c r="M866" s="4"/>
      <c r="N866" s="4"/>
      <c r="O866" s="4"/>
      <c r="P866" s="4"/>
      <c r="Q866" s="4"/>
      <c r="R866" s="4"/>
      <c r="S866" s="4"/>
      <c r="T866" s="4"/>
      <c r="U866" s="4"/>
      <c r="V866" s="4"/>
      <c r="W866" s="4"/>
      <c r="X866" s="4"/>
      <c r="Y866" s="4"/>
      <c r="Z866" s="4"/>
    </row>
    <row r="867" spans="1:26" ht="18.75" customHeight="1">
      <c r="A867" s="7"/>
      <c r="B867" s="77"/>
      <c r="C867" s="4"/>
      <c r="D867" s="7"/>
      <c r="E867" s="52"/>
      <c r="F867" s="4"/>
      <c r="G867" s="7"/>
      <c r="H867" s="53"/>
      <c r="I867" s="4"/>
      <c r="J867" s="4"/>
      <c r="K867" s="4"/>
      <c r="L867" s="4"/>
      <c r="M867" s="4"/>
      <c r="N867" s="4"/>
      <c r="O867" s="4"/>
      <c r="P867" s="4"/>
      <c r="Q867" s="4"/>
      <c r="R867" s="4"/>
      <c r="S867" s="4"/>
      <c r="T867" s="4"/>
      <c r="U867" s="4"/>
      <c r="V867" s="4"/>
      <c r="W867" s="4"/>
      <c r="X867" s="4"/>
      <c r="Y867" s="4"/>
      <c r="Z867" s="4"/>
    </row>
    <row r="868" spans="1:26" ht="18.75" customHeight="1">
      <c r="A868" s="7"/>
      <c r="B868" s="77"/>
      <c r="C868" s="4"/>
      <c r="D868" s="7"/>
      <c r="E868" s="52"/>
      <c r="F868" s="4"/>
      <c r="G868" s="7"/>
      <c r="H868" s="53"/>
      <c r="I868" s="4"/>
      <c r="J868" s="4"/>
      <c r="K868" s="4"/>
      <c r="L868" s="4"/>
      <c r="M868" s="4"/>
      <c r="N868" s="4"/>
      <c r="O868" s="4"/>
      <c r="P868" s="4"/>
      <c r="Q868" s="4"/>
      <c r="R868" s="4"/>
      <c r="S868" s="4"/>
      <c r="T868" s="4"/>
      <c r="U868" s="4"/>
      <c r="V868" s="4"/>
      <c r="W868" s="4"/>
      <c r="X868" s="4"/>
      <c r="Y868" s="4"/>
      <c r="Z868" s="4"/>
    </row>
    <row r="869" spans="1:26" ht="18.75" customHeight="1">
      <c r="A869" s="7"/>
      <c r="B869" s="77"/>
      <c r="C869" s="4"/>
      <c r="D869" s="7"/>
      <c r="E869" s="52"/>
      <c r="F869" s="4"/>
      <c r="G869" s="7"/>
      <c r="H869" s="53"/>
      <c r="I869" s="4"/>
      <c r="J869" s="4"/>
      <c r="K869" s="4"/>
      <c r="L869" s="4"/>
      <c r="M869" s="4"/>
      <c r="N869" s="4"/>
      <c r="O869" s="4"/>
      <c r="P869" s="4"/>
      <c r="Q869" s="4"/>
      <c r="R869" s="4"/>
      <c r="S869" s="4"/>
      <c r="T869" s="4"/>
      <c r="U869" s="4"/>
      <c r="V869" s="4"/>
      <c r="W869" s="4"/>
      <c r="X869" s="4"/>
      <c r="Y869" s="4"/>
      <c r="Z869" s="4"/>
    </row>
    <row r="870" spans="1:26" ht="18.75" customHeight="1">
      <c r="A870" s="7"/>
      <c r="B870" s="77"/>
      <c r="C870" s="4"/>
      <c r="D870" s="7"/>
      <c r="E870" s="52"/>
      <c r="F870" s="4"/>
      <c r="G870" s="7"/>
      <c r="H870" s="53"/>
      <c r="I870" s="4"/>
      <c r="J870" s="4"/>
      <c r="K870" s="4"/>
      <c r="L870" s="4"/>
      <c r="M870" s="4"/>
      <c r="N870" s="4"/>
      <c r="O870" s="4"/>
      <c r="P870" s="4"/>
      <c r="Q870" s="4"/>
      <c r="R870" s="4"/>
      <c r="S870" s="4"/>
      <c r="T870" s="4"/>
      <c r="U870" s="4"/>
      <c r="V870" s="4"/>
      <c r="W870" s="4"/>
      <c r="X870" s="4"/>
      <c r="Y870" s="4"/>
      <c r="Z870" s="4"/>
    </row>
    <row r="871" spans="1:26" ht="18.75" customHeight="1">
      <c r="A871" s="7"/>
      <c r="B871" s="77"/>
      <c r="C871" s="4"/>
      <c r="D871" s="7"/>
      <c r="E871" s="52"/>
      <c r="F871" s="4"/>
      <c r="G871" s="7"/>
      <c r="H871" s="53"/>
      <c r="I871" s="4"/>
      <c r="J871" s="4"/>
      <c r="K871" s="4"/>
      <c r="L871" s="4"/>
      <c r="M871" s="4"/>
      <c r="N871" s="4"/>
      <c r="O871" s="4"/>
      <c r="P871" s="4"/>
      <c r="Q871" s="4"/>
      <c r="R871" s="4"/>
      <c r="S871" s="4"/>
      <c r="T871" s="4"/>
      <c r="U871" s="4"/>
      <c r="V871" s="4"/>
      <c r="W871" s="4"/>
      <c r="X871" s="4"/>
      <c r="Y871" s="4"/>
      <c r="Z871" s="4"/>
    </row>
    <row r="872" spans="1:26" ht="18.75" customHeight="1">
      <c r="A872" s="7"/>
      <c r="B872" s="77"/>
      <c r="C872" s="4"/>
      <c r="D872" s="7"/>
      <c r="E872" s="52"/>
      <c r="F872" s="4"/>
      <c r="G872" s="7"/>
      <c r="H872" s="53"/>
      <c r="I872" s="4"/>
      <c r="J872" s="4"/>
      <c r="K872" s="4"/>
      <c r="L872" s="4"/>
      <c r="M872" s="4"/>
      <c r="N872" s="4"/>
      <c r="O872" s="4"/>
      <c r="P872" s="4"/>
      <c r="Q872" s="4"/>
      <c r="R872" s="4"/>
      <c r="S872" s="4"/>
      <c r="T872" s="4"/>
      <c r="U872" s="4"/>
      <c r="V872" s="4"/>
      <c r="W872" s="4"/>
      <c r="X872" s="4"/>
      <c r="Y872" s="4"/>
      <c r="Z872" s="4"/>
    </row>
    <row r="873" spans="1:26" ht="18.75" customHeight="1">
      <c r="A873" s="7"/>
      <c r="B873" s="77"/>
      <c r="C873" s="4"/>
      <c r="D873" s="7"/>
      <c r="E873" s="52"/>
      <c r="F873" s="4"/>
      <c r="G873" s="7"/>
      <c r="H873" s="53"/>
      <c r="I873" s="4"/>
      <c r="J873" s="4"/>
      <c r="K873" s="4"/>
      <c r="L873" s="4"/>
      <c r="M873" s="4"/>
      <c r="N873" s="4"/>
      <c r="O873" s="4"/>
      <c r="P873" s="4"/>
      <c r="Q873" s="4"/>
      <c r="R873" s="4"/>
      <c r="S873" s="4"/>
      <c r="T873" s="4"/>
      <c r="U873" s="4"/>
      <c r="V873" s="4"/>
      <c r="W873" s="4"/>
      <c r="X873" s="4"/>
      <c r="Y873" s="4"/>
      <c r="Z873" s="4"/>
    </row>
    <row r="874" spans="1:26" ht="18.75" customHeight="1">
      <c r="A874" s="7"/>
      <c r="B874" s="77"/>
      <c r="C874" s="4"/>
      <c r="D874" s="7"/>
      <c r="E874" s="52"/>
      <c r="F874" s="4"/>
      <c r="G874" s="7"/>
      <c r="H874" s="53"/>
      <c r="I874" s="4"/>
      <c r="J874" s="4"/>
      <c r="K874" s="4"/>
      <c r="L874" s="4"/>
      <c r="M874" s="4"/>
      <c r="N874" s="4"/>
      <c r="O874" s="4"/>
      <c r="P874" s="4"/>
      <c r="Q874" s="4"/>
      <c r="R874" s="4"/>
      <c r="S874" s="4"/>
      <c r="T874" s="4"/>
      <c r="U874" s="4"/>
      <c r="V874" s="4"/>
      <c r="W874" s="4"/>
      <c r="X874" s="4"/>
      <c r="Y874" s="4"/>
      <c r="Z874" s="4"/>
    </row>
    <row r="875" spans="1:26" ht="18.75" customHeight="1">
      <c r="A875" s="7"/>
      <c r="B875" s="77"/>
      <c r="C875" s="4"/>
      <c r="D875" s="7"/>
      <c r="E875" s="52"/>
      <c r="F875" s="4"/>
      <c r="G875" s="7"/>
      <c r="H875" s="53"/>
      <c r="I875" s="4"/>
      <c r="J875" s="4"/>
      <c r="K875" s="4"/>
      <c r="L875" s="4"/>
      <c r="M875" s="4"/>
      <c r="N875" s="4"/>
      <c r="O875" s="4"/>
      <c r="P875" s="4"/>
      <c r="Q875" s="4"/>
      <c r="R875" s="4"/>
      <c r="S875" s="4"/>
      <c r="T875" s="4"/>
      <c r="U875" s="4"/>
      <c r="V875" s="4"/>
      <c r="W875" s="4"/>
      <c r="X875" s="4"/>
      <c r="Y875" s="4"/>
      <c r="Z875" s="4"/>
    </row>
    <row r="876" spans="1:26" ht="18.75" customHeight="1">
      <c r="A876" s="7"/>
      <c r="B876" s="77"/>
      <c r="C876" s="4"/>
      <c r="D876" s="7"/>
      <c r="E876" s="52"/>
      <c r="F876" s="4"/>
      <c r="G876" s="7"/>
      <c r="H876" s="53"/>
      <c r="I876" s="4"/>
      <c r="J876" s="4"/>
      <c r="K876" s="4"/>
      <c r="L876" s="4"/>
      <c r="M876" s="4"/>
      <c r="N876" s="4"/>
      <c r="O876" s="4"/>
      <c r="P876" s="4"/>
      <c r="Q876" s="4"/>
      <c r="R876" s="4"/>
      <c r="S876" s="4"/>
      <c r="T876" s="4"/>
      <c r="U876" s="4"/>
      <c r="V876" s="4"/>
      <c r="W876" s="4"/>
      <c r="X876" s="4"/>
      <c r="Y876" s="4"/>
      <c r="Z876" s="4"/>
    </row>
    <row r="877" spans="1:26" ht="18.75" customHeight="1">
      <c r="A877" s="7"/>
      <c r="B877" s="77"/>
      <c r="C877" s="4"/>
      <c r="D877" s="7"/>
      <c r="E877" s="52"/>
      <c r="F877" s="4"/>
      <c r="G877" s="7"/>
      <c r="H877" s="53"/>
      <c r="I877" s="4"/>
      <c r="J877" s="4"/>
      <c r="K877" s="4"/>
      <c r="L877" s="4"/>
      <c r="M877" s="4"/>
      <c r="N877" s="4"/>
      <c r="O877" s="4"/>
      <c r="P877" s="4"/>
      <c r="Q877" s="4"/>
      <c r="R877" s="4"/>
      <c r="S877" s="4"/>
      <c r="T877" s="4"/>
      <c r="U877" s="4"/>
      <c r="V877" s="4"/>
      <c r="W877" s="4"/>
      <c r="X877" s="4"/>
      <c r="Y877" s="4"/>
      <c r="Z877" s="4"/>
    </row>
    <row r="878" spans="1:26" ht="18.75" customHeight="1">
      <c r="A878" s="7"/>
      <c r="B878" s="77"/>
      <c r="C878" s="4"/>
      <c r="D878" s="7"/>
      <c r="E878" s="52"/>
      <c r="F878" s="4"/>
      <c r="G878" s="7"/>
      <c r="H878" s="53"/>
      <c r="I878" s="4"/>
      <c r="J878" s="4"/>
      <c r="K878" s="4"/>
      <c r="L878" s="4"/>
      <c r="M878" s="4"/>
      <c r="N878" s="4"/>
      <c r="O878" s="4"/>
      <c r="P878" s="4"/>
      <c r="Q878" s="4"/>
      <c r="R878" s="4"/>
      <c r="S878" s="4"/>
      <c r="T878" s="4"/>
      <c r="U878" s="4"/>
      <c r="V878" s="4"/>
      <c r="W878" s="4"/>
      <c r="X878" s="4"/>
      <c r="Y878" s="4"/>
      <c r="Z878" s="4"/>
    </row>
    <row r="879" spans="1:26" ht="18.75" customHeight="1">
      <c r="A879" s="7"/>
      <c r="B879" s="77"/>
      <c r="C879" s="4"/>
      <c r="D879" s="7"/>
      <c r="E879" s="52"/>
      <c r="F879" s="4"/>
      <c r="G879" s="7"/>
      <c r="H879" s="53"/>
      <c r="I879" s="4"/>
      <c r="J879" s="4"/>
      <c r="K879" s="4"/>
      <c r="L879" s="4"/>
      <c r="M879" s="4"/>
      <c r="N879" s="4"/>
      <c r="O879" s="4"/>
      <c r="P879" s="4"/>
      <c r="Q879" s="4"/>
      <c r="R879" s="4"/>
      <c r="S879" s="4"/>
      <c r="T879" s="4"/>
      <c r="U879" s="4"/>
      <c r="V879" s="4"/>
      <c r="W879" s="4"/>
      <c r="X879" s="4"/>
      <c r="Y879" s="4"/>
      <c r="Z879" s="4"/>
    </row>
    <row r="880" spans="1:26" ht="18.75" customHeight="1">
      <c r="A880" s="7"/>
      <c r="B880" s="77"/>
      <c r="C880" s="4"/>
      <c r="D880" s="7"/>
      <c r="E880" s="52"/>
      <c r="F880" s="4"/>
      <c r="G880" s="7"/>
      <c r="H880" s="53"/>
      <c r="I880" s="4"/>
      <c r="J880" s="4"/>
      <c r="K880" s="4"/>
      <c r="L880" s="4"/>
      <c r="M880" s="4"/>
      <c r="N880" s="4"/>
      <c r="O880" s="4"/>
      <c r="P880" s="4"/>
      <c r="Q880" s="4"/>
      <c r="R880" s="4"/>
      <c r="S880" s="4"/>
      <c r="T880" s="4"/>
      <c r="U880" s="4"/>
      <c r="V880" s="4"/>
      <c r="W880" s="4"/>
      <c r="X880" s="4"/>
      <c r="Y880" s="4"/>
      <c r="Z880" s="4"/>
    </row>
    <row r="881" spans="1:26" ht="18.75" customHeight="1">
      <c r="A881" s="7"/>
      <c r="B881" s="77"/>
      <c r="C881" s="4"/>
      <c r="D881" s="7"/>
      <c r="E881" s="52"/>
      <c r="F881" s="4"/>
      <c r="G881" s="7"/>
      <c r="H881" s="53"/>
      <c r="I881" s="4"/>
      <c r="J881" s="4"/>
      <c r="K881" s="4"/>
      <c r="L881" s="4"/>
      <c r="M881" s="4"/>
      <c r="N881" s="4"/>
      <c r="O881" s="4"/>
      <c r="P881" s="4"/>
      <c r="Q881" s="4"/>
      <c r="R881" s="4"/>
      <c r="S881" s="4"/>
      <c r="T881" s="4"/>
      <c r="U881" s="4"/>
      <c r="V881" s="4"/>
      <c r="W881" s="4"/>
      <c r="X881" s="4"/>
      <c r="Y881" s="4"/>
      <c r="Z881" s="4"/>
    </row>
    <row r="882" spans="1:26" ht="18.75" customHeight="1">
      <c r="A882" s="7"/>
      <c r="B882" s="77"/>
      <c r="C882" s="4"/>
      <c r="D882" s="7"/>
      <c r="E882" s="52"/>
      <c r="F882" s="4"/>
      <c r="G882" s="7"/>
      <c r="H882" s="53"/>
      <c r="I882" s="4"/>
      <c r="J882" s="4"/>
      <c r="K882" s="4"/>
      <c r="L882" s="4"/>
      <c r="M882" s="4"/>
      <c r="N882" s="4"/>
      <c r="O882" s="4"/>
      <c r="P882" s="4"/>
      <c r="Q882" s="4"/>
      <c r="R882" s="4"/>
      <c r="S882" s="4"/>
      <c r="T882" s="4"/>
      <c r="U882" s="4"/>
      <c r="V882" s="4"/>
      <c r="W882" s="4"/>
      <c r="X882" s="4"/>
      <c r="Y882" s="4"/>
      <c r="Z882" s="4"/>
    </row>
    <row r="883" spans="1:26" ht="18.75" customHeight="1">
      <c r="A883" s="7"/>
      <c r="B883" s="77"/>
      <c r="C883" s="4"/>
      <c r="D883" s="7"/>
      <c r="E883" s="52"/>
      <c r="F883" s="4"/>
      <c r="G883" s="7"/>
      <c r="H883" s="53"/>
      <c r="I883" s="4"/>
      <c r="J883" s="4"/>
      <c r="K883" s="4"/>
      <c r="L883" s="4"/>
      <c r="M883" s="4"/>
      <c r="N883" s="4"/>
      <c r="O883" s="4"/>
      <c r="P883" s="4"/>
      <c r="Q883" s="4"/>
      <c r="R883" s="4"/>
      <c r="S883" s="4"/>
      <c r="T883" s="4"/>
      <c r="U883" s="4"/>
      <c r="V883" s="4"/>
      <c r="W883" s="4"/>
      <c r="X883" s="4"/>
      <c r="Y883" s="4"/>
      <c r="Z883" s="4"/>
    </row>
    <row r="884" spans="1:26" ht="18.75" customHeight="1">
      <c r="A884" s="7"/>
      <c r="B884" s="77"/>
      <c r="C884" s="4"/>
      <c r="D884" s="7"/>
      <c r="E884" s="52"/>
      <c r="F884" s="4"/>
      <c r="G884" s="7"/>
      <c r="H884" s="53"/>
      <c r="I884" s="4"/>
      <c r="J884" s="4"/>
      <c r="K884" s="4"/>
      <c r="L884" s="4"/>
      <c r="M884" s="4"/>
      <c r="N884" s="4"/>
      <c r="O884" s="4"/>
      <c r="P884" s="4"/>
      <c r="Q884" s="4"/>
      <c r="R884" s="4"/>
      <c r="S884" s="4"/>
      <c r="T884" s="4"/>
      <c r="U884" s="4"/>
      <c r="V884" s="4"/>
      <c r="W884" s="4"/>
      <c r="X884" s="4"/>
      <c r="Y884" s="4"/>
      <c r="Z884" s="4"/>
    </row>
    <row r="885" spans="1:26" ht="18.75" customHeight="1">
      <c r="A885" s="7"/>
      <c r="B885" s="77"/>
      <c r="C885" s="4"/>
      <c r="D885" s="7"/>
      <c r="E885" s="52"/>
      <c r="F885" s="4"/>
      <c r="G885" s="7"/>
      <c r="H885" s="53"/>
      <c r="I885" s="4"/>
      <c r="J885" s="4"/>
      <c r="K885" s="4"/>
      <c r="L885" s="4"/>
      <c r="M885" s="4"/>
      <c r="N885" s="4"/>
      <c r="O885" s="4"/>
      <c r="P885" s="4"/>
      <c r="Q885" s="4"/>
      <c r="R885" s="4"/>
      <c r="S885" s="4"/>
      <c r="T885" s="4"/>
      <c r="U885" s="4"/>
      <c r="V885" s="4"/>
      <c r="W885" s="4"/>
      <c r="X885" s="4"/>
      <c r="Y885" s="4"/>
      <c r="Z885" s="4"/>
    </row>
    <row r="886" spans="1:26" ht="18.75" customHeight="1">
      <c r="A886" s="7"/>
      <c r="B886" s="77"/>
      <c r="C886" s="4"/>
      <c r="D886" s="7"/>
      <c r="E886" s="52"/>
      <c r="F886" s="4"/>
      <c r="G886" s="7"/>
      <c r="H886" s="53"/>
      <c r="I886" s="4"/>
      <c r="J886" s="4"/>
      <c r="K886" s="4"/>
      <c r="L886" s="4"/>
      <c r="M886" s="4"/>
      <c r="N886" s="4"/>
      <c r="O886" s="4"/>
      <c r="P886" s="4"/>
      <c r="Q886" s="4"/>
      <c r="R886" s="4"/>
      <c r="S886" s="4"/>
      <c r="T886" s="4"/>
      <c r="U886" s="4"/>
      <c r="V886" s="4"/>
      <c r="W886" s="4"/>
      <c r="X886" s="4"/>
      <c r="Y886" s="4"/>
      <c r="Z886" s="4"/>
    </row>
    <row r="887" spans="1:26" ht="18.75" customHeight="1">
      <c r="A887" s="7"/>
      <c r="B887" s="77"/>
      <c r="C887" s="4"/>
      <c r="D887" s="7"/>
      <c r="E887" s="52"/>
      <c r="F887" s="4"/>
      <c r="G887" s="7"/>
      <c r="H887" s="53"/>
      <c r="I887" s="4"/>
      <c r="J887" s="4"/>
      <c r="K887" s="4"/>
      <c r="L887" s="4"/>
      <c r="M887" s="4"/>
      <c r="N887" s="4"/>
      <c r="O887" s="4"/>
      <c r="P887" s="4"/>
      <c r="Q887" s="4"/>
      <c r="R887" s="4"/>
      <c r="S887" s="4"/>
      <c r="T887" s="4"/>
      <c r="U887" s="4"/>
      <c r="V887" s="4"/>
      <c r="W887" s="4"/>
      <c r="X887" s="4"/>
      <c r="Y887" s="4"/>
      <c r="Z887" s="4"/>
    </row>
    <row r="888" spans="1:26" ht="18.75" customHeight="1">
      <c r="A888" s="7"/>
      <c r="B888" s="77"/>
      <c r="C888" s="4"/>
      <c r="D888" s="7"/>
      <c r="E888" s="52"/>
      <c r="F888" s="4"/>
      <c r="G888" s="7"/>
      <c r="H888" s="53"/>
      <c r="I888" s="4"/>
      <c r="J888" s="4"/>
      <c r="K888" s="4"/>
      <c r="L888" s="4"/>
      <c r="M888" s="4"/>
      <c r="N888" s="4"/>
      <c r="O888" s="4"/>
      <c r="P888" s="4"/>
      <c r="Q888" s="4"/>
      <c r="R888" s="4"/>
      <c r="S888" s="4"/>
      <c r="T888" s="4"/>
      <c r="U888" s="4"/>
      <c r="V888" s="4"/>
      <c r="W888" s="4"/>
      <c r="X888" s="4"/>
      <c r="Y888" s="4"/>
      <c r="Z888" s="4"/>
    </row>
    <row r="889" spans="1:26" ht="18.75" customHeight="1">
      <c r="A889" s="7"/>
      <c r="B889" s="77"/>
      <c r="C889" s="4"/>
      <c r="D889" s="7"/>
      <c r="E889" s="52"/>
      <c r="F889" s="4"/>
      <c r="G889" s="7"/>
      <c r="H889" s="53"/>
      <c r="I889" s="4"/>
      <c r="J889" s="4"/>
      <c r="K889" s="4"/>
      <c r="L889" s="4"/>
      <c r="M889" s="4"/>
      <c r="N889" s="4"/>
      <c r="O889" s="4"/>
      <c r="P889" s="4"/>
      <c r="Q889" s="4"/>
      <c r="R889" s="4"/>
      <c r="S889" s="4"/>
      <c r="T889" s="4"/>
      <c r="U889" s="4"/>
      <c r="V889" s="4"/>
      <c r="W889" s="4"/>
      <c r="X889" s="4"/>
      <c r="Y889" s="4"/>
      <c r="Z889" s="4"/>
    </row>
    <row r="890" spans="1:26" ht="18.75" customHeight="1">
      <c r="A890" s="7"/>
      <c r="B890" s="77"/>
      <c r="C890" s="4"/>
      <c r="D890" s="7"/>
      <c r="E890" s="52"/>
      <c r="F890" s="4"/>
      <c r="G890" s="7"/>
      <c r="H890" s="53"/>
      <c r="I890" s="4"/>
      <c r="J890" s="4"/>
      <c r="K890" s="4"/>
      <c r="L890" s="4"/>
      <c r="M890" s="4"/>
      <c r="N890" s="4"/>
      <c r="O890" s="4"/>
      <c r="P890" s="4"/>
      <c r="Q890" s="4"/>
      <c r="R890" s="4"/>
      <c r="S890" s="4"/>
      <c r="T890" s="4"/>
      <c r="U890" s="4"/>
      <c r="V890" s="4"/>
      <c r="W890" s="4"/>
      <c r="X890" s="4"/>
      <c r="Y890" s="4"/>
      <c r="Z890" s="4"/>
    </row>
    <row r="891" spans="1:26" ht="18.75" customHeight="1">
      <c r="A891" s="7"/>
      <c r="B891" s="77"/>
      <c r="C891" s="4"/>
      <c r="D891" s="7"/>
      <c r="E891" s="52"/>
      <c r="F891" s="4"/>
      <c r="G891" s="7"/>
      <c r="H891" s="53"/>
      <c r="I891" s="4"/>
      <c r="J891" s="4"/>
      <c r="K891" s="4"/>
      <c r="L891" s="4"/>
      <c r="M891" s="4"/>
      <c r="N891" s="4"/>
      <c r="O891" s="4"/>
      <c r="P891" s="4"/>
      <c r="Q891" s="4"/>
      <c r="R891" s="4"/>
      <c r="S891" s="4"/>
      <c r="T891" s="4"/>
      <c r="U891" s="4"/>
      <c r="V891" s="4"/>
      <c r="W891" s="4"/>
      <c r="X891" s="4"/>
      <c r="Y891" s="4"/>
      <c r="Z891" s="4"/>
    </row>
    <row r="892" spans="1:26" ht="18.75" customHeight="1">
      <c r="A892" s="7"/>
      <c r="B892" s="77"/>
      <c r="C892" s="4"/>
      <c r="D892" s="7"/>
      <c r="E892" s="52"/>
      <c r="F892" s="4"/>
      <c r="G892" s="7"/>
      <c r="H892" s="53"/>
      <c r="I892" s="4"/>
      <c r="J892" s="4"/>
      <c r="K892" s="4"/>
      <c r="L892" s="4"/>
      <c r="M892" s="4"/>
      <c r="N892" s="4"/>
      <c r="O892" s="4"/>
      <c r="P892" s="4"/>
      <c r="Q892" s="4"/>
      <c r="R892" s="4"/>
      <c r="S892" s="4"/>
      <c r="T892" s="4"/>
      <c r="U892" s="4"/>
      <c r="V892" s="4"/>
      <c r="W892" s="4"/>
      <c r="X892" s="4"/>
      <c r="Y892" s="4"/>
      <c r="Z892" s="4"/>
    </row>
    <row r="893" spans="1:26" ht="18.75" customHeight="1">
      <c r="A893" s="7"/>
      <c r="B893" s="77"/>
      <c r="C893" s="4"/>
      <c r="D893" s="7"/>
      <c r="E893" s="52"/>
      <c r="F893" s="4"/>
      <c r="G893" s="7"/>
      <c r="H893" s="53"/>
      <c r="I893" s="4"/>
      <c r="J893" s="4"/>
      <c r="K893" s="4"/>
      <c r="L893" s="4"/>
      <c r="M893" s="4"/>
      <c r="N893" s="4"/>
      <c r="O893" s="4"/>
      <c r="P893" s="4"/>
      <c r="Q893" s="4"/>
      <c r="R893" s="4"/>
      <c r="S893" s="4"/>
      <c r="T893" s="4"/>
      <c r="U893" s="4"/>
      <c r="V893" s="4"/>
      <c r="W893" s="4"/>
      <c r="X893" s="4"/>
      <c r="Y893" s="4"/>
      <c r="Z893" s="4"/>
    </row>
    <row r="894" spans="1:26" ht="18.75" customHeight="1">
      <c r="A894" s="7"/>
      <c r="B894" s="77"/>
      <c r="C894" s="4"/>
      <c r="D894" s="7"/>
      <c r="E894" s="52"/>
      <c r="F894" s="4"/>
      <c r="G894" s="7"/>
      <c r="H894" s="53"/>
      <c r="I894" s="4"/>
      <c r="J894" s="4"/>
      <c r="K894" s="4"/>
      <c r="L894" s="4"/>
      <c r="M894" s="4"/>
      <c r="N894" s="4"/>
      <c r="O894" s="4"/>
      <c r="P894" s="4"/>
      <c r="Q894" s="4"/>
      <c r="R894" s="4"/>
      <c r="S894" s="4"/>
      <c r="T894" s="4"/>
      <c r="U894" s="4"/>
      <c r="V894" s="4"/>
      <c r="W894" s="4"/>
      <c r="X894" s="4"/>
      <c r="Y894" s="4"/>
      <c r="Z894" s="4"/>
    </row>
    <row r="895" spans="1:26" ht="18.75" customHeight="1">
      <c r="A895" s="7"/>
      <c r="B895" s="77"/>
      <c r="C895" s="4"/>
      <c r="D895" s="7"/>
      <c r="E895" s="52"/>
      <c r="F895" s="4"/>
      <c r="G895" s="7"/>
      <c r="H895" s="53"/>
      <c r="I895" s="4"/>
      <c r="J895" s="4"/>
      <c r="K895" s="4"/>
      <c r="L895" s="4"/>
      <c r="M895" s="4"/>
      <c r="N895" s="4"/>
      <c r="O895" s="4"/>
      <c r="P895" s="4"/>
      <c r="Q895" s="4"/>
      <c r="R895" s="4"/>
      <c r="S895" s="4"/>
      <c r="T895" s="4"/>
      <c r="U895" s="4"/>
      <c r="V895" s="4"/>
      <c r="W895" s="4"/>
      <c r="X895" s="4"/>
      <c r="Y895" s="4"/>
      <c r="Z895" s="4"/>
    </row>
    <row r="896" spans="1:26" ht="18.75" customHeight="1">
      <c r="A896" s="7"/>
      <c r="B896" s="77"/>
      <c r="C896" s="4"/>
      <c r="D896" s="7"/>
      <c r="E896" s="52"/>
      <c r="F896" s="4"/>
      <c r="G896" s="7"/>
      <c r="H896" s="53"/>
      <c r="I896" s="4"/>
      <c r="J896" s="4"/>
      <c r="K896" s="4"/>
      <c r="L896" s="4"/>
      <c r="M896" s="4"/>
      <c r="N896" s="4"/>
      <c r="O896" s="4"/>
      <c r="P896" s="4"/>
      <c r="Q896" s="4"/>
      <c r="R896" s="4"/>
      <c r="S896" s="4"/>
      <c r="T896" s="4"/>
      <c r="U896" s="4"/>
      <c r="V896" s="4"/>
      <c r="W896" s="4"/>
      <c r="X896" s="4"/>
      <c r="Y896" s="4"/>
      <c r="Z896" s="4"/>
    </row>
    <row r="897" spans="1:26" ht="18.75" customHeight="1">
      <c r="A897" s="7"/>
      <c r="B897" s="77"/>
      <c r="C897" s="4"/>
      <c r="D897" s="7"/>
      <c r="E897" s="52"/>
      <c r="F897" s="4"/>
      <c r="G897" s="7"/>
      <c r="H897" s="53"/>
      <c r="I897" s="4"/>
      <c r="J897" s="4"/>
      <c r="K897" s="4"/>
      <c r="L897" s="4"/>
      <c r="M897" s="4"/>
      <c r="N897" s="4"/>
      <c r="O897" s="4"/>
      <c r="P897" s="4"/>
      <c r="Q897" s="4"/>
      <c r="R897" s="4"/>
      <c r="S897" s="4"/>
      <c r="T897" s="4"/>
      <c r="U897" s="4"/>
      <c r="V897" s="4"/>
      <c r="W897" s="4"/>
      <c r="X897" s="4"/>
      <c r="Y897" s="4"/>
      <c r="Z897" s="4"/>
    </row>
    <row r="898" spans="1:26" ht="18.75" customHeight="1">
      <c r="A898" s="7"/>
      <c r="B898" s="77"/>
      <c r="C898" s="4"/>
      <c r="D898" s="7"/>
      <c r="E898" s="52"/>
      <c r="F898" s="4"/>
      <c r="G898" s="7"/>
      <c r="H898" s="53"/>
      <c r="I898" s="4"/>
      <c r="J898" s="4"/>
      <c r="K898" s="4"/>
      <c r="L898" s="4"/>
      <c r="M898" s="4"/>
      <c r="N898" s="4"/>
      <c r="O898" s="4"/>
      <c r="P898" s="4"/>
      <c r="Q898" s="4"/>
      <c r="R898" s="4"/>
      <c r="S898" s="4"/>
      <c r="T898" s="4"/>
      <c r="U898" s="4"/>
      <c r="V898" s="4"/>
      <c r="W898" s="4"/>
      <c r="X898" s="4"/>
      <c r="Y898" s="4"/>
      <c r="Z898" s="4"/>
    </row>
    <row r="899" spans="1:26" ht="18.75" customHeight="1">
      <c r="A899" s="7"/>
      <c r="B899" s="77"/>
      <c r="C899" s="4"/>
      <c r="D899" s="7"/>
      <c r="E899" s="52"/>
      <c r="F899" s="4"/>
      <c r="G899" s="7"/>
      <c r="H899" s="53"/>
      <c r="I899" s="4"/>
      <c r="J899" s="4"/>
      <c r="K899" s="4"/>
      <c r="L899" s="4"/>
      <c r="M899" s="4"/>
      <c r="N899" s="4"/>
      <c r="O899" s="4"/>
      <c r="P899" s="4"/>
      <c r="Q899" s="4"/>
      <c r="R899" s="4"/>
      <c r="S899" s="4"/>
      <c r="T899" s="4"/>
      <c r="U899" s="4"/>
      <c r="V899" s="4"/>
      <c r="W899" s="4"/>
      <c r="X899" s="4"/>
      <c r="Y899" s="4"/>
      <c r="Z899" s="4"/>
    </row>
    <row r="900" spans="1:26" ht="18.75" customHeight="1">
      <c r="A900" s="7"/>
      <c r="B900" s="77"/>
      <c r="C900" s="4"/>
      <c r="D900" s="7"/>
      <c r="E900" s="52"/>
      <c r="F900" s="4"/>
      <c r="G900" s="7"/>
      <c r="H900" s="53"/>
      <c r="I900" s="4"/>
      <c r="J900" s="4"/>
      <c r="K900" s="4"/>
      <c r="L900" s="4"/>
      <c r="M900" s="4"/>
      <c r="N900" s="4"/>
      <c r="O900" s="4"/>
      <c r="P900" s="4"/>
      <c r="Q900" s="4"/>
      <c r="R900" s="4"/>
      <c r="S900" s="4"/>
      <c r="T900" s="4"/>
      <c r="U900" s="4"/>
      <c r="V900" s="4"/>
      <c r="W900" s="4"/>
      <c r="X900" s="4"/>
      <c r="Y900" s="4"/>
      <c r="Z900" s="4"/>
    </row>
    <row r="901" spans="1:26" ht="18.75" customHeight="1">
      <c r="A901" s="7"/>
      <c r="B901" s="77"/>
      <c r="C901" s="4"/>
      <c r="D901" s="7"/>
      <c r="E901" s="52"/>
      <c r="F901" s="4"/>
      <c r="G901" s="7"/>
      <c r="H901" s="53"/>
      <c r="I901" s="4"/>
      <c r="J901" s="4"/>
      <c r="K901" s="4"/>
      <c r="L901" s="4"/>
      <c r="M901" s="4"/>
      <c r="N901" s="4"/>
      <c r="O901" s="4"/>
      <c r="P901" s="4"/>
      <c r="Q901" s="4"/>
      <c r="R901" s="4"/>
      <c r="S901" s="4"/>
      <c r="T901" s="4"/>
      <c r="U901" s="4"/>
      <c r="V901" s="4"/>
      <c r="W901" s="4"/>
      <c r="X901" s="4"/>
      <c r="Y901" s="4"/>
      <c r="Z901" s="4"/>
    </row>
    <row r="902" spans="1:26" ht="18.75" customHeight="1">
      <c r="A902" s="7"/>
      <c r="B902" s="77"/>
      <c r="C902" s="4"/>
      <c r="D902" s="7"/>
      <c r="E902" s="52"/>
      <c r="F902" s="4"/>
      <c r="G902" s="7"/>
      <c r="H902" s="53"/>
      <c r="I902" s="4"/>
      <c r="J902" s="4"/>
      <c r="K902" s="4"/>
      <c r="L902" s="4"/>
      <c r="M902" s="4"/>
      <c r="N902" s="4"/>
      <c r="O902" s="4"/>
      <c r="P902" s="4"/>
      <c r="Q902" s="4"/>
      <c r="R902" s="4"/>
      <c r="S902" s="4"/>
      <c r="T902" s="4"/>
      <c r="U902" s="4"/>
      <c r="V902" s="4"/>
      <c r="W902" s="4"/>
      <c r="X902" s="4"/>
      <c r="Y902" s="4"/>
      <c r="Z902" s="4"/>
    </row>
    <row r="903" spans="1:26" ht="18.75" customHeight="1">
      <c r="A903" s="7"/>
      <c r="B903" s="77"/>
      <c r="C903" s="4"/>
      <c r="D903" s="7"/>
      <c r="E903" s="52"/>
      <c r="F903" s="4"/>
      <c r="G903" s="7"/>
      <c r="H903" s="53"/>
      <c r="I903" s="4"/>
      <c r="J903" s="4"/>
      <c r="K903" s="4"/>
      <c r="L903" s="4"/>
      <c r="M903" s="4"/>
      <c r="N903" s="4"/>
      <c r="O903" s="4"/>
      <c r="P903" s="4"/>
      <c r="Q903" s="4"/>
      <c r="R903" s="4"/>
      <c r="S903" s="4"/>
      <c r="T903" s="4"/>
      <c r="U903" s="4"/>
      <c r="V903" s="4"/>
      <c r="W903" s="4"/>
      <c r="X903" s="4"/>
      <c r="Y903" s="4"/>
      <c r="Z903" s="4"/>
    </row>
    <row r="904" spans="1:26" ht="18.75" customHeight="1">
      <c r="A904" s="7"/>
      <c r="B904" s="77"/>
      <c r="C904" s="4"/>
      <c r="D904" s="7"/>
      <c r="E904" s="52"/>
      <c r="F904" s="4"/>
      <c r="G904" s="7"/>
      <c r="H904" s="53"/>
      <c r="I904" s="4"/>
      <c r="J904" s="4"/>
      <c r="K904" s="4"/>
      <c r="L904" s="4"/>
      <c r="M904" s="4"/>
      <c r="N904" s="4"/>
      <c r="O904" s="4"/>
      <c r="P904" s="4"/>
      <c r="Q904" s="4"/>
      <c r="R904" s="4"/>
      <c r="S904" s="4"/>
      <c r="T904" s="4"/>
      <c r="U904" s="4"/>
      <c r="V904" s="4"/>
      <c r="W904" s="4"/>
      <c r="X904" s="4"/>
      <c r="Y904" s="4"/>
      <c r="Z904" s="4"/>
    </row>
    <row r="905" spans="1:26" ht="18.75" customHeight="1">
      <c r="A905" s="7"/>
      <c r="B905" s="77"/>
      <c r="C905" s="4"/>
      <c r="D905" s="7"/>
      <c r="E905" s="52"/>
      <c r="F905" s="4"/>
      <c r="G905" s="7"/>
      <c r="H905" s="53"/>
      <c r="I905" s="4"/>
      <c r="J905" s="4"/>
      <c r="K905" s="4"/>
      <c r="L905" s="4"/>
      <c r="M905" s="4"/>
      <c r="N905" s="4"/>
      <c r="O905" s="4"/>
      <c r="P905" s="4"/>
      <c r="Q905" s="4"/>
      <c r="R905" s="4"/>
      <c r="S905" s="4"/>
      <c r="T905" s="4"/>
      <c r="U905" s="4"/>
      <c r="V905" s="4"/>
      <c r="W905" s="4"/>
      <c r="X905" s="4"/>
      <c r="Y905" s="4"/>
      <c r="Z905" s="4"/>
    </row>
    <row r="906" spans="1:26" ht="18.75" customHeight="1">
      <c r="A906" s="7"/>
      <c r="B906" s="77"/>
      <c r="C906" s="4"/>
      <c r="D906" s="7"/>
      <c r="E906" s="52"/>
      <c r="F906" s="4"/>
      <c r="G906" s="7"/>
      <c r="H906" s="53"/>
      <c r="I906" s="4"/>
      <c r="J906" s="4"/>
      <c r="K906" s="4"/>
      <c r="L906" s="4"/>
      <c r="M906" s="4"/>
      <c r="N906" s="4"/>
      <c r="O906" s="4"/>
      <c r="P906" s="4"/>
      <c r="Q906" s="4"/>
      <c r="R906" s="4"/>
      <c r="S906" s="4"/>
      <c r="T906" s="4"/>
      <c r="U906" s="4"/>
      <c r="V906" s="4"/>
      <c r="W906" s="4"/>
      <c r="X906" s="4"/>
      <c r="Y906" s="4"/>
      <c r="Z906" s="4"/>
    </row>
    <row r="907" spans="1:26" ht="18.75" customHeight="1">
      <c r="A907" s="7"/>
      <c r="B907" s="77"/>
      <c r="C907" s="4"/>
      <c r="D907" s="7"/>
      <c r="E907" s="52"/>
      <c r="F907" s="4"/>
      <c r="G907" s="7"/>
      <c r="H907" s="53"/>
      <c r="I907" s="4"/>
      <c r="J907" s="4"/>
      <c r="K907" s="4"/>
      <c r="L907" s="4"/>
      <c r="M907" s="4"/>
      <c r="N907" s="4"/>
      <c r="O907" s="4"/>
      <c r="P907" s="4"/>
      <c r="Q907" s="4"/>
      <c r="R907" s="4"/>
      <c r="S907" s="4"/>
      <c r="T907" s="4"/>
      <c r="U907" s="4"/>
      <c r="V907" s="4"/>
      <c r="W907" s="4"/>
      <c r="X907" s="4"/>
      <c r="Y907" s="4"/>
      <c r="Z907" s="4"/>
    </row>
    <row r="908" spans="1:26" ht="18.75" customHeight="1">
      <c r="A908" s="7"/>
      <c r="B908" s="77"/>
      <c r="C908" s="4"/>
      <c r="D908" s="7"/>
      <c r="E908" s="52"/>
      <c r="F908" s="4"/>
      <c r="G908" s="7"/>
      <c r="H908" s="53"/>
      <c r="I908" s="4"/>
      <c r="J908" s="4"/>
      <c r="K908" s="4"/>
      <c r="L908" s="4"/>
      <c r="M908" s="4"/>
      <c r="N908" s="4"/>
      <c r="O908" s="4"/>
      <c r="P908" s="4"/>
      <c r="Q908" s="4"/>
      <c r="R908" s="4"/>
      <c r="S908" s="4"/>
      <c r="T908" s="4"/>
      <c r="U908" s="4"/>
      <c r="V908" s="4"/>
      <c r="W908" s="4"/>
      <c r="X908" s="4"/>
      <c r="Y908" s="4"/>
      <c r="Z908" s="4"/>
    </row>
    <row r="909" spans="1:26" ht="18.75" customHeight="1">
      <c r="A909" s="7"/>
      <c r="B909" s="77"/>
      <c r="C909" s="4"/>
      <c r="D909" s="7"/>
      <c r="E909" s="52"/>
      <c r="F909" s="4"/>
      <c r="G909" s="7"/>
      <c r="H909" s="53"/>
      <c r="I909" s="4"/>
      <c r="J909" s="4"/>
      <c r="K909" s="4"/>
      <c r="L909" s="4"/>
      <c r="M909" s="4"/>
      <c r="N909" s="4"/>
      <c r="O909" s="4"/>
      <c r="P909" s="4"/>
      <c r="Q909" s="4"/>
      <c r="R909" s="4"/>
      <c r="S909" s="4"/>
      <c r="T909" s="4"/>
      <c r="U909" s="4"/>
      <c r="V909" s="4"/>
      <c r="W909" s="4"/>
      <c r="X909" s="4"/>
      <c r="Y909" s="4"/>
      <c r="Z909" s="4"/>
    </row>
    <row r="910" spans="1:26" ht="18.75" customHeight="1">
      <c r="A910" s="7"/>
      <c r="B910" s="77"/>
      <c r="C910" s="4"/>
      <c r="D910" s="7"/>
      <c r="E910" s="52"/>
      <c r="F910" s="4"/>
      <c r="G910" s="7"/>
      <c r="H910" s="53"/>
      <c r="I910" s="4"/>
      <c r="J910" s="4"/>
      <c r="K910" s="4"/>
      <c r="L910" s="4"/>
      <c r="M910" s="4"/>
      <c r="N910" s="4"/>
      <c r="O910" s="4"/>
      <c r="P910" s="4"/>
      <c r="Q910" s="4"/>
      <c r="R910" s="4"/>
      <c r="S910" s="4"/>
      <c r="T910" s="4"/>
      <c r="U910" s="4"/>
      <c r="V910" s="4"/>
      <c r="W910" s="4"/>
      <c r="X910" s="4"/>
      <c r="Y910" s="4"/>
      <c r="Z910" s="4"/>
    </row>
    <row r="911" spans="1:26" ht="18.75" customHeight="1">
      <c r="A911" s="7"/>
      <c r="B911" s="77"/>
      <c r="C911" s="4"/>
      <c r="D911" s="7"/>
      <c r="E911" s="52"/>
      <c r="F911" s="4"/>
      <c r="G911" s="7"/>
      <c r="H911" s="53"/>
      <c r="I911" s="4"/>
      <c r="J911" s="4"/>
      <c r="K911" s="4"/>
      <c r="L911" s="4"/>
      <c r="M911" s="4"/>
      <c r="N911" s="4"/>
      <c r="O911" s="4"/>
      <c r="P911" s="4"/>
      <c r="Q911" s="4"/>
      <c r="R911" s="4"/>
      <c r="S911" s="4"/>
      <c r="T911" s="4"/>
      <c r="U911" s="4"/>
      <c r="V911" s="4"/>
      <c r="W911" s="4"/>
      <c r="X911" s="4"/>
      <c r="Y911" s="4"/>
      <c r="Z911" s="4"/>
    </row>
    <row r="912" spans="1:26" ht="18.75" customHeight="1">
      <c r="A912" s="7"/>
      <c r="B912" s="77"/>
      <c r="C912" s="4"/>
      <c r="D912" s="7"/>
      <c r="E912" s="52"/>
      <c r="F912" s="4"/>
      <c r="G912" s="7"/>
      <c r="H912" s="53"/>
      <c r="I912" s="4"/>
      <c r="J912" s="4"/>
      <c r="K912" s="4"/>
      <c r="L912" s="4"/>
      <c r="M912" s="4"/>
      <c r="N912" s="4"/>
      <c r="O912" s="4"/>
      <c r="P912" s="4"/>
      <c r="Q912" s="4"/>
      <c r="R912" s="4"/>
      <c r="S912" s="4"/>
      <c r="T912" s="4"/>
      <c r="U912" s="4"/>
      <c r="V912" s="4"/>
      <c r="W912" s="4"/>
      <c r="X912" s="4"/>
      <c r="Y912" s="4"/>
      <c r="Z912" s="4"/>
    </row>
    <row r="913" spans="1:26" ht="18.75" customHeight="1">
      <c r="A913" s="7"/>
      <c r="B913" s="77"/>
      <c r="C913" s="4"/>
      <c r="D913" s="7"/>
      <c r="E913" s="52"/>
      <c r="F913" s="4"/>
      <c r="G913" s="7"/>
      <c r="H913" s="53"/>
      <c r="I913" s="4"/>
      <c r="J913" s="4"/>
      <c r="K913" s="4"/>
      <c r="L913" s="4"/>
      <c r="M913" s="4"/>
      <c r="N913" s="4"/>
      <c r="O913" s="4"/>
      <c r="P913" s="4"/>
      <c r="Q913" s="4"/>
      <c r="R913" s="4"/>
      <c r="S913" s="4"/>
      <c r="T913" s="4"/>
      <c r="U913" s="4"/>
      <c r="V913" s="4"/>
      <c r="W913" s="4"/>
      <c r="X913" s="4"/>
      <c r="Y913" s="4"/>
      <c r="Z913" s="4"/>
    </row>
    <row r="914" spans="1:26" ht="18.75" customHeight="1">
      <c r="A914" s="7"/>
      <c r="B914" s="77"/>
      <c r="C914" s="4"/>
      <c r="D914" s="7"/>
      <c r="E914" s="52"/>
      <c r="F914" s="4"/>
      <c r="G914" s="7"/>
      <c r="H914" s="53"/>
      <c r="I914" s="4"/>
      <c r="J914" s="4"/>
      <c r="K914" s="4"/>
      <c r="L914" s="4"/>
      <c r="M914" s="4"/>
      <c r="N914" s="4"/>
      <c r="O914" s="4"/>
      <c r="P914" s="4"/>
      <c r="Q914" s="4"/>
      <c r="R914" s="4"/>
      <c r="S914" s="4"/>
      <c r="T914" s="4"/>
      <c r="U914" s="4"/>
      <c r="V914" s="4"/>
      <c r="W914" s="4"/>
      <c r="X914" s="4"/>
      <c r="Y914" s="4"/>
      <c r="Z914" s="4"/>
    </row>
    <row r="915" spans="1:26" ht="18.75" customHeight="1">
      <c r="A915" s="7"/>
      <c r="B915" s="77"/>
      <c r="C915" s="4"/>
      <c r="D915" s="7"/>
      <c r="E915" s="52"/>
      <c r="F915" s="4"/>
      <c r="G915" s="7"/>
      <c r="H915" s="53"/>
      <c r="I915" s="4"/>
      <c r="J915" s="4"/>
      <c r="K915" s="4"/>
      <c r="L915" s="4"/>
      <c r="M915" s="4"/>
      <c r="N915" s="4"/>
      <c r="O915" s="4"/>
      <c r="P915" s="4"/>
      <c r="Q915" s="4"/>
      <c r="R915" s="4"/>
      <c r="S915" s="4"/>
      <c r="T915" s="4"/>
      <c r="U915" s="4"/>
      <c r="V915" s="4"/>
      <c r="W915" s="4"/>
      <c r="X915" s="4"/>
      <c r="Y915" s="4"/>
      <c r="Z915" s="4"/>
    </row>
    <row r="916" spans="1:26" ht="18.75" customHeight="1">
      <c r="A916" s="7"/>
      <c r="B916" s="77"/>
      <c r="C916" s="4"/>
      <c r="D916" s="7"/>
      <c r="E916" s="52"/>
      <c r="F916" s="4"/>
      <c r="G916" s="7"/>
      <c r="H916" s="53"/>
      <c r="I916" s="4"/>
      <c r="J916" s="4"/>
      <c r="K916" s="4"/>
      <c r="L916" s="4"/>
      <c r="M916" s="4"/>
      <c r="N916" s="4"/>
      <c r="O916" s="4"/>
      <c r="P916" s="4"/>
      <c r="Q916" s="4"/>
      <c r="R916" s="4"/>
      <c r="S916" s="4"/>
      <c r="T916" s="4"/>
      <c r="U916" s="4"/>
      <c r="V916" s="4"/>
      <c r="W916" s="4"/>
      <c r="X916" s="4"/>
      <c r="Y916" s="4"/>
      <c r="Z916" s="4"/>
    </row>
    <row r="917" spans="1:26" ht="18.75" customHeight="1">
      <c r="A917" s="7"/>
      <c r="B917" s="77"/>
      <c r="C917" s="4"/>
      <c r="D917" s="7"/>
      <c r="E917" s="52"/>
      <c r="F917" s="4"/>
      <c r="G917" s="7"/>
      <c r="H917" s="53"/>
      <c r="I917" s="4"/>
      <c r="J917" s="4"/>
      <c r="K917" s="4"/>
      <c r="L917" s="4"/>
      <c r="M917" s="4"/>
      <c r="N917" s="4"/>
      <c r="O917" s="4"/>
      <c r="P917" s="4"/>
      <c r="Q917" s="4"/>
      <c r="R917" s="4"/>
      <c r="S917" s="4"/>
      <c r="T917" s="4"/>
      <c r="U917" s="4"/>
      <c r="V917" s="4"/>
      <c r="W917" s="4"/>
      <c r="X917" s="4"/>
      <c r="Y917" s="4"/>
      <c r="Z917" s="4"/>
    </row>
    <row r="918" spans="1:26" ht="18.75" customHeight="1">
      <c r="A918" s="7"/>
      <c r="B918" s="77"/>
      <c r="C918" s="4"/>
      <c r="D918" s="7"/>
      <c r="E918" s="52"/>
      <c r="F918" s="4"/>
      <c r="G918" s="7"/>
      <c r="H918" s="53"/>
      <c r="I918" s="4"/>
      <c r="J918" s="4"/>
      <c r="K918" s="4"/>
      <c r="L918" s="4"/>
      <c r="M918" s="4"/>
      <c r="N918" s="4"/>
      <c r="O918" s="4"/>
      <c r="P918" s="4"/>
      <c r="Q918" s="4"/>
      <c r="R918" s="4"/>
      <c r="S918" s="4"/>
      <c r="T918" s="4"/>
      <c r="U918" s="4"/>
      <c r="V918" s="4"/>
      <c r="W918" s="4"/>
      <c r="X918" s="4"/>
      <c r="Y918" s="4"/>
      <c r="Z918" s="4"/>
    </row>
    <row r="919" spans="1:26" ht="18.75" customHeight="1">
      <c r="A919" s="7"/>
      <c r="B919" s="77"/>
      <c r="C919" s="4"/>
      <c r="D919" s="7"/>
      <c r="E919" s="52"/>
      <c r="F919" s="4"/>
      <c r="G919" s="7"/>
      <c r="H919" s="53"/>
      <c r="I919" s="4"/>
      <c r="J919" s="4"/>
      <c r="K919" s="4"/>
      <c r="L919" s="4"/>
      <c r="M919" s="4"/>
      <c r="N919" s="4"/>
      <c r="O919" s="4"/>
      <c r="P919" s="4"/>
      <c r="Q919" s="4"/>
      <c r="R919" s="4"/>
      <c r="S919" s="4"/>
      <c r="T919" s="4"/>
      <c r="U919" s="4"/>
      <c r="V919" s="4"/>
      <c r="W919" s="4"/>
      <c r="X919" s="4"/>
      <c r="Y919" s="4"/>
      <c r="Z919" s="4"/>
    </row>
    <row r="920" spans="1:26" ht="18.75" customHeight="1">
      <c r="A920" s="7"/>
      <c r="B920" s="77"/>
      <c r="C920" s="4"/>
      <c r="D920" s="7"/>
      <c r="E920" s="52"/>
      <c r="F920" s="4"/>
      <c r="G920" s="7"/>
      <c r="H920" s="53"/>
      <c r="I920" s="4"/>
      <c r="J920" s="4"/>
      <c r="K920" s="4"/>
      <c r="L920" s="4"/>
      <c r="M920" s="4"/>
      <c r="N920" s="4"/>
      <c r="O920" s="4"/>
      <c r="P920" s="4"/>
      <c r="Q920" s="4"/>
      <c r="R920" s="4"/>
      <c r="S920" s="4"/>
      <c r="T920" s="4"/>
      <c r="U920" s="4"/>
      <c r="V920" s="4"/>
      <c r="W920" s="4"/>
      <c r="X920" s="4"/>
      <c r="Y920" s="4"/>
      <c r="Z920" s="4"/>
    </row>
    <row r="921" spans="1:26" ht="18.75" customHeight="1">
      <c r="A921" s="7"/>
      <c r="B921" s="77"/>
      <c r="C921" s="4"/>
      <c r="D921" s="7"/>
      <c r="E921" s="52"/>
      <c r="F921" s="4"/>
      <c r="G921" s="7"/>
      <c r="H921" s="53"/>
      <c r="I921" s="4"/>
      <c r="J921" s="4"/>
      <c r="K921" s="4"/>
      <c r="L921" s="4"/>
      <c r="M921" s="4"/>
      <c r="N921" s="4"/>
      <c r="O921" s="4"/>
      <c r="P921" s="4"/>
      <c r="Q921" s="4"/>
      <c r="R921" s="4"/>
      <c r="S921" s="4"/>
      <c r="T921" s="4"/>
      <c r="U921" s="4"/>
      <c r="V921" s="4"/>
      <c r="W921" s="4"/>
      <c r="X921" s="4"/>
      <c r="Y921" s="4"/>
      <c r="Z921" s="4"/>
    </row>
    <row r="922" spans="1:26" ht="18.75" customHeight="1">
      <c r="A922" s="7"/>
      <c r="B922" s="77"/>
      <c r="C922" s="4"/>
      <c r="D922" s="7"/>
      <c r="E922" s="52"/>
      <c r="F922" s="4"/>
      <c r="G922" s="7"/>
      <c r="H922" s="53"/>
      <c r="I922" s="4"/>
      <c r="J922" s="4"/>
      <c r="K922" s="4"/>
      <c r="L922" s="4"/>
      <c r="M922" s="4"/>
      <c r="N922" s="4"/>
      <c r="O922" s="4"/>
      <c r="P922" s="4"/>
      <c r="Q922" s="4"/>
      <c r="R922" s="4"/>
      <c r="S922" s="4"/>
      <c r="T922" s="4"/>
      <c r="U922" s="4"/>
      <c r="V922" s="4"/>
      <c r="W922" s="4"/>
      <c r="X922" s="4"/>
      <c r="Y922" s="4"/>
      <c r="Z922" s="4"/>
    </row>
    <row r="923" spans="1:26" ht="18.75" customHeight="1">
      <c r="A923" s="7"/>
      <c r="B923" s="77"/>
      <c r="C923" s="4"/>
      <c r="D923" s="7"/>
      <c r="E923" s="52"/>
      <c r="F923" s="4"/>
      <c r="G923" s="7"/>
      <c r="H923" s="53"/>
      <c r="I923" s="4"/>
      <c r="J923" s="4"/>
      <c r="K923" s="4"/>
      <c r="L923" s="4"/>
      <c r="M923" s="4"/>
      <c r="N923" s="4"/>
      <c r="O923" s="4"/>
      <c r="P923" s="4"/>
      <c r="Q923" s="4"/>
      <c r="R923" s="4"/>
      <c r="S923" s="4"/>
      <c r="T923" s="4"/>
      <c r="U923" s="4"/>
      <c r="V923" s="4"/>
      <c r="W923" s="4"/>
      <c r="X923" s="4"/>
      <c r="Y923" s="4"/>
      <c r="Z923" s="4"/>
    </row>
    <row r="924" spans="1:26" ht="18.75" customHeight="1">
      <c r="A924" s="7"/>
      <c r="B924" s="77"/>
      <c r="C924" s="4"/>
      <c r="D924" s="7"/>
      <c r="E924" s="52"/>
      <c r="F924" s="4"/>
      <c r="G924" s="7"/>
      <c r="H924" s="53"/>
      <c r="I924" s="4"/>
      <c r="J924" s="4"/>
      <c r="K924" s="4"/>
      <c r="L924" s="4"/>
      <c r="M924" s="4"/>
      <c r="N924" s="4"/>
      <c r="O924" s="4"/>
      <c r="P924" s="4"/>
      <c r="Q924" s="4"/>
      <c r="R924" s="4"/>
      <c r="S924" s="4"/>
      <c r="T924" s="4"/>
      <c r="U924" s="4"/>
      <c r="V924" s="4"/>
      <c r="W924" s="4"/>
      <c r="X924" s="4"/>
      <c r="Y924" s="4"/>
      <c r="Z924" s="4"/>
    </row>
    <row r="925" spans="1:26" ht="18.75" customHeight="1">
      <c r="A925" s="7"/>
      <c r="B925" s="77"/>
      <c r="C925" s="4"/>
      <c r="D925" s="7"/>
      <c r="E925" s="52"/>
      <c r="F925" s="4"/>
      <c r="G925" s="7"/>
      <c r="H925" s="53"/>
      <c r="I925" s="4"/>
      <c r="J925" s="4"/>
      <c r="K925" s="4"/>
      <c r="L925" s="4"/>
      <c r="M925" s="4"/>
      <c r="N925" s="4"/>
      <c r="O925" s="4"/>
      <c r="P925" s="4"/>
      <c r="Q925" s="4"/>
      <c r="R925" s="4"/>
      <c r="S925" s="4"/>
      <c r="T925" s="4"/>
      <c r="U925" s="4"/>
      <c r="V925" s="4"/>
      <c r="W925" s="4"/>
      <c r="X925" s="4"/>
      <c r="Y925" s="4"/>
      <c r="Z925" s="4"/>
    </row>
    <row r="926" spans="1:26" ht="18.75" customHeight="1">
      <c r="A926" s="7"/>
      <c r="B926" s="77"/>
      <c r="C926" s="4"/>
      <c r="D926" s="7"/>
      <c r="E926" s="52"/>
      <c r="F926" s="4"/>
      <c r="G926" s="7"/>
      <c r="H926" s="53"/>
      <c r="I926" s="4"/>
      <c r="J926" s="4"/>
      <c r="K926" s="4"/>
      <c r="L926" s="4"/>
      <c r="M926" s="4"/>
      <c r="N926" s="4"/>
      <c r="O926" s="4"/>
      <c r="P926" s="4"/>
      <c r="Q926" s="4"/>
      <c r="R926" s="4"/>
      <c r="S926" s="4"/>
      <c r="T926" s="4"/>
      <c r="U926" s="4"/>
      <c r="V926" s="4"/>
      <c r="W926" s="4"/>
      <c r="X926" s="4"/>
      <c r="Y926" s="4"/>
      <c r="Z926" s="4"/>
    </row>
    <row r="927" spans="1:26" ht="18.75" customHeight="1">
      <c r="A927" s="7"/>
      <c r="B927" s="77"/>
      <c r="C927" s="4"/>
      <c r="D927" s="7"/>
      <c r="E927" s="52"/>
      <c r="F927" s="4"/>
      <c r="G927" s="7"/>
      <c r="H927" s="53"/>
      <c r="I927" s="4"/>
      <c r="J927" s="4"/>
      <c r="K927" s="4"/>
      <c r="L927" s="4"/>
      <c r="M927" s="4"/>
      <c r="N927" s="4"/>
      <c r="O927" s="4"/>
      <c r="P927" s="4"/>
      <c r="Q927" s="4"/>
      <c r="R927" s="4"/>
      <c r="S927" s="4"/>
      <c r="T927" s="4"/>
      <c r="U927" s="4"/>
      <c r="V927" s="4"/>
      <c r="W927" s="4"/>
      <c r="X927" s="4"/>
      <c r="Y927" s="4"/>
      <c r="Z927" s="4"/>
    </row>
    <row r="928" spans="1:26" ht="18.75" customHeight="1">
      <c r="A928" s="7"/>
      <c r="B928" s="77"/>
      <c r="C928" s="4"/>
      <c r="D928" s="7"/>
      <c r="E928" s="52"/>
      <c r="F928" s="4"/>
      <c r="G928" s="7"/>
      <c r="H928" s="53"/>
      <c r="I928" s="4"/>
      <c r="J928" s="4"/>
      <c r="K928" s="4"/>
      <c r="L928" s="4"/>
      <c r="M928" s="4"/>
      <c r="N928" s="4"/>
      <c r="O928" s="4"/>
      <c r="P928" s="4"/>
      <c r="Q928" s="4"/>
      <c r="R928" s="4"/>
      <c r="S928" s="4"/>
      <c r="T928" s="4"/>
      <c r="U928" s="4"/>
      <c r="V928" s="4"/>
      <c r="W928" s="4"/>
      <c r="X928" s="4"/>
      <c r="Y928" s="4"/>
      <c r="Z928" s="4"/>
    </row>
    <row r="929" spans="1:26" ht="18.75" customHeight="1">
      <c r="A929" s="7"/>
      <c r="B929" s="77"/>
      <c r="C929" s="4"/>
      <c r="D929" s="7"/>
      <c r="E929" s="52"/>
      <c r="F929" s="4"/>
      <c r="G929" s="7"/>
      <c r="H929" s="53"/>
      <c r="I929" s="4"/>
      <c r="J929" s="4"/>
      <c r="K929" s="4"/>
      <c r="L929" s="4"/>
      <c r="M929" s="4"/>
      <c r="N929" s="4"/>
      <c r="O929" s="4"/>
      <c r="P929" s="4"/>
      <c r="Q929" s="4"/>
      <c r="R929" s="4"/>
      <c r="S929" s="4"/>
      <c r="T929" s="4"/>
      <c r="U929" s="4"/>
      <c r="V929" s="4"/>
      <c r="W929" s="4"/>
      <c r="X929" s="4"/>
      <c r="Y929" s="4"/>
      <c r="Z929" s="4"/>
    </row>
    <row r="930" spans="1:26" ht="18.75" customHeight="1">
      <c r="A930" s="7"/>
      <c r="B930" s="77"/>
      <c r="C930" s="4"/>
      <c r="D930" s="7"/>
      <c r="E930" s="52"/>
      <c r="F930" s="4"/>
      <c r="G930" s="7"/>
      <c r="H930" s="53"/>
      <c r="I930" s="4"/>
      <c r="J930" s="4"/>
      <c r="K930" s="4"/>
      <c r="L930" s="4"/>
      <c r="M930" s="4"/>
      <c r="N930" s="4"/>
      <c r="O930" s="4"/>
      <c r="P930" s="4"/>
      <c r="Q930" s="4"/>
      <c r="R930" s="4"/>
      <c r="S930" s="4"/>
      <c r="T930" s="4"/>
      <c r="U930" s="4"/>
      <c r="V930" s="4"/>
      <c r="W930" s="4"/>
      <c r="X930" s="4"/>
      <c r="Y930" s="4"/>
      <c r="Z930" s="4"/>
    </row>
    <row r="931" spans="1:26" ht="18.75" customHeight="1">
      <c r="A931" s="7"/>
      <c r="B931" s="77"/>
      <c r="C931" s="4"/>
      <c r="D931" s="7"/>
      <c r="E931" s="52"/>
      <c r="F931" s="4"/>
      <c r="G931" s="7"/>
      <c r="H931" s="53"/>
      <c r="I931" s="4"/>
      <c r="J931" s="4"/>
      <c r="K931" s="4"/>
      <c r="L931" s="4"/>
      <c r="M931" s="4"/>
      <c r="N931" s="4"/>
      <c r="O931" s="4"/>
      <c r="P931" s="4"/>
      <c r="Q931" s="4"/>
      <c r="R931" s="4"/>
      <c r="S931" s="4"/>
      <c r="T931" s="4"/>
      <c r="U931" s="4"/>
      <c r="V931" s="4"/>
      <c r="W931" s="4"/>
      <c r="X931" s="4"/>
      <c r="Y931" s="4"/>
      <c r="Z931" s="4"/>
    </row>
    <row r="932" spans="1:26" ht="18.75" customHeight="1">
      <c r="A932" s="7"/>
      <c r="B932" s="77"/>
      <c r="C932" s="4"/>
      <c r="D932" s="7"/>
      <c r="E932" s="52"/>
      <c r="F932" s="4"/>
      <c r="G932" s="7"/>
      <c r="H932" s="53"/>
      <c r="I932" s="4"/>
      <c r="J932" s="4"/>
      <c r="K932" s="4"/>
      <c r="L932" s="4"/>
      <c r="M932" s="4"/>
      <c r="N932" s="4"/>
      <c r="O932" s="4"/>
      <c r="P932" s="4"/>
      <c r="Q932" s="4"/>
      <c r="R932" s="4"/>
      <c r="S932" s="4"/>
      <c r="T932" s="4"/>
      <c r="U932" s="4"/>
      <c r="V932" s="4"/>
      <c r="W932" s="4"/>
      <c r="X932" s="4"/>
      <c r="Y932" s="4"/>
      <c r="Z932" s="4"/>
    </row>
    <row r="933" spans="1:26" ht="18.75" customHeight="1">
      <c r="A933" s="7"/>
      <c r="B933" s="77"/>
      <c r="C933" s="4"/>
      <c r="D933" s="7"/>
      <c r="E933" s="52"/>
      <c r="F933" s="4"/>
      <c r="G933" s="7"/>
      <c r="H933" s="53"/>
      <c r="I933" s="4"/>
      <c r="J933" s="4"/>
      <c r="K933" s="4"/>
      <c r="L933" s="4"/>
      <c r="M933" s="4"/>
      <c r="N933" s="4"/>
      <c r="O933" s="4"/>
      <c r="P933" s="4"/>
      <c r="Q933" s="4"/>
      <c r="R933" s="4"/>
      <c r="S933" s="4"/>
      <c r="T933" s="4"/>
      <c r="U933" s="4"/>
      <c r="V933" s="4"/>
      <c r="W933" s="4"/>
      <c r="X933" s="4"/>
      <c r="Y933" s="4"/>
      <c r="Z933" s="4"/>
    </row>
    <row r="934" spans="1:26" ht="18.75" customHeight="1">
      <c r="A934" s="7"/>
      <c r="B934" s="77"/>
      <c r="C934" s="4"/>
      <c r="D934" s="7"/>
      <c r="E934" s="52"/>
      <c r="F934" s="4"/>
      <c r="G934" s="7"/>
      <c r="H934" s="53"/>
      <c r="I934" s="4"/>
      <c r="J934" s="4"/>
      <c r="K934" s="4"/>
      <c r="L934" s="4"/>
      <c r="M934" s="4"/>
      <c r="N934" s="4"/>
      <c r="O934" s="4"/>
      <c r="P934" s="4"/>
      <c r="Q934" s="4"/>
      <c r="R934" s="4"/>
      <c r="S934" s="4"/>
      <c r="T934" s="4"/>
      <c r="U934" s="4"/>
      <c r="V934" s="4"/>
      <c r="W934" s="4"/>
      <c r="X934" s="4"/>
      <c r="Y934" s="4"/>
      <c r="Z934" s="4"/>
    </row>
    <row r="935" spans="1:26" ht="18.75" customHeight="1">
      <c r="A935" s="7"/>
      <c r="B935" s="77"/>
      <c r="C935" s="4"/>
      <c r="D935" s="7"/>
      <c r="E935" s="52"/>
      <c r="F935" s="4"/>
      <c r="G935" s="7"/>
      <c r="H935" s="53"/>
      <c r="I935" s="4"/>
      <c r="J935" s="4"/>
      <c r="K935" s="4"/>
      <c r="L935" s="4"/>
      <c r="M935" s="4"/>
      <c r="N935" s="4"/>
      <c r="O935" s="4"/>
      <c r="P935" s="4"/>
      <c r="Q935" s="4"/>
      <c r="R935" s="4"/>
      <c r="S935" s="4"/>
      <c r="T935" s="4"/>
      <c r="U935" s="4"/>
      <c r="V935" s="4"/>
      <c r="W935" s="4"/>
      <c r="X935" s="4"/>
      <c r="Y935" s="4"/>
      <c r="Z935" s="4"/>
    </row>
    <row r="936" spans="1:26" ht="18.75" customHeight="1">
      <c r="A936" s="7"/>
      <c r="B936" s="77"/>
      <c r="C936" s="4"/>
      <c r="D936" s="7"/>
      <c r="E936" s="52"/>
      <c r="F936" s="4"/>
      <c r="G936" s="7"/>
      <c r="H936" s="53"/>
      <c r="I936" s="4"/>
      <c r="J936" s="4"/>
      <c r="K936" s="4"/>
      <c r="L936" s="4"/>
      <c r="M936" s="4"/>
      <c r="N936" s="4"/>
      <c r="O936" s="4"/>
      <c r="P936" s="4"/>
      <c r="Q936" s="4"/>
      <c r="R936" s="4"/>
      <c r="S936" s="4"/>
      <c r="T936" s="4"/>
      <c r="U936" s="4"/>
      <c r="V936" s="4"/>
      <c r="W936" s="4"/>
      <c r="X936" s="4"/>
      <c r="Y936" s="4"/>
      <c r="Z936" s="4"/>
    </row>
    <row r="937" spans="1:26" ht="18.75" customHeight="1">
      <c r="A937" s="7"/>
      <c r="B937" s="77"/>
      <c r="C937" s="4"/>
      <c r="D937" s="7"/>
      <c r="E937" s="52"/>
      <c r="F937" s="4"/>
      <c r="G937" s="7"/>
      <c r="H937" s="53"/>
      <c r="I937" s="4"/>
      <c r="J937" s="4"/>
      <c r="K937" s="4"/>
      <c r="L937" s="4"/>
      <c r="M937" s="4"/>
      <c r="N937" s="4"/>
      <c r="O937" s="4"/>
      <c r="P937" s="4"/>
      <c r="Q937" s="4"/>
      <c r="R937" s="4"/>
      <c r="S937" s="4"/>
      <c r="T937" s="4"/>
      <c r="U937" s="4"/>
      <c r="V937" s="4"/>
      <c r="W937" s="4"/>
      <c r="X937" s="4"/>
      <c r="Y937" s="4"/>
      <c r="Z937" s="4"/>
    </row>
    <row r="938" spans="1:26" ht="18.75" customHeight="1">
      <c r="A938" s="7"/>
      <c r="B938" s="77"/>
      <c r="C938" s="4"/>
      <c r="D938" s="7"/>
      <c r="E938" s="52"/>
      <c r="F938" s="4"/>
      <c r="G938" s="7"/>
      <c r="H938" s="53"/>
      <c r="I938" s="4"/>
      <c r="J938" s="4"/>
      <c r="K938" s="4"/>
      <c r="L938" s="4"/>
      <c r="M938" s="4"/>
      <c r="N938" s="4"/>
      <c r="O938" s="4"/>
      <c r="P938" s="4"/>
      <c r="Q938" s="4"/>
      <c r="R938" s="4"/>
      <c r="S938" s="4"/>
      <c r="T938" s="4"/>
      <c r="U938" s="4"/>
      <c r="V938" s="4"/>
      <c r="W938" s="4"/>
      <c r="X938" s="4"/>
      <c r="Y938" s="4"/>
      <c r="Z938" s="4"/>
    </row>
    <row r="939" spans="1:26" ht="18.75" customHeight="1">
      <c r="A939" s="7"/>
      <c r="B939" s="77"/>
      <c r="C939" s="4"/>
      <c r="D939" s="7"/>
      <c r="E939" s="52"/>
      <c r="F939" s="4"/>
      <c r="G939" s="7"/>
      <c r="H939" s="53"/>
      <c r="I939" s="4"/>
      <c r="J939" s="4"/>
      <c r="K939" s="4"/>
      <c r="L939" s="4"/>
      <c r="M939" s="4"/>
      <c r="N939" s="4"/>
      <c r="O939" s="4"/>
      <c r="P939" s="4"/>
      <c r="Q939" s="4"/>
      <c r="R939" s="4"/>
      <c r="S939" s="4"/>
      <c r="T939" s="4"/>
      <c r="U939" s="4"/>
      <c r="V939" s="4"/>
      <c r="W939" s="4"/>
      <c r="X939" s="4"/>
      <c r="Y939" s="4"/>
      <c r="Z939" s="4"/>
    </row>
    <row r="940" spans="1:26" ht="18.75" customHeight="1">
      <c r="A940" s="7"/>
      <c r="B940" s="77"/>
      <c r="C940" s="4"/>
      <c r="D940" s="7"/>
      <c r="E940" s="52"/>
      <c r="F940" s="4"/>
      <c r="G940" s="7"/>
      <c r="H940" s="53"/>
      <c r="I940" s="4"/>
      <c r="J940" s="4"/>
      <c r="K940" s="4"/>
      <c r="L940" s="4"/>
      <c r="M940" s="4"/>
      <c r="N940" s="4"/>
      <c r="O940" s="4"/>
      <c r="P940" s="4"/>
      <c r="Q940" s="4"/>
      <c r="R940" s="4"/>
      <c r="S940" s="4"/>
      <c r="T940" s="4"/>
      <c r="U940" s="4"/>
      <c r="V940" s="4"/>
      <c r="W940" s="4"/>
      <c r="X940" s="4"/>
      <c r="Y940" s="4"/>
      <c r="Z940" s="4"/>
    </row>
    <row r="941" spans="1:26" ht="18.75" customHeight="1">
      <c r="A941" s="7"/>
      <c r="B941" s="77"/>
      <c r="C941" s="4"/>
      <c r="D941" s="7"/>
      <c r="E941" s="52"/>
      <c r="F941" s="4"/>
      <c r="G941" s="7"/>
      <c r="H941" s="53"/>
      <c r="I941" s="4"/>
      <c r="J941" s="4"/>
      <c r="K941" s="4"/>
      <c r="L941" s="4"/>
      <c r="M941" s="4"/>
      <c r="N941" s="4"/>
      <c r="O941" s="4"/>
      <c r="P941" s="4"/>
      <c r="Q941" s="4"/>
      <c r="R941" s="4"/>
      <c r="S941" s="4"/>
      <c r="T941" s="4"/>
      <c r="U941" s="4"/>
      <c r="V941" s="4"/>
      <c r="W941" s="4"/>
      <c r="X941" s="4"/>
      <c r="Y941" s="4"/>
      <c r="Z941" s="4"/>
    </row>
    <row r="942" spans="1:26" ht="18.75" customHeight="1">
      <c r="A942" s="7"/>
      <c r="B942" s="77"/>
      <c r="C942" s="4"/>
      <c r="D942" s="7"/>
      <c r="E942" s="52"/>
      <c r="F942" s="4"/>
      <c r="G942" s="7"/>
      <c r="H942" s="53"/>
      <c r="I942" s="4"/>
      <c r="J942" s="4"/>
      <c r="K942" s="4"/>
      <c r="L942" s="4"/>
      <c r="M942" s="4"/>
      <c r="N942" s="4"/>
      <c r="O942" s="4"/>
      <c r="P942" s="4"/>
      <c r="Q942" s="4"/>
      <c r="R942" s="4"/>
      <c r="S942" s="4"/>
      <c r="T942" s="4"/>
      <c r="U942" s="4"/>
      <c r="V942" s="4"/>
      <c r="W942" s="4"/>
      <c r="X942" s="4"/>
      <c r="Y942" s="4"/>
      <c r="Z942" s="4"/>
    </row>
    <row r="943" spans="1:26" ht="18.75" customHeight="1">
      <c r="A943" s="7"/>
      <c r="B943" s="77"/>
      <c r="C943" s="4"/>
      <c r="D943" s="7"/>
      <c r="E943" s="52"/>
      <c r="F943" s="4"/>
      <c r="G943" s="7"/>
      <c r="H943" s="53"/>
      <c r="I943" s="4"/>
      <c r="J943" s="4"/>
      <c r="K943" s="4"/>
      <c r="L943" s="4"/>
      <c r="M943" s="4"/>
      <c r="N943" s="4"/>
      <c r="O943" s="4"/>
      <c r="P943" s="4"/>
      <c r="Q943" s="4"/>
      <c r="R943" s="4"/>
      <c r="S943" s="4"/>
      <c r="T943" s="4"/>
      <c r="U943" s="4"/>
      <c r="V943" s="4"/>
      <c r="W943" s="4"/>
      <c r="X943" s="4"/>
      <c r="Y943" s="4"/>
      <c r="Z943" s="4"/>
    </row>
    <row r="944" spans="1:26" ht="18.75" customHeight="1">
      <c r="A944" s="7"/>
      <c r="B944" s="77"/>
      <c r="C944" s="4"/>
      <c r="D944" s="7"/>
      <c r="E944" s="52"/>
      <c r="F944" s="4"/>
      <c r="G944" s="7"/>
      <c r="H944" s="53"/>
      <c r="I944" s="4"/>
      <c r="J944" s="4"/>
      <c r="K944" s="4"/>
      <c r="L944" s="4"/>
      <c r="M944" s="4"/>
      <c r="N944" s="4"/>
      <c r="O944" s="4"/>
      <c r="P944" s="4"/>
      <c r="Q944" s="4"/>
      <c r="R944" s="4"/>
      <c r="S944" s="4"/>
      <c r="T944" s="4"/>
      <c r="U944" s="4"/>
      <c r="V944" s="4"/>
      <c r="W944" s="4"/>
      <c r="X944" s="4"/>
      <c r="Y944" s="4"/>
      <c r="Z944" s="4"/>
    </row>
    <row r="945" spans="1:26" ht="18.75" customHeight="1">
      <c r="A945" s="7"/>
      <c r="B945" s="77"/>
      <c r="C945" s="4"/>
      <c r="D945" s="7"/>
      <c r="E945" s="52"/>
      <c r="F945" s="4"/>
      <c r="G945" s="7"/>
      <c r="H945" s="53"/>
      <c r="I945" s="4"/>
      <c r="J945" s="4"/>
      <c r="K945" s="4"/>
      <c r="L945" s="4"/>
      <c r="M945" s="4"/>
      <c r="N945" s="4"/>
      <c r="O945" s="4"/>
      <c r="P945" s="4"/>
      <c r="Q945" s="4"/>
      <c r="R945" s="4"/>
      <c r="S945" s="4"/>
      <c r="T945" s="4"/>
      <c r="U945" s="4"/>
      <c r="V945" s="4"/>
      <c r="W945" s="4"/>
      <c r="X945" s="4"/>
      <c r="Y945" s="4"/>
      <c r="Z945" s="4"/>
    </row>
    <row r="946" spans="1:26" ht="18.75" customHeight="1">
      <c r="A946" s="7"/>
      <c r="B946" s="77"/>
      <c r="C946" s="4"/>
      <c r="D946" s="7"/>
      <c r="E946" s="52"/>
      <c r="F946" s="4"/>
      <c r="G946" s="7"/>
      <c r="H946" s="53"/>
      <c r="I946" s="4"/>
      <c r="J946" s="4"/>
      <c r="K946" s="4"/>
      <c r="L946" s="4"/>
      <c r="M946" s="4"/>
      <c r="N946" s="4"/>
      <c r="O946" s="4"/>
      <c r="P946" s="4"/>
      <c r="Q946" s="4"/>
      <c r="R946" s="4"/>
      <c r="S946" s="4"/>
      <c r="T946" s="4"/>
      <c r="U946" s="4"/>
      <c r="V946" s="4"/>
      <c r="W946" s="4"/>
      <c r="X946" s="4"/>
      <c r="Y946" s="4"/>
      <c r="Z946" s="4"/>
    </row>
    <row r="947" spans="1:26" ht="18.75" customHeight="1">
      <c r="A947" s="7"/>
      <c r="B947" s="77"/>
      <c r="C947" s="4"/>
      <c r="D947" s="7"/>
      <c r="E947" s="52"/>
      <c r="F947" s="4"/>
      <c r="G947" s="7"/>
      <c r="H947" s="53"/>
      <c r="I947" s="4"/>
      <c r="J947" s="4"/>
      <c r="K947" s="4"/>
      <c r="L947" s="4"/>
      <c r="M947" s="4"/>
      <c r="N947" s="4"/>
      <c r="O947" s="4"/>
      <c r="P947" s="4"/>
      <c r="Q947" s="4"/>
      <c r="R947" s="4"/>
      <c r="S947" s="4"/>
      <c r="T947" s="4"/>
      <c r="U947" s="4"/>
      <c r="V947" s="4"/>
      <c r="W947" s="4"/>
      <c r="X947" s="4"/>
      <c r="Y947" s="4"/>
      <c r="Z947" s="4"/>
    </row>
    <row r="948" spans="1:26" ht="18.75" customHeight="1">
      <c r="A948" s="7"/>
      <c r="B948" s="77"/>
      <c r="C948" s="4"/>
      <c r="D948" s="7"/>
      <c r="E948" s="52"/>
      <c r="F948" s="4"/>
      <c r="G948" s="7"/>
      <c r="H948" s="53"/>
      <c r="I948" s="4"/>
      <c r="J948" s="4"/>
      <c r="K948" s="4"/>
      <c r="L948" s="4"/>
      <c r="M948" s="4"/>
      <c r="N948" s="4"/>
      <c r="O948" s="4"/>
      <c r="P948" s="4"/>
      <c r="Q948" s="4"/>
      <c r="R948" s="4"/>
      <c r="S948" s="4"/>
      <c r="T948" s="4"/>
      <c r="U948" s="4"/>
      <c r="V948" s="4"/>
      <c r="W948" s="4"/>
      <c r="X948" s="4"/>
      <c r="Y948" s="4"/>
      <c r="Z948" s="4"/>
    </row>
    <row r="949" spans="1:26" ht="18.75" customHeight="1">
      <c r="A949" s="7"/>
      <c r="B949" s="77"/>
      <c r="C949" s="4"/>
      <c r="D949" s="7"/>
      <c r="E949" s="52"/>
      <c r="F949" s="4"/>
      <c r="G949" s="7"/>
      <c r="H949" s="53"/>
      <c r="I949" s="4"/>
      <c r="J949" s="4"/>
      <c r="K949" s="4"/>
      <c r="L949" s="4"/>
      <c r="M949" s="4"/>
      <c r="N949" s="4"/>
      <c r="O949" s="4"/>
      <c r="P949" s="4"/>
      <c r="Q949" s="4"/>
      <c r="R949" s="4"/>
      <c r="S949" s="4"/>
      <c r="T949" s="4"/>
      <c r="U949" s="4"/>
      <c r="V949" s="4"/>
      <c r="W949" s="4"/>
      <c r="X949" s="4"/>
      <c r="Y949" s="4"/>
      <c r="Z949" s="4"/>
    </row>
    <row r="950" spans="1:26" ht="18.75" customHeight="1">
      <c r="A950" s="7"/>
      <c r="B950" s="77"/>
      <c r="C950" s="4"/>
      <c r="D950" s="7"/>
      <c r="E950" s="52"/>
      <c r="F950" s="4"/>
      <c r="G950" s="7"/>
      <c r="H950" s="53"/>
      <c r="I950" s="4"/>
      <c r="J950" s="4"/>
      <c r="K950" s="4"/>
      <c r="L950" s="4"/>
      <c r="M950" s="4"/>
      <c r="N950" s="4"/>
      <c r="O950" s="4"/>
      <c r="P950" s="4"/>
      <c r="Q950" s="4"/>
      <c r="R950" s="4"/>
      <c r="S950" s="4"/>
      <c r="T950" s="4"/>
      <c r="U950" s="4"/>
      <c r="V950" s="4"/>
      <c r="W950" s="4"/>
      <c r="X950" s="4"/>
      <c r="Y950" s="4"/>
      <c r="Z950" s="4"/>
    </row>
    <row r="951" spans="1:26" ht="18.75" customHeight="1">
      <c r="A951" s="7"/>
      <c r="B951" s="77"/>
      <c r="C951" s="4"/>
      <c r="D951" s="7"/>
      <c r="E951" s="52"/>
      <c r="F951" s="4"/>
      <c r="G951" s="7"/>
      <c r="H951" s="53"/>
      <c r="I951" s="4"/>
      <c r="J951" s="4"/>
      <c r="K951" s="4"/>
      <c r="L951" s="4"/>
      <c r="M951" s="4"/>
      <c r="N951" s="4"/>
      <c r="O951" s="4"/>
      <c r="P951" s="4"/>
      <c r="Q951" s="4"/>
      <c r="R951" s="4"/>
      <c r="S951" s="4"/>
      <c r="T951" s="4"/>
      <c r="U951" s="4"/>
      <c r="V951" s="4"/>
      <c r="W951" s="4"/>
      <c r="X951" s="4"/>
      <c r="Y951" s="4"/>
      <c r="Z951" s="4"/>
    </row>
    <row r="952" spans="1:26" ht="18.75" customHeight="1">
      <c r="A952" s="7"/>
      <c r="B952" s="77"/>
      <c r="C952" s="4"/>
      <c r="D952" s="7"/>
      <c r="E952" s="52"/>
      <c r="F952" s="4"/>
      <c r="G952" s="7"/>
      <c r="H952" s="53"/>
      <c r="I952" s="4"/>
      <c r="J952" s="4"/>
      <c r="K952" s="4"/>
      <c r="L952" s="4"/>
      <c r="M952" s="4"/>
      <c r="N952" s="4"/>
      <c r="O952" s="4"/>
      <c r="P952" s="4"/>
      <c r="Q952" s="4"/>
      <c r="R952" s="4"/>
      <c r="S952" s="4"/>
      <c r="T952" s="4"/>
      <c r="U952" s="4"/>
      <c r="V952" s="4"/>
      <c r="W952" s="4"/>
      <c r="X952" s="4"/>
      <c r="Y952" s="4"/>
      <c r="Z952" s="4"/>
    </row>
    <row r="953" spans="1:26" ht="18.75" customHeight="1">
      <c r="A953" s="7"/>
      <c r="B953" s="77"/>
      <c r="C953" s="4"/>
      <c r="D953" s="7"/>
      <c r="E953" s="52"/>
      <c r="F953" s="4"/>
      <c r="G953" s="7"/>
      <c r="H953" s="53"/>
      <c r="I953" s="4"/>
      <c r="J953" s="4"/>
      <c r="K953" s="4"/>
      <c r="L953" s="4"/>
      <c r="M953" s="4"/>
      <c r="N953" s="4"/>
      <c r="O953" s="4"/>
      <c r="P953" s="4"/>
      <c r="Q953" s="4"/>
      <c r="R953" s="4"/>
      <c r="S953" s="4"/>
      <c r="T953" s="4"/>
      <c r="U953" s="4"/>
      <c r="V953" s="4"/>
      <c r="W953" s="4"/>
      <c r="X953" s="4"/>
      <c r="Y953" s="4"/>
      <c r="Z953" s="4"/>
    </row>
    <row r="954" spans="1:26" ht="18.75" customHeight="1">
      <c r="A954" s="7"/>
      <c r="B954" s="77"/>
      <c r="C954" s="4"/>
      <c r="D954" s="7"/>
      <c r="E954" s="52"/>
      <c r="F954" s="4"/>
      <c r="G954" s="7"/>
      <c r="H954" s="53"/>
      <c r="I954" s="4"/>
      <c r="J954" s="4"/>
      <c r="K954" s="4"/>
      <c r="L954" s="4"/>
      <c r="M954" s="4"/>
      <c r="N954" s="4"/>
      <c r="O954" s="4"/>
      <c r="P954" s="4"/>
      <c r="Q954" s="4"/>
      <c r="R954" s="4"/>
      <c r="S954" s="4"/>
      <c r="T954" s="4"/>
      <c r="U954" s="4"/>
      <c r="V954" s="4"/>
      <c r="W954" s="4"/>
      <c r="X954" s="4"/>
      <c r="Y954" s="4"/>
      <c r="Z954" s="4"/>
    </row>
    <row r="955" spans="1:26" ht="18.75" customHeight="1">
      <c r="A955" s="7"/>
      <c r="B955" s="77"/>
      <c r="C955" s="4"/>
      <c r="D955" s="7"/>
      <c r="E955" s="52"/>
      <c r="F955" s="4"/>
      <c r="G955" s="7"/>
      <c r="H955" s="53"/>
      <c r="I955" s="4"/>
      <c r="J955" s="4"/>
      <c r="K955" s="4"/>
      <c r="L955" s="4"/>
      <c r="M955" s="4"/>
      <c r="N955" s="4"/>
      <c r="O955" s="4"/>
      <c r="P955" s="4"/>
      <c r="Q955" s="4"/>
      <c r="R955" s="4"/>
      <c r="S955" s="4"/>
      <c r="T955" s="4"/>
      <c r="U955" s="4"/>
      <c r="V955" s="4"/>
      <c r="W955" s="4"/>
      <c r="X955" s="4"/>
      <c r="Y955" s="4"/>
      <c r="Z955" s="4"/>
    </row>
    <row r="956" spans="1:26" ht="18.75" customHeight="1">
      <c r="A956" s="7"/>
      <c r="B956" s="77"/>
      <c r="C956" s="4"/>
      <c r="D956" s="7"/>
      <c r="E956" s="52"/>
      <c r="F956" s="4"/>
      <c r="G956" s="7"/>
      <c r="H956" s="53"/>
      <c r="I956" s="4"/>
      <c r="J956" s="4"/>
      <c r="K956" s="4"/>
      <c r="L956" s="4"/>
      <c r="M956" s="4"/>
      <c r="N956" s="4"/>
      <c r="O956" s="4"/>
      <c r="P956" s="4"/>
      <c r="Q956" s="4"/>
      <c r="R956" s="4"/>
      <c r="S956" s="4"/>
      <c r="T956" s="4"/>
      <c r="U956" s="4"/>
      <c r="V956" s="4"/>
      <c r="W956" s="4"/>
      <c r="X956" s="4"/>
      <c r="Y956" s="4"/>
      <c r="Z956" s="4"/>
    </row>
    <row r="957" spans="1:26" ht="18.75" customHeight="1">
      <c r="A957" s="7"/>
      <c r="B957" s="77"/>
      <c r="C957" s="4"/>
      <c r="D957" s="7"/>
      <c r="E957" s="52"/>
      <c r="F957" s="4"/>
      <c r="G957" s="7"/>
      <c r="H957" s="53"/>
      <c r="I957" s="4"/>
      <c r="J957" s="4"/>
      <c r="K957" s="4"/>
      <c r="L957" s="4"/>
      <c r="M957" s="4"/>
      <c r="N957" s="4"/>
      <c r="O957" s="4"/>
      <c r="P957" s="4"/>
      <c r="Q957" s="4"/>
      <c r="R957" s="4"/>
      <c r="S957" s="4"/>
      <c r="T957" s="4"/>
      <c r="U957" s="4"/>
      <c r="V957" s="4"/>
      <c r="W957" s="4"/>
      <c r="X957" s="4"/>
      <c r="Y957" s="4"/>
      <c r="Z957" s="4"/>
    </row>
    <row r="958" spans="1:26" ht="18.75" customHeight="1">
      <c r="A958" s="7"/>
      <c r="B958" s="77"/>
      <c r="C958" s="4"/>
      <c r="D958" s="7"/>
      <c r="E958" s="52"/>
      <c r="F958" s="4"/>
      <c r="G958" s="7"/>
      <c r="H958" s="53"/>
      <c r="I958" s="4"/>
      <c r="J958" s="4"/>
      <c r="K958" s="4"/>
      <c r="L958" s="4"/>
      <c r="M958" s="4"/>
      <c r="N958" s="4"/>
      <c r="O958" s="4"/>
      <c r="P958" s="4"/>
      <c r="Q958" s="4"/>
      <c r="R958" s="4"/>
      <c r="S958" s="4"/>
      <c r="T958" s="4"/>
      <c r="U958" s="4"/>
      <c r="V958" s="4"/>
      <c r="W958" s="4"/>
      <c r="X958" s="4"/>
      <c r="Y958" s="4"/>
      <c r="Z958" s="4"/>
    </row>
    <row r="959" spans="1:26" ht="18.75" customHeight="1">
      <c r="A959" s="7"/>
      <c r="B959" s="77"/>
      <c r="C959" s="4"/>
      <c r="D959" s="7"/>
      <c r="E959" s="52"/>
      <c r="F959" s="4"/>
      <c r="G959" s="7"/>
      <c r="H959" s="53"/>
      <c r="I959" s="4"/>
      <c r="J959" s="4"/>
      <c r="K959" s="4"/>
      <c r="L959" s="4"/>
      <c r="M959" s="4"/>
      <c r="N959" s="4"/>
      <c r="O959" s="4"/>
      <c r="P959" s="4"/>
      <c r="Q959" s="4"/>
      <c r="R959" s="4"/>
      <c r="S959" s="4"/>
      <c r="T959" s="4"/>
      <c r="U959" s="4"/>
      <c r="V959" s="4"/>
      <c r="W959" s="4"/>
      <c r="X959" s="4"/>
      <c r="Y959" s="4"/>
      <c r="Z959" s="4"/>
    </row>
    <row r="960" spans="1:26" ht="18.75" customHeight="1">
      <c r="A960" s="7"/>
      <c r="B960" s="77"/>
      <c r="C960" s="4"/>
      <c r="D960" s="7"/>
      <c r="E960" s="52"/>
      <c r="F960" s="4"/>
      <c r="G960" s="7"/>
      <c r="H960" s="53"/>
      <c r="I960" s="4"/>
      <c r="J960" s="4"/>
      <c r="K960" s="4"/>
      <c r="L960" s="4"/>
      <c r="M960" s="4"/>
      <c r="N960" s="4"/>
      <c r="O960" s="4"/>
      <c r="P960" s="4"/>
      <c r="Q960" s="4"/>
      <c r="R960" s="4"/>
      <c r="S960" s="4"/>
      <c r="T960" s="4"/>
      <c r="U960" s="4"/>
      <c r="V960" s="4"/>
      <c r="W960" s="4"/>
      <c r="X960" s="4"/>
      <c r="Y960" s="4"/>
      <c r="Z960" s="4"/>
    </row>
    <row r="961" spans="1:26" ht="18.75" customHeight="1">
      <c r="A961" s="7"/>
      <c r="B961" s="77"/>
      <c r="C961" s="4"/>
      <c r="D961" s="7"/>
      <c r="E961" s="52"/>
      <c r="F961" s="4"/>
      <c r="G961" s="7"/>
      <c r="H961" s="53"/>
      <c r="I961" s="4"/>
      <c r="J961" s="4"/>
      <c r="K961" s="4"/>
      <c r="L961" s="4"/>
      <c r="M961" s="4"/>
      <c r="N961" s="4"/>
      <c r="O961" s="4"/>
      <c r="P961" s="4"/>
      <c r="Q961" s="4"/>
      <c r="R961" s="4"/>
      <c r="S961" s="4"/>
      <c r="T961" s="4"/>
      <c r="U961" s="4"/>
      <c r="V961" s="4"/>
      <c r="W961" s="4"/>
      <c r="X961" s="4"/>
      <c r="Y961" s="4"/>
      <c r="Z961" s="4"/>
    </row>
    <row r="962" spans="1:26" ht="18.75" customHeight="1">
      <c r="A962" s="7"/>
      <c r="B962" s="77"/>
      <c r="C962" s="4"/>
      <c r="D962" s="7"/>
      <c r="E962" s="52"/>
      <c r="F962" s="4"/>
      <c r="G962" s="7"/>
      <c r="H962" s="53"/>
      <c r="I962" s="4"/>
      <c r="J962" s="4"/>
      <c r="K962" s="4"/>
      <c r="L962" s="4"/>
      <c r="M962" s="4"/>
      <c r="N962" s="4"/>
      <c r="O962" s="4"/>
      <c r="P962" s="4"/>
      <c r="Q962" s="4"/>
      <c r="R962" s="4"/>
      <c r="S962" s="4"/>
      <c r="T962" s="4"/>
      <c r="U962" s="4"/>
      <c r="V962" s="4"/>
      <c r="W962" s="4"/>
      <c r="X962" s="4"/>
      <c r="Y962" s="4"/>
      <c r="Z962" s="4"/>
    </row>
    <row r="963" spans="1:26" ht="18.75" customHeight="1">
      <c r="A963" s="7"/>
      <c r="B963" s="77"/>
      <c r="C963" s="4"/>
      <c r="D963" s="7"/>
      <c r="E963" s="52"/>
      <c r="F963" s="4"/>
      <c r="G963" s="7"/>
      <c r="H963" s="53"/>
      <c r="I963" s="4"/>
      <c r="J963" s="4"/>
      <c r="K963" s="4"/>
      <c r="L963" s="4"/>
      <c r="M963" s="4"/>
      <c r="N963" s="4"/>
      <c r="O963" s="4"/>
      <c r="P963" s="4"/>
      <c r="Q963" s="4"/>
      <c r="R963" s="4"/>
      <c r="S963" s="4"/>
      <c r="T963" s="4"/>
      <c r="U963" s="4"/>
      <c r="V963" s="4"/>
      <c r="W963" s="4"/>
      <c r="X963" s="4"/>
      <c r="Y963" s="4"/>
      <c r="Z963" s="4"/>
    </row>
    <row r="964" spans="1:26" ht="18.75" customHeight="1">
      <c r="A964" s="7"/>
      <c r="B964" s="77"/>
      <c r="C964" s="4"/>
      <c r="D964" s="7"/>
      <c r="E964" s="52"/>
      <c r="F964" s="4"/>
      <c r="G964" s="7"/>
      <c r="H964" s="53"/>
      <c r="I964" s="4"/>
      <c r="J964" s="4"/>
      <c r="K964" s="4"/>
      <c r="L964" s="4"/>
      <c r="M964" s="4"/>
      <c r="N964" s="4"/>
      <c r="O964" s="4"/>
      <c r="P964" s="4"/>
      <c r="Q964" s="4"/>
      <c r="R964" s="4"/>
      <c r="S964" s="4"/>
      <c r="T964" s="4"/>
      <c r="U964" s="4"/>
      <c r="V964" s="4"/>
      <c r="W964" s="4"/>
      <c r="X964" s="4"/>
      <c r="Y964" s="4"/>
      <c r="Z964" s="4"/>
    </row>
    <row r="965" spans="1:26" ht="18.75" customHeight="1">
      <c r="A965" s="7"/>
      <c r="B965" s="77"/>
      <c r="C965" s="4"/>
      <c r="D965" s="7"/>
      <c r="E965" s="52"/>
      <c r="F965" s="4"/>
      <c r="G965" s="7"/>
      <c r="H965" s="53"/>
      <c r="I965" s="4"/>
      <c r="J965" s="4"/>
      <c r="K965" s="4"/>
      <c r="L965" s="4"/>
      <c r="M965" s="4"/>
      <c r="N965" s="4"/>
      <c r="O965" s="4"/>
      <c r="P965" s="4"/>
      <c r="Q965" s="4"/>
      <c r="R965" s="4"/>
      <c r="S965" s="4"/>
      <c r="T965" s="4"/>
      <c r="U965" s="4"/>
      <c r="V965" s="4"/>
      <c r="W965" s="4"/>
      <c r="X965" s="4"/>
      <c r="Y965" s="4"/>
      <c r="Z965" s="4"/>
    </row>
    <row r="966" spans="1:26" ht="18.75" customHeight="1">
      <c r="A966" s="7"/>
      <c r="B966" s="77"/>
      <c r="C966" s="4"/>
      <c r="D966" s="7"/>
      <c r="E966" s="52"/>
      <c r="F966" s="4"/>
      <c r="G966" s="7"/>
      <c r="H966" s="53"/>
      <c r="I966" s="4"/>
      <c r="J966" s="4"/>
      <c r="K966" s="4"/>
      <c r="L966" s="4"/>
      <c r="M966" s="4"/>
      <c r="N966" s="4"/>
      <c r="O966" s="4"/>
      <c r="P966" s="4"/>
      <c r="Q966" s="4"/>
      <c r="R966" s="4"/>
      <c r="S966" s="4"/>
      <c r="T966" s="4"/>
      <c r="U966" s="4"/>
      <c r="V966" s="4"/>
      <c r="W966" s="4"/>
      <c r="X966" s="4"/>
      <c r="Y966" s="4"/>
      <c r="Z966" s="4"/>
    </row>
    <row r="967" spans="1:26" ht="18.75" customHeight="1">
      <c r="A967" s="7"/>
      <c r="B967" s="77"/>
      <c r="C967" s="4"/>
      <c r="D967" s="7"/>
      <c r="E967" s="52"/>
      <c r="F967" s="4"/>
      <c r="G967" s="7"/>
      <c r="H967" s="53"/>
      <c r="I967" s="4"/>
      <c r="J967" s="4"/>
      <c r="K967" s="4"/>
      <c r="L967" s="4"/>
      <c r="M967" s="4"/>
      <c r="N967" s="4"/>
      <c r="O967" s="4"/>
      <c r="P967" s="4"/>
      <c r="Q967" s="4"/>
      <c r="R967" s="4"/>
      <c r="S967" s="4"/>
      <c r="T967" s="4"/>
      <c r="U967" s="4"/>
      <c r="V967" s="4"/>
      <c r="W967" s="4"/>
      <c r="X967" s="4"/>
      <c r="Y967" s="4"/>
      <c r="Z967" s="4"/>
    </row>
    <row r="968" spans="1:26" ht="18.75" customHeight="1">
      <c r="A968" s="7"/>
      <c r="B968" s="77"/>
      <c r="C968" s="4"/>
      <c r="D968" s="7"/>
      <c r="E968" s="52"/>
      <c r="F968" s="4"/>
      <c r="G968" s="7"/>
      <c r="H968" s="53"/>
      <c r="I968" s="4"/>
      <c r="J968" s="4"/>
      <c r="K968" s="4"/>
      <c r="L968" s="4"/>
      <c r="M968" s="4"/>
      <c r="N968" s="4"/>
      <c r="O968" s="4"/>
      <c r="P968" s="4"/>
      <c r="Q968" s="4"/>
      <c r="R968" s="4"/>
      <c r="S968" s="4"/>
      <c r="T968" s="4"/>
      <c r="U968" s="4"/>
      <c r="V968" s="4"/>
      <c r="W968" s="4"/>
      <c r="X968" s="4"/>
      <c r="Y968" s="4"/>
      <c r="Z968" s="4"/>
    </row>
    <row r="969" spans="1:26" ht="18.75" customHeight="1">
      <c r="A969" s="7"/>
      <c r="B969" s="77"/>
      <c r="C969" s="4"/>
      <c r="D969" s="7"/>
      <c r="E969" s="52"/>
      <c r="F969" s="4"/>
      <c r="G969" s="7"/>
      <c r="H969" s="53"/>
      <c r="I969" s="4"/>
      <c r="J969" s="4"/>
      <c r="K969" s="4"/>
      <c r="L969" s="4"/>
      <c r="M969" s="4"/>
      <c r="N969" s="4"/>
      <c r="O969" s="4"/>
      <c r="P969" s="4"/>
      <c r="Q969" s="4"/>
      <c r="R969" s="4"/>
      <c r="S969" s="4"/>
      <c r="T969" s="4"/>
      <c r="U969" s="4"/>
      <c r="V969" s="4"/>
      <c r="W969" s="4"/>
      <c r="X969" s="4"/>
      <c r="Y969" s="4"/>
      <c r="Z969" s="4"/>
    </row>
    <row r="970" spans="1:26" ht="18.75" customHeight="1">
      <c r="A970" s="7"/>
      <c r="B970" s="77"/>
      <c r="C970" s="4"/>
      <c r="D970" s="7"/>
      <c r="E970" s="52"/>
      <c r="F970" s="4"/>
      <c r="G970" s="7"/>
      <c r="H970" s="53"/>
      <c r="I970" s="4"/>
      <c r="J970" s="4"/>
      <c r="K970" s="4"/>
      <c r="L970" s="4"/>
      <c r="M970" s="4"/>
      <c r="N970" s="4"/>
      <c r="O970" s="4"/>
      <c r="P970" s="4"/>
      <c r="Q970" s="4"/>
      <c r="R970" s="4"/>
      <c r="S970" s="4"/>
      <c r="T970" s="4"/>
      <c r="U970" s="4"/>
      <c r="V970" s="4"/>
      <c r="W970" s="4"/>
      <c r="X970" s="4"/>
      <c r="Y970" s="4"/>
      <c r="Z970" s="4"/>
    </row>
    <row r="971" spans="1:26" ht="18.75" customHeight="1">
      <c r="A971" s="7"/>
      <c r="B971" s="77"/>
      <c r="C971" s="4"/>
      <c r="D971" s="7"/>
      <c r="E971" s="52"/>
      <c r="F971" s="4"/>
      <c r="G971" s="7"/>
      <c r="H971" s="53"/>
      <c r="I971" s="4"/>
      <c r="J971" s="4"/>
      <c r="K971" s="4"/>
      <c r="L971" s="4"/>
      <c r="M971" s="4"/>
      <c r="N971" s="4"/>
      <c r="O971" s="4"/>
      <c r="P971" s="4"/>
      <c r="Q971" s="4"/>
      <c r="R971" s="4"/>
      <c r="S971" s="4"/>
      <c r="T971" s="4"/>
      <c r="U971" s="4"/>
      <c r="V971" s="4"/>
      <c r="W971" s="4"/>
      <c r="X971" s="4"/>
      <c r="Y971" s="4"/>
      <c r="Z971" s="4"/>
    </row>
    <row r="972" spans="1:26" ht="18.75" customHeight="1">
      <c r="A972" s="7"/>
      <c r="B972" s="77"/>
      <c r="C972" s="4"/>
      <c r="D972" s="7"/>
      <c r="E972" s="52"/>
      <c r="F972" s="4"/>
      <c r="G972" s="7"/>
      <c r="H972" s="53"/>
      <c r="I972" s="4"/>
      <c r="J972" s="4"/>
      <c r="K972" s="4"/>
      <c r="L972" s="4"/>
      <c r="M972" s="4"/>
      <c r="N972" s="4"/>
      <c r="O972" s="4"/>
      <c r="P972" s="4"/>
      <c r="Q972" s="4"/>
      <c r="R972" s="4"/>
      <c r="S972" s="4"/>
      <c r="T972" s="4"/>
      <c r="U972" s="4"/>
      <c r="V972" s="4"/>
      <c r="W972" s="4"/>
      <c r="X972" s="4"/>
      <c r="Y972" s="4"/>
      <c r="Z972" s="4"/>
    </row>
    <row r="973" spans="1:26" ht="18.75" customHeight="1">
      <c r="A973" s="7"/>
      <c r="B973" s="77"/>
      <c r="C973" s="4"/>
      <c r="D973" s="7"/>
      <c r="E973" s="52"/>
      <c r="F973" s="4"/>
      <c r="G973" s="7"/>
      <c r="H973" s="53"/>
      <c r="I973" s="4"/>
      <c r="J973" s="4"/>
      <c r="K973" s="4"/>
      <c r="L973" s="4"/>
      <c r="M973" s="4"/>
      <c r="N973" s="4"/>
      <c r="O973" s="4"/>
      <c r="P973" s="4"/>
      <c r="Q973" s="4"/>
      <c r="R973" s="4"/>
      <c r="S973" s="4"/>
      <c r="T973" s="4"/>
      <c r="U973" s="4"/>
      <c r="V973" s="4"/>
      <c r="W973" s="4"/>
      <c r="X973" s="4"/>
      <c r="Y973" s="4"/>
      <c r="Z973" s="4"/>
    </row>
    <row r="974" spans="1:26" ht="18.75" customHeight="1">
      <c r="A974" s="7"/>
      <c r="B974" s="77"/>
      <c r="C974" s="4"/>
      <c r="D974" s="7"/>
      <c r="E974" s="52"/>
      <c r="F974" s="4"/>
      <c r="G974" s="7"/>
      <c r="H974" s="53"/>
      <c r="I974" s="4"/>
      <c r="J974" s="4"/>
      <c r="K974" s="4"/>
      <c r="L974" s="4"/>
      <c r="M974" s="4"/>
      <c r="N974" s="4"/>
      <c r="O974" s="4"/>
      <c r="P974" s="4"/>
      <c r="Q974" s="4"/>
      <c r="R974" s="4"/>
      <c r="S974" s="4"/>
      <c r="T974" s="4"/>
      <c r="U974" s="4"/>
      <c r="V974" s="4"/>
      <c r="W974" s="4"/>
      <c r="X974" s="4"/>
      <c r="Y974" s="4"/>
      <c r="Z974" s="4"/>
    </row>
    <row r="975" spans="1:26" ht="18.75" customHeight="1">
      <c r="A975" s="7"/>
      <c r="B975" s="77"/>
      <c r="C975" s="4"/>
      <c r="D975" s="7"/>
      <c r="E975" s="52"/>
      <c r="F975" s="4"/>
      <c r="G975" s="7"/>
      <c r="H975" s="53"/>
      <c r="I975" s="4"/>
      <c r="J975" s="4"/>
      <c r="K975" s="4"/>
      <c r="L975" s="4"/>
      <c r="M975" s="4"/>
      <c r="N975" s="4"/>
      <c r="O975" s="4"/>
      <c r="P975" s="4"/>
      <c r="Q975" s="4"/>
      <c r="R975" s="4"/>
      <c r="S975" s="4"/>
      <c r="T975" s="4"/>
      <c r="U975" s="4"/>
      <c r="V975" s="4"/>
      <c r="W975" s="4"/>
      <c r="X975" s="4"/>
      <c r="Y975" s="4"/>
      <c r="Z975" s="4"/>
    </row>
    <row r="976" spans="1:26" ht="18.75" customHeight="1">
      <c r="A976" s="7"/>
      <c r="B976" s="77"/>
      <c r="C976" s="4"/>
      <c r="D976" s="7"/>
      <c r="E976" s="52"/>
      <c r="F976" s="4"/>
      <c r="G976" s="7"/>
      <c r="H976" s="53"/>
      <c r="I976" s="4"/>
      <c r="J976" s="4"/>
      <c r="K976" s="4"/>
      <c r="L976" s="4"/>
      <c r="M976" s="4"/>
      <c r="N976" s="4"/>
      <c r="O976" s="4"/>
      <c r="P976" s="4"/>
      <c r="Q976" s="4"/>
      <c r="R976" s="4"/>
      <c r="S976" s="4"/>
      <c r="T976" s="4"/>
      <c r="U976" s="4"/>
      <c r="V976" s="4"/>
      <c r="W976" s="4"/>
      <c r="X976" s="4"/>
      <c r="Y976" s="4"/>
      <c r="Z976" s="4"/>
    </row>
    <row r="977" spans="1:26" ht="18.75" customHeight="1">
      <c r="A977" s="7"/>
      <c r="B977" s="77"/>
      <c r="C977" s="4"/>
      <c r="D977" s="7"/>
      <c r="E977" s="52"/>
      <c r="F977" s="4"/>
      <c r="G977" s="7"/>
      <c r="H977" s="53"/>
      <c r="I977" s="4"/>
      <c r="J977" s="4"/>
      <c r="K977" s="4"/>
      <c r="L977" s="4"/>
      <c r="M977" s="4"/>
      <c r="N977" s="4"/>
      <c r="O977" s="4"/>
      <c r="P977" s="4"/>
      <c r="Q977" s="4"/>
      <c r="R977" s="4"/>
      <c r="S977" s="4"/>
      <c r="T977" s="4"/>
      <c r="U977" s="4"/>
      <c r="V977" s="4"/>
      <c r="W977" s="4"/>
      <c r="X977" s="4"/>
      <c r="Y977" s="4"/>
      <c r="Z977" s="4"/>
    </row>
    <row r="978" spans="1:26" ht="18.75" customHeight="1">
      <c r="A978" s="7"/>
      <c r="B978" s="77"/>
      <c r="C978" s="4"/>
      <c r="D978" s="7"/>
      <c r="E978" s="52"/>
      <c r="F978" s="4"/>
      <c r="G978" s="7"/>
      <c r="H978" s="53"/>
      <c r="I978" s="4"/>
      <c r="J978" s="4"/>
      <c r="K978" s="4"/>
      <c r="L978" s="4"/>
      <c r="M978" s="4"/>
      <c r="N978" s="4"/>
      <c r="O978" s="4"/>
      <c r="P978" s="4"/>
      <c r="Q978" s="4"/>
      <c r="R978" s="4"/>
      <c r="S978" s="4"/>
      <c r="T978" s="4"/>
      <c r="U978" s="4"/>
      <c r="V978" s="4"/>
      <c r="W978" s="4"/>
      <c r="X978" s="4"/>
      <c r="Y978" s="4"/>
      <c r="Z978" s="4"/>
    </row>
    <row r="979" spans="1:26" ht="18.75" customHeight="1">
      <c r="A979" s="7"/>
      <c r="B979" s="77"/>
      <c r="C979" s="4"/>
      <c r="D979" s="7"/>
      <c r="E979" s="52"/>
      <c r="F979" s="4"/>
      <c r="G979" s="7"/>
      <c r="H979" s="53"/>
      <c r="I979" s="4"/>
      <c r="J979" s="4"/>
      <c r="K979" s="4"/>
      <c r="L979" s="4"/>
      <c r="M979" s="4"/>
      <c r="N979" s="4"/>
      <c r="O979" s="4"/>
      <c r="P979" s="4"/>
      <c r="Q979" s="4"/>
      <c r="R979" s="4"/>
      <c r="S979" s="4"/>
      <c r="T979" s="4"/>
      <c r="U979" s="4"/>
      <c r="V979" s="4"/>
      <c r="W979" s="4"/>
      <c r="X979" s="4"/>
      <c r="Y979" s="4"/>
      <c r="Z979" s="4"/>
    </row>
    <row r="980" spans="1:26" ht="18.75" customHeight="1">
      <c r="A980" s="7"/>
      <c r="B980" s="77"/>
      <c r="C980" s="4"/>
      <c r="D980" s="7"/>
      <c r="E980" s="52"/>
      <c r="F980" s="4"/>
      <c r="G980" s="7"/>
      <c r="H980" s="53"/>
      <c r="I980" s="4"/>
      <c r="J980" s="4"/>
      <c r="K980" s="4"/>
      <c r="L980" s="4"/>
      <c r="M980" s="4"/>
      <c r="N980" s="4"/>
      <c r="O980" s="4"/>
      <c r="P980" s="4"/>
      <c r="Q980" s="4"/>
      <c r="R980" s="4"/>
      <c r="S980" s="4"/>
      <c r="T980" s="4"/>
      <c r="U980" s="4"/>
      <c r="V980" s="4"/>
      <c r="W980" s="4"/>
      <c r="X980" s="4"/>
      <c r="Y980" s="4"/>
      <c r="Z980" s="4"/>
    </row>
    <row r="981" spans="1:26" ht="18.75" customHeight="1">
      <c r="A981" s="7"/>
      <c r="B981" s="77"/>
      <c r="C981" s="4"/>
      <c r="D981" s="7"/>
      <c r="E981" s="52"/>
      <c r="F981" s="4"/>
      <c r="G981" s="7"/>
      <c r="H981" s="53"/>
      <c r="I981" s="4"/>
      <c r="J981" s="4"/>
      <c r="K981" s="4"/>
      <c r="L981" s="4"/>
      <c r="M981" s="4"/>
      <c r="N981" s="4"/>
      <c r="O981" s="4"/>
      <c r="P981" s="4"/>
      <c r="Q981" s="4"/>
      <c r="R981" s="4"/>
      <c r="S981" s="4"/>
      <c r="T981" s="4"/>
      <c r="U981" s="4"/>
      <c r="V981" s="4"/>
      <c r="W981" s="4"/>
      <c r="X981" s="4"/>
      <c r="Y981" s="4"/>
      <c r="Z981" s="4"/>
    </row>
    <row r="982" spans="1:26" ht="18.75" customHeight="1">
      <c r="A982" s="7"/>
      <c r="B982" s="77"/>
      <c r="C982" s="4"/>
      <c r="D982" s="7"/>
      <c r="E982" s="52"/>
      <c r="F982" s="4"/>
      <c r="G982" s="7"/>
      <c r="H982" s="53"/>
      <c r="I982" s="4"/>
      <c r="J982" s="4"/>
      <c r="K982" s="4"/>
      <c r="L982" s="4"/>
      <c r="M982" s="4"/>
      <c r="N982" s="4"/>
      <c r="O982" s="4"/>
      <c r="P982" s="4"/>
      <c r="Q982" s="4"/>
      <c r="R982" s="4"/>
      <c r="S982" s="4"/>
      <c r="T982" s="4"/>
      <c r="U982" s="4"/>
      <c r="V982" s="4"/>
      <c r="W982" s="4"/>
      <c r="X982" s="4"/>
      <c r="Y982" s="4"/>
      <c r="Z982" s="4"/>
    </row>
    <row r="983" spans="1:26" ht="18.75" customHeight="1">
      <c r="A983" s="7"/>
      <c r="B983" s="77"/>
      <c r="C983" s="4"/>
      <c r="D983" s="7"/>
      <c r="E983" s="52"/>
      <c r="F983" s="4"/>
      <c r="G983" s="7"/>
      <c r="H983" s="53"/>
      <c r="I983" s="4"/>
      <c r="J983" s="4"/>
      <c r="K983" s="4"/>
      <c r="L983" s="4"/>
      <c r="M983" s="4"/>
      <c r="N983" s="4"/>
      <c r="O983" s="4"/>
      <c r="P983" s="4"/>
      <c r="Q983" s="4"/>
      <c r="R983" s="4"/>
      <c r="S983" s="4"/>
      <c r="T983" s="4"/>
      <c r="U983" s="4"/>
      <c r="V983" s="4"/>
      <c r="W983" s="4"/>
      <c r="X983" s="4"/>
      <c r="Y983" s="4"/>
      <c r="Z983" s="4"/>
    </row>
    <row r="984" spans="1:26" ht="18.75" customHeight="1">
      <c r="A984" s="7"/>
      <c r="B984" s="77"/>
      <c r="C984" s="4"/>
      <c r="D984" s="7"/>
      <c r="E984" s="52"/>
      <c r="F984" s="4"/>
      <c r="G984" s="7"/>
      <c r="H984" s="53"/>
      <c r="I984" s="4"/>
      <c r="J984" s="4"/>
      <c r="K984" s="4"/>
      <c r="L984" s="4"/>
      <c r="M984" s="4"/>
      <c r="N984" s="4"/>
      <c r="O984" s="4"/>
      <c r="P984" s="4"/>
      <c r="Q984" s="4"/>
      <c r="R984" s="4"/>
      <c r="S984" s="4"/>
      <c r="T984" s="4"/>
      <c r="U984" s="4"/>
      <c r="V984" s="4"/>
      <c r="W984" s="4"/>
      <c r="X984" s="4"/>
      <c r="Y984" s="4"/>
      <c r="Z984" s="4"/>
    </row>
    <row r="985" spans="1:26" ht="18.75" customHeight="1">
      <c r="A985" s="7"/>
      <c r="B985" s="77"/>
      <c r="C985" s="4"/>
      <c r="D985" s="7"/>
      <c r="E985" s="52"/>
      <c r="F985" s="4"/>
      <c r="G985" s="7"/>
      <c r="H985" s="53"/>
      <c r="I985" s="4"/>
      <c r="J985" s="4"/>
      <c r="K985" s="4"/>
      <c r="L985" s="4"/>
      <c r="M985" s="4"/>
      <c r="N985" s="4"/>
      <c r="O985" s="4"/>
      <c r="P985" s="4"/>
      <c r="Q985" s="4"/>
      <c r="R985" s="4"/>
      <c r="S985" s="4"/>
      <c r="T985" s="4"/>
      <c r="U985" s="4"/>
      <c r="V985" s="4"/>
      <c r="W985" s="4"/>
      <c r="X985" s="4"/>
      <c r="Y985" s="4"/>
      <c r="Z985" s="4"/>
    </row>
    <row r="986" spans="1:26" ht="18.75" customHeight="1">
      <c r="A986" s="7"/>
      <c r="B986" s="77"/>
      <c r="C986" s="4"/>
      <c r="D986" s="7"/>
      <c r="E986" s="52"/>
      <c r="F986" s="4"/>
      <c r="G986" s="7"/>
      <c r="H986" s="53"/>
      <c r="I986" s="4"/>
      <c r="J986" s="4"/>
      <c r="K986" s="4"/>
      <c r="L986" s="4"/>
      <c r="M986" s="4"/>
      <c r="N986" s="4"/>
      <c r="O986" s="4"/>
      <c r="P986" s="4"/>
      <c r="Q986" s="4"/>
      <c r="R986" s="4"/>
      <c r="S986" s="4"/>
      <c r="T986" s="4"/>
      <c r="U986" s="4"/>
      <c r="V986" s="4"/>
      <c r="W986" s="4"/>
      <c r="X986" s="4"/>
      <c r="Y986" s="4"/>
      <c r="Z986" s="4"/>
    </row>
    <row r="987" spans="1:26" ht="18.75" customHeight="1">
      <c r="A987" s="7"/>
      <c r="B987" s="77"/>
      <c r="C987" s="4"/>
      <c r="D987" s="7"/>
      <c r="E987" s="52"/>
      <c r="F987" s="4"/>
      <c r="G987" s="7"/>
      <c r="H987" s="53"/>
      <c r="I987" s="4"/>
      <c r="J987" s="4"/>
      <c r="K987" s="4"/>
      <c r="L987" s="4"/>
      <c r="M987" s="4"/>
      <c r="N987" s="4"/>
      <c r="O987" s="4"/>
      <c r="P987" s="4"/>
      <c r="Q987" s="4"/>
      <c r="R987" s="4"/>
      <c r="S987" s="4"/>
      <c r="T987" s="4"/>
      <c r="U987" s="4"/>
      <c r="V987" s="4"/>
      <c r="W987" s="4"/>
      <c r="X987" s="4"/>
      <c r="Y987" s="4"/>
      <c r="Z987" s="4"/>
    </row>
    <row r="988" spans="1:26" ht="18.75" customHeight="1">
      <c r="A988" s="7"/>
      <c r="B988" s="77"/>
      <c r="C988" s="4"/>
      <c r="D988" s="7"/>
      <c r="E988" s="52"/>
      <c r="F988" s="4"/>
      <c r="G988" s="7"/>
      <c r="H988" s="53"/>
      <c r="I988" s="4"/>
      <c r="J988" s="4"/>
      <c r="K988" s="4"/>
      <c r="L988" s="4"/>
      <c r="M988" s="4"/>
      <c r="N988" s="4"/>
      <c r="O988" s="4"/>
      <c r="P988" s="4"/>
      <c r="Q988" s="4"/>
      <c r="R988" s="4"/>
      <c r="S988" s="4"/>
      <c r="T988" s="4"/>
      <c r="U988" s="4"/>
      <c r="V988" s="4"/>
      <c r="W988" s="4"/>
      <c r="X988" s="4"/>
      <c r="Y988" s="4"/>
      <c r="Z988" s="4"/>
    </row>
    <row r="989" spans="1:26" ht="18.75" customHeight="1">
      <c r="A989" s="7"/>
      <c r="B989" s="77"/>
      <c r="C989" s="4"/>
      <c r="D989" s="7"/>
      <c r="E989" s="52"/>
      <c r="F989" s="4"/>
      <c r="G989" s="7"/>
      <c r="H989" s="53"/>
      <c r="I989" s="4"/>
      <c r="J989" s="4"/>
      <c r="K989" s="4"/>
      <c r="L989" s="4"/>
      <c r="M989" s="4"/>
      <c r="N989" s="4"/>
      <c r="O989" s="4"/>
      <c r="P989" s="4"/>
      <c r="Q989" s="4"/>
      <c r="R989" s="4"/>
      <c r="S989" s="4"/>
      <c r="T989" s="4"/>
      <c r="U989" s="4"/>
      <c r="V989" s="4"/>
      <c r="W989" s="4"/>
      <c r="X989" s="4"/>
      <c r="Y989" s="4"/>
      <c r="Z989" s="4"/>
    </row>
    <row r="990" spans="1:26" ht="18.75" customHeight="1">
      <c r="A990" s="7"/>
      <c r="B990" s="77"/>
      <c r="C990" s="4"/>
      <c r="D990" s="7"/>
      <c r="E990" s="52"/>
      <c r="F990" s="4"/>
      <c r="G990" s="7"/>
      <c r="H990" s="53"/>
      <c r="I990" s="4"/>
      <c r="J990" s="4"/>
      <c r="K990" s="4"/>
      <c r="L990" s="4"/>
      <c r="M990" s="4"/>
      <c r="N990" s="4"/>
      <c r="O990" s="4"/>
      <c r="P990" s="4"/>
      <c r="Q990" s="4"/>
      <c r="R990" s="4"/>
      <c r="S990" s="4"/>
      <c r="T990" s="4"/>
      <c r="U990" s="4"/>
      <c r="V990" s="4"/>
      <c r="W990" s="4"/>
      <c r="X990" s="4"/>
      <c r="Y990" s="4"/>
      <c r="Z990" s="4"/>
    </row>
    <row r="991" spans="1:26" ht="18.75" customHeight="1">
      <c r="A991" s="7"/>
      <c r="B991" s="77"/>
      <c r="C991" s="4"/>
      <c r="D991" s="7"/>
      <c r="E991" s="52"/>
      <c r="F991" s="4"/>
      <c r="G991" s="7"/>
      <c r="H991" s="53"/>
      <c r="I991" s="4"/>
      <c r="J991" s="4"/>
      <c r="K991" s="4"/>
      <c r="L991" s="4"/>
      <c r="M991" s="4"/>
      <c r="N991" s="4"/>
      <c r="O991" s="4"/>
      <c r="P991" s="4"/>
      <c r="Q991" s="4"/>
      <c r="R991" s="4"/>
      <c r="S991" s="4"/>
      <c r="T991" s="4"/>
      <c r="U991" s="4"/>
      <c r="V991" s="4"/>
      <c r="W991" s="4"/>
      <c r="X991" s="4"/>
      <c r="Y991" s="4"/>
      <c r="Z991" s="4"/>
    </row>
    <row r="992" spans="1:26" ht="18.75" customHeight="1">
      <c r="A992" s="7"/>
      <c r="B992" s="77"/>
      <c r="C992" s="4"/>
      <c r="D992" s="7"/>
      <c r="E992" s="52"/>
      <c r="F992" s="4"/>
      <c r="G992" s="7"/>
      <c r="H992" s="53"/>
      <c r="I992" s="4"/>
      <c r="J992" s="4"/>
      <c r="K992" s="4"/>
      <c r="L992" s="4"/>
      <c r="M992" s="4"/>
      <c r="N992" s="4"/>
      <c r="O992" s="4"/>
      <c r="P992" s="4"/>
      <c r="Q992" s="4"/>
      <c r="R992" s="4"/>
      <c r="S992" s="4"/>
      <c r="T992" s="4"/>
      <c r="U992" s="4"/>
      <c r="V992" s="4"/>
      <c r="W992" s="4"/>
      <c r="X992" s="4"/>
      <c r="Y992" s="4"/>
      <c r="Z992" s="4"/>
    </row>
    <row r="993" spans="1:26" ht="18.75" customHeight="1">
      <c r="A993" s="7"/>
      <c r="B993" s="77"/>
      <c r="C993" s="4"/>
      <c r="D993" s="7"/>
      <c r="E993" s="52"/>
      <c r="F993" s="4"/>
      <c r="G993" s="7"/>
      <c r="H993" s="53"/>
      <c r="I993" s="4"/>
      <c r="J993" s="4"/>
      <c r="K993" s="4"/>
      <c r="L993" s="4"/>
      <c r="M993" s="4"/>
      <c r="N993" s="4"/>
      <c r="O993" s="4"/>
      <c r="P993" s="4"/>
      <c r="Q993" s="4"/>
      <c r="R993" s="4"/>
      <c r="S993" s="4"/>
      <c r="T993" s="4"/>
      <c r="U993" s="4"/>
      <c r="V993" s="4"/>
      <c r="W993" s="4"/>
      <c r="X993" s="4"/>
      <c r="Y993" s="4"/>
      <c r="Z993" s="4"/>
    </row>
    <row r="994" spans="1:26" ht="18.75" customHeight="1">
      <c r="A994" s="7"/>
      <c r="B994" s="77"/>
      <c r="C994" s="4"/>
      <c r="D994" s="7"/>
      <c r="E994" s="52"/>
      <c r="F994" s="4"/>
      <c r="G994" s="7"/>
      <c r="H994" s="53"/>
      <c r="I994" s="4"/>
      <c r="J994" s="4"/>
      <c r="K994" s="4"/>
      <c r="L994" s="4"/>
      <c r="M994" s="4"/>
      <c r="N994" s="4"/>
      <c r="O994" s="4"/>
      <c r="P994" s="4"/>
      <c r="Q994" s="4"/>
      <c r="R994" s="4"/>
      <c r="S994" s="4"/>
      <c r="T994" s="4"/>
      <c r="U994" s="4"/>
      <c r="V994" s="4"/>
      <c r="W994" s="4"/>
      <c r="X994" s="4"/>
      <c r="Y994" s="4"/>
      <c r="Z994" s="4"/>
    </row>
    <row r="995" spans="1:26" ht="18.75" customHeight="1">
      <c r="A995" s="7"/>
      <c r="B995" s="77"/>
      <c r="C995" s="4"/>
      <c r="D995" s="7"/>
      <c r="E995" s="52"/>
      <c r="F995" s="4"/>
      <c r="G995" s="7"/>
      <c r="H995" s="53"/>
      <c r="I995" s="4"/>
      <c r="J995" s="4"/>
      <c r="K995" s="4"/>
      <c r="L995" s="4"/>
      <c r="M995" s="4"/>
      <c r="N995" s="4"/>
      <c r="O995" s="4"/>
      <c r="P995" s="4"/>
      <c r="Q995" s="4"/>
      <c r="R995" s="4"/>
      <c r="S995" s="4"/>
      <c r="T995" s="4"/>
      <c r="U995" s="4"/>
      <c r="V995" s="4"/>
      <c r="W995" s="4"/>
      <c r="X995" s="4"/>
      <c r="Y995" s="4"/>
      <c r="Z995" s="4"/>
    </row>
    <row r="996" spans="1:26" ht="18.75" customHeight="1">
      <c r="A996" s="7"/>
      <c r="B996" s="77"/>
      <c r="C996" s="4"/>
      <c r="D996" s="7"/>
      <c r="E996" s="52"/>
      <c r="F996" s="4"/>
      <c r="G996" s="7"/>
      <c r="H996" s="53"/>
      <c r="I996" s="4"/>
      <c r="J996" s="4"/>
      <c r="K996" s="4"/>
      <c r="L996" s="4"/>
      <c r="M996" s="4"/>
      <c r="N996" s="4"/>
      <c r="O996" s="4"/>
      <c r="P996" s="4"/>
      <c r="Q996" s="4"/>
      <c r="R996" s="4"/>
      <c r="S996" s="4"/>
      <c r="T996" s="4"/>
      <c r="U996" s="4"/>
      <c r="V996" s="4"/>
      <c r="W996" s="4"/>
      <c r="X996" s="4"/>
      <c r="Y996" s="4"/>
      <c r="Z996" s="4"/>
    </row>
    <row r="997" spans="1:26" ht="18.75" customHeight="1">
      <c r="A997" s="7"/>
      <c r="B997" s="77"/>
      <c r="C997" s="4"/>
      <c r="D997" s="7"/>
      <c r="E997" s="52"/>
      <c r="F997" s="4"/>
      <c r="G997" s="7"/>
      <c r="H997" s="53"/>
      <c r="I997" s="4"/>
      <c r="J997" s="4"/>
      <c r="K997" s="4"/>
      <c r="L997" s="4"/>
      <c r="M997" s="4"/>
      <c r="N997" s="4"/>
      <c r="O997" s="4"/>
      <c r="P997" s="4"/>
      <c r="Q997" s="4"/>
      <c r="R997" s="4"/>
      <c r="S997" s="4"/>
      <c r="T997" s="4"/>
      <c r="U997" s="4"/>
      <c r="V997" s="4"/>
      <c r="W997" s="4"/>
      <c r="X997" s="4"/>
      <c r="Y997" s="4"/>
      <c r="Z997" s="4"/>
    </row>
    <row r="998" spans="1:26" ht="18.75" customHeight="1">
      <c r="A998" s="7"/>
      <c r="B998" s="77"/>
      <c r="C998" s="4"/>
      <c r="D998" s="7"/>
      <c r="E998" s="52"/>
      <c r="F998" s="4"/>
      <c r="G998" s="7"/>
      <c r="H998" s="53"/>
      <c r="I998" s="4"/>
      <c r="J998" s="4"/>
      <c r="K998" s="4"/>
      <c r="L998" s="4"/>
      <c r="M998" s="4"/>
      <c r="N998" s="4"/>
      <c r="O998" s="4"/>
      <c r="P998" s="4"/>
      <c r="Q998" s="4"/>
      <c r="R998" s="4"/>
      <c r="S998" s="4"/>
      <c r="T998" s="4"/>
      <c r="U998" s="4"/>
      <c r="V998" s="4"/>
      <c r="W998" s="4"/>
      <c r="X998" s="4"/>
      <c r="Y998" s="4"/>
      <c r="Z998" s="4"/>
    </row>
    <row r="999" spans="1:26" ht="18.75" customHeight="1">
      <c r="A999" s="7"/>
      <c r="B999" s="77"/>
      <c r="C999" s="4"/>
      <c r="D999" s="7"/>
      <c r="E999" s="52"/>
      <c r="F999" s="4"/>
      <c r="G999" s="7"/>
      <c r="H999" s="53"/>
      <c r="I999" s="4"/>
      <c r="J999" s="4"/>
      <c r="K999" s="4"/>
      <c r="L999" s="4"/>
      <c r="M999" s="4"/>
      <c r="N999" s="4"/>
      <c r="O999" s="4"/>
      <c r="P999" s="4"/>
      <c r="Q999" s="4"/>
      <c r="R999" s="4"/>
      <c r="S999" s="4"/>
      <c r="T999" s="4"/>
      <c r="U999" s="4"/>
      <c r="V999" s="4"/>
      <c r="W999" s="4"/>
      <c r="X999" s="4"/>
      <c r="Y999" s="4"/>
      <c r="Z999" s="4"/>
    </row>
    <row r="1000" spans="1:26" ht="18.75" customHeight="1">
      <c r="A1000" s="7"/>
      <c r="B1000" s="77"/>
      <c r="C1000" s="4"/>
      <c r="D1000" s="7"/>
      <c r="E1000" s="52"/>
      <c r="F1000" s="4"/>
      <c r="G1000" s="7"/>
      <c r="H1000" s="53"/>
      <c r="I1000" s="4"/>
      <c r="J1000" s="4"/>
      <c r="K1000" s="4"/>
      <c r="L1000" s="4"/>
      <c r="M1000" s="4"/>
      <c r="N1000" s="4"/>
      <c r="O1000" s="4"/>
      <c r="P1000" s="4"/>
      <c r="Q1000" s="4"/>
      <c r="R1000" s="4"/>
      <c r="S1000" s="4"/>
      <c r="T1000" s="4"/>
      <c r="U1000" s="4"/>
      <c r="V1000" s="4"/>
      <c r="W1000" s="4"/>
      <c r="X1000" s="4"/>
      <c r="Y1000" s="4"/>
      <c r="Z1000" s="4"/>
    </row>
  </sheetData>
  <sheetProtection algorithmName="SHA-512" hashValue="HjX8SHG4dtB0G40raCLkseeoSUn7XBxf+zNXzn9oNy4vJt6FuPOksiIrg0lBG6m2nTNcYKMI0zYumJJLyznOMA==" saltValue="FOV9zHRCI+GYGALeetxBiA==" spinCount="100000" sheet="1" objects="1" scenarios="1" formatColumns="0"/>
  <hyperlinks>
    <hyperlink ref="F121" r:id="rId1" xr:uid="{00000000-0004-0000-0700-000000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xSplit="1" topLeftCell="B1" activePane="topRight" state="frozen"/>
      <selection pane="topRight" activeCell="C2" sqref="C2"/>
    </sheetView>
  </sheetViews>
  <sheetFormatPr baseColWidth="10" defaultColWidth="11.1640625" defaultRowHeight="15" customHeight="1"/>
  <cols>
    <col min="1" max="1" width="5.83203125" hidden="1" customWidth="1"/>
    <col min="2" max="2" width="35.1640625" customWidth="1"/>
    <col min="3" max="3" width="77.1640625" customWidth="1"/>
    <col min="4" max="4" width="8.1640625" customWidth="1"/>
    <col min="5" max="5" width="68.33203125" customWidth="1"/>
    <col min="6" max="7" width="8.1640625" customWidth="1"/>
    <col min="8" max="8" width="6.83203125" customWidth="1"/>
    <col min="9" max="9" width="50.83203125" customWidth="1"/>
    <col min="10" max="10" width="10.83203125" customWidth="1"/>
    <col min="11" max="11" width="6.83203125" customWidth="1"/>
    <col min="12" max="12" width="10.83203125" customWidth="1"/>
    <col min="13" max="13" width="6.83203125" customWidth="1"/>
    <col min="14" max="14" width="25.83203125" customWidth="1"/>
    <col min="15" max="15" width="10.83203125" customWidth="1"/>
    <col min="16" max="16" width="6.83203125" customWidth="1"/>
    <col min="17" max="26" width="10.83203125" customWidth="1"/>
  </cols>
  <sheetData>
    <row r="1" spans="1:26" ht="15.75" customHeight="1">
      <c r="A1" s="7"/>
      <c r="B1" s="4"/>
      <c r="C1" s="4"/>
      <c r="D1" s="7"/>
      <c r="E1" s="4"/>
      <c r="F1" s="4"/>
      <c r="G1" s="7"/>
      <c r="H1" s="53"/>
      <c r="I1" s="53"/>
      <c r="J1" s="53"/>
      <c r="K1" s="53"/>
      <c r="L1" s="53"/>
      <c r="M1" s="53"/>
      <c r="N1" s="53"/>
      <c r="O1" s="53"/>
      <c r="P1" s="53"/>
      <c r="Q1" s="53"/>
      <c r="R1" s="53"/>
      <c r="S1" s="4"/>
      <c r="T1" s="4"/>
      <c r="U1" s="4"/>
      <c r="V1" s="4"/>
      <c r="W1" s="4"/>
      <c r="X1" s="4"/>
      <c r="Y1" s="4"/>
      <c r="Z1" s="4"/>
    </row>
    <row r="2" spans="1:26" ht="15.75" customHeight="1">
      <c r="A2" s="7"/>
      <c r="B2" s="4"/>
      <c r="C2" s="4"/>
      <c r="D2" s="7"/>
      <c r="E2" s="4"/>
      <c r="F2" s="4"/>
      <c r="G2" s="7"/>
      <c r="H2" s="53"/>
      <c r="I2" s="53"/>
      <c r="J2" s="53"/>
      <c r="K2" s="53"/>
      <c r="L2" s="53"/>
      <c r="M2" s="53"/>
      <c r="N2" s="53"/>
      <c r="O2" s="53"/>
      <c r="P2" s="53"/>
      <c r="Q2" s="53"/>
      <c r="R2" s="53"/>
      <c r="S2" s="4"/>
      <c r="T2" s="4"/>
      <c r="U2" s="4"/>
      <c r="V2" s="4"/>
      <c r="W2" s="4"/>
      <c r="X2" s="4"/>
      <c r="Y2" s="4"/>
      <c r="Z2" s="4"/>
    </row>
    <row r="3" spans="1:26" ht="15.75" customHeight="1">
      <c r="A3" s="7"/>
      <c r="B3" s="4"/>
      <c r="C3" s="55" t="s">
        <v>2042</v>
      </c>
      <c r="D3" s="7"/>
      <c r="E3" s="53"/>
      <c r="F3" s="53"/>
      <c r="G3" s="42"/>
      <c r="H3" s="53"/>
      <c r="I3" s="53"/>
      <c r="J3" s="53"/>
      <c r="K3" s="53"/>
      <c r="L3" s="53"/>
      <c r="M3" s="53"/>
      <c r="N3" s="53"/>
      <c r="O3" s="53"/>
      <c r="P3" s="53"/>
      <c r="Q3" s="53"/>
      <c r="R3" s="53"/>
      <c r="S3" s="4"/>
      <c r="T3" s="4"/>
      <c r="U3" s="4"/>
      <c r="V3" s="4"/>
      <c r="W3" s="4"/>
      <c r="X3" s="4"/>
      <c r="Y3" s="4"/>
      <c r="Z3" s="4"/>
    </row>
    <row r="4" spans="1:26" ht="15.75" customHeight="1">
      <c r="A4" s="7"/>
      <c r="B4" s="104" t="s">
        <v>4212</v>
      </c>
      <c r="C4" s="105" t="s">
        <v>2</v>
      </c>
      <c r="D4" s="58" t="s">
        <v>4</v>
      </c>
      <c r="E4" s="59" t="s">
        <v>8</v>
      </c>
      <c r="F4" s="58" t="s">
        <v>11</v>
      </c>
      <c r="G4" s="7"/>
      <c r="H4" s="4"/>
      <c r="I4" s="4"/>
      <c r="J4" s="52"/>
      <c r="K4" s="53"/>
      <c r="L4" s="53"/>
      <c r="M4" s="53"/>
      <c r="N4" s="53"/>
      <c r="O4" s="53"/>
      <c r="P4" s="53"/>
      <c r="Q4" s="53"/>
      <c r="R4" s="53"/>
      <c r="S4" s="53"/>
      <c r="T4" s="53"/>
      <c r="U4" s="53"/>
      <c r="V4" s="4"/>
      <c r="W4" s="4"/>
      <c r="X4" s="4"/>
      <c r="Y4" s="4"/>
      <c r="Z4" s="4"/>
    </row>
    <row r="5" spans="1:26" ht="15.75" customHeight="1">
      <c r="A5" s="7"/>
      <c r="B5" s="108" t="s">
        <v>4216</v>
      </c>
      <c r="C5" s="62">
        <v>3.0281250000000002</v>
      </c>
      <c r="D5" s="62">
        <v>2.9</v>
      </c>
      <c r="E5" s="62">
        <f t="shared" ref="E5:F5" si="0">AVERAGE(R21:R30)</f>
        <v>3.8</v>
      </c>
      <c r="F5" s="62">
        <f t="shared" si="0"/>
        <v>2.9</v>
      </c>
      <c r="G5" s="7"/>
      <c r="H5" s="4"/>
      <c r="I5" s="4"/>
      <c r="J5" s="52"/>
      <c r="K5" s="53"/>
      <c r="L5" s="53"/>
      <c r="M5" s="53"/>
      <c r="N5" s="53"/>
      <c r="O5" s="53"/>
      <c r="P5" s="53"/>
      <c r="Q5" s="53"/>
      <c r="R5" s="53"/>
      <c r="S5" s="53"/>
      <c r="T5" s="53"/>
      <c r="U5" s="53"/>
      <c r="V5" s="4"/>
      <c r="W5" s="4"/>
      <c r="X5" s="4"/>
      <c r="Y5" s="4"/>
      <c r="Z5" s="4"/>
    </row>
    <row r="6" spans="1:26" ht="15.75" customHeight="1">
      <c r="A6" s="7"/>
      <c r="B6" s="108" t="s">
        <v>2131</v>
      </c>
      <c r="C6" s="62">
        <v>2.8007812499999996</v>
      </c>
      <c r="D6" s="62">
        <v>2.4375</v>
      </c>
      <c r="E6" s="62">
        <f t="shared" ref="E6:F6" si="1">AVERAGE(R35:R62)</f>
        <v>2.4166666666666665</v>
      </c>
      <c r="F6" s="62">
        <f t="shared" si="1"/>
        <v>2.4166666666666665</v>
      </c>
      <c r="G6" s="7"/>
      <c r="H6" s="4"/>
      <c r="I6" s="4"/>
      <c r="J6" s="52"/>
      <c r="K6" s="53"/>
      <c r="L6" s="53"/>
      <c r="M6" s="53"/>
      <c r="N6" s="53"/>
      <c r="O6" s="53"/>
      <c r="P6" s="53"/>
      <c r="Q6" s="53"/>
      <c r="R6" s="53"/>
      <c r="S6" s="53"/>
      <c r="T6" s="53"/>
      <c r="U6" s="53"/>
      <c r="V6" s="4"/>
      <c r="W6" s="4"/>
      <c r="X6" s="4"/>
      <c r="Y6" s="4"/>
      <c r="Z6" s="4"/>
    </row>
    <row r="7" spans="1:26" ht="15.75" customHeight="1">
      <c r="A7" s="7"/>
      <c r="B7" s="108" t="s">
        <v>499</v>
      </c>
      <c r="C7" s="62">
        <v>2.5615808823529416</v>
      </c>
      <c r="D7" s="62">
        <v>2.3382352941176472</v>
      </c>
      <c r="E7" s="62">
        <f t="shared" ref="E7:F7" si="2">AVERAGE(R72:R111)</f>
        <v>2.4705882352941178</v>
      </c>
      <c r="F7" s="62">
        <f t="shared" si="2"/>
        <v>2.2941176470588234</v>
      </c>
      <c r="G7" s="7"/>
      <c r="H7" s="4"/>
      <c r="I7" s="4"/>
      <c r="J7" s="52"/>
      <c r="K7" s="53"/>
      <c r="L7" s="53"/>
      <c r="M7" s="53"/>
      <c r="N7" s="53"/>
      <c r="O7" s="53"/>
      <c r="P7" s="53"/>
      <c r="Q7" s="53"/>
      <c r="R7" s="53"/>
      <c r="S7" s="53"/>
      <c r="T7" s="53"/>
      <c r="U7" s="53"/>
      <c r="V7" s="4"/>
      <c r="W7" s="4"/>
      <c r="X7" s="4"/>
      <c r="Y7" s="4"/>
      <c r="Z7" s="4"/>
    </row>
    <row r="8" spans="1:26" ht="15.75" customHeight="1">
      <c r="A8" s="7"/>
      <c r="B8" s="108" t="s">
        <v>4222</v>
      </c>
      <c r="C8" s="62">
        <v>2.5625</v>
      </c>
      <c r="D8" s="62">
        <v>2.375</v>
      </c>
      <c r="E8" s="62">
        <f t="shared" ref="E8:F8" si="3">AVERAGE(R116:R129)</f>
        <v>2.375</v>
      </c>
      <c r="F8" s="62">
        <f t="shared" si="3"/>
        <v>2.375</v>
      </c>
      <c r="G8" s="7"/>
      <c r="H8" s="4"/>
      <c r="I8" s="4"/>
      <c r="J8" s="52"/>
      <c r="K8" s="53"/>
      <c r="L8" s="53"/>
      <c r="M8" s="53"/>
      <c r="N8" s="53"/>
      <c r="O8" s="53"/>
      <c r="P8" s="53"/>
      <c r="Q8" s="53"/>
      <c r="R8" s="53"/>
      <c r="S8" s="53"/>
      <c r="T8" s="53"/>
      <c r="U8" s="53"/>
      <c r="V8" s="4"/>
      <c r="W8" s="4"/>
      <c r="X8" s="4"/>
      <c r="Y8" s="4"/>
      <c r="Z8" s="4"/>
    </row>
    <row r="9" spans="1:26" ht="15.75" customHeight="1">
      <c r="A9" s="7"/>
      <c r="B9" s="108" t="s">
        <v>555</v>
      </c>
      <c r="C9" s="62">
        <v>2.2920673076923075</v>
      </c>
      <c r="D9" s="62">
        <v>2.2307692307692308</v>
      </c>
      <c r="E9" s="62">
        <f t="shared" ref="E9:F9" si="4">AVERAGE(R134:R158)</f>
        <v>2.6153846153846154</v>
      </c>
      <c r="F9" s="62">
        <f t="shared" si="4"/>
        <v>2.2307692307692308</v>
      </c>
      <c r="G9" s="7"/>
      <c r="H9" s="4"/>
      <c r="I9" s="4"/>
      <c r="J9" s="52"/>
      <c r="K9" s="53"/>
      <c r="L9" s="53"/>
      <c r="M9" s="53"/>
      <c r="N9" s="53"/>
      <c r="O9" s="53"/>
      <c r="P9" s="53"/>
      <c r="Q9" s="53"/>
      <c r="R9" s="53"/>
      <c r="S9" s="53"/>
      <c r="T9" s="53"/>
      <c r="U9" s="53"/>
      <c r="V9" s="4"/>
      <c r="W9" s="4"/>
      <c r="X9" s="4"/>
      <c r="Y9" s="4"/>
      <c r="Z9" s="4"/>
    </row>
    <row r="10" spans="1:26" ht="15.75" customHeight="1">
      <c r="A10" s="7"/>
      <c r="B10" s="108" t="s">
        <v>249</v>
      </c>
      <c r="C10" s="62">
        <v>2.93359375</v>
      </c>
      <c r="D10" s="62">
        <v>3</v>
      </c>
      <c r="E10" s="62">
        <f t="shared" ref="E10:F10" si="5">AVERAGE(R163:R175)</f>
        <v>3.5</v>
      </c>
      <c r="F10" s="62">
        <f t="shared" si="5"/>
        <v>3</v>
      </c>
      <c r="G10" s="7"/>
      <c r="H10" s="4"/>
      <c r="I10" s="4"/>
      <c r="J10" s="52"/>
      <c r="K10" s="53"/>
      <c r="L10" s="53"/>
      <c r="M10" s="53"/>
      <c r="N10" s="53"/>
      <c r="O10" s="53"/>
      <c r="P10" s="53"/>
      <c r="Q10" s="53"/>
      <c r="R10" s="53"/>
      <c r="S10" s="53"/>
      <c r="T10" s="53"/>
      <c r="U10" s="53"/>
      <c r="V10" s="4"/>
      <c r="W10" s="4"/>
      <c r="X10" s="4"/>
      <c r="Y10" s="4"/>
      <c r="Z10" s="4"/>
    </row>
    <row r="11" spans="1:26" ht="15.75" customHeight="1">
      <c r="A11" s="7"/>
      <c r="B11" s="108" t="s">
        <v>2094</v>
      </c>
      <c r="C11" s="62">
        <v>2.3671875</v>
      </c>
      <c r="D11" s="62">
        <v>2</v>
      </c>
      <c r="E11" s="62">
        <f t="shared" ref="E11:F11" si="6">AVERAGE(R180:R186)</f>
        <v>2.5</v>
      </c>
      <c r="F11" s="62">
        <f t="shared" si="6"/>
        <v>2.25</v>
      </c>
      <c r="G11" s="7"/>
      <c r="H11" s="4"/>
      <c r="I11" s="4"/>
      <c r="J11" s="52"/>
      <c r="K11" s="53"/>
      <c r="L11" s="53"/>
      <c r="M11" s="53"/>
      <c r="N11" s="53"/>
      <c r="O11" s="53"/>
      <c r="P11" s="53"/>
      <c r="Q11" s="53"/>
      <c r="R11" s="53"/>
      <c r="S11" s="53"/>
      <c r="T11" s="53"/>
      <c r="U11" s="53"/>
      <c r="V11" s="4"/>
      <c r="W11" s="4"/>
      <c r="X11" s="4"/>
      <c r="Y11" s="4"/>
      <c r="Z11" s="4"/>
    </row>
    <row r="12" spans="1:26" ht="15.75" customHeight="1">
      <c r="A12" s="7"/>
      <c r="B12" s="65" t="s">
        <v>4205</v>
      </c>
      <c r="C12" s="67">
        <v>2.6519678217821778</v>
      </c>
      <c r="D12" s="67">
        <v>2.4455445544554455</v>
      </c>
      <c r="E12" s="67">
        <f t="shared" ref="E12:F12" si="7">AVERAGE(R21:R186)</f>
        <v>2.6831683168316833</v>
      </c>
      <c r="F12" s="67">
        <f t="shared" si="7"/>
        <v>2.4356435643564356</v>
      </c>
      <c r="G12" s="7"/>
      <c r="H12" s="4"/>
      <c r="I12" s="4"/>
      <c r="J12" s="52"/>
      <c r="K12" s="53"/>
      <c r="L12" s="53"/>
      <c r="M12" s="53"/>
      <c r="N12" s="53"/>
      <c r="O12" s="53"/>
      <c r="P12" s="53"/>
      <c r="Q12" s="53"/>
      <c r="R12" s="53"/>
      <c r="S12" s="53"/>
      <c r="T12" s="53"/>
      <c r="U12" s="53"/>
      <c r="V12" s="4"/>
      <c r="W12" s="4"/>
      <c r="X12" s="4"/>
      <c r="Y12" s="4"/>
      <c r="Z12" s="4"/>
    </row>
    <row r="13" spans="1:26" ht="15.75" customHeight="1">
      <c r="A13" s="7"/>
      <c r="B13" s="4"/>
      <c r="C13" s="4"/>
      <c r="D13" s="7"/>
      <c r="E13" s="4"/>
      <c r="F13" s="4"/>
      <c r="G13" s="7"/>
      <c r="H13" s="53"/>
      <c r="I13" s="53"/>
      <c r="J13" s="53"/>
      <c r="K13" s="53"/>
      <c r="L13" s="53"/>
      <c r="M13" s="53"/>
      <c r="N13" s="53"/>
      <c r="O13" s="53"/>
      <c r="P13" s="53"/>
      <c r="Q13" s="53"/>
      <c r="R13" s="53"/>
      <c r="S13" s="4"/>
      <c r="T13" s="4"/>
      <c r="U13" s="4"/>
      <c r="V13" s="4"/>
      <c r="W13" s="4"/>
      <c r="X13" s="4"/>
      <c r="Y13" s="4"/>
      <c r="Z13" s="4"/>
    </row>
    <row r="14" spans="1:26" ht="15.75" customHeight="1">
      <c r="A14" s="7"/>
      <c r="B14" s="4"/>
      <c r="C14" s="4"/>
      <c r="D14" s="7"/>
      <c r="E14" s="4"/>
      <c r="F14" s="4"/>
      <c r="G14" s="7"/>
      <c r="H14" s="53"/>
      <c r="I14" s="53"/>
      <c r="J14" s="53"/>
      <c r="K14" s="53"/>
      <c r="L14" s="53"/>
      <c r="M14" s="53"/>
      <c r="N14" s="53"/>
      <c r="O14" s="53"/>
      <c r="P14" s="53"/>
      <c r="Q14" s="53"/>
      <c r="R14" s="53"/>
      <c r="S14" s="4"/>
      <c r="T14" s="4"/>
      <c r="U14" s="4"/>
      <c r="V14" s="4"/>
      <c r="W14" s="4"/>
      <c r="X14" s="4"/>
      <c r="Y14" s="4"/>
      <c r="Z14" s="4"/>
    </row>
    <row r="15" spans="1:26" ht="15.75" customHeight="1">
      <c r="A15" s="7"/>
      <c r="B15" s="4"/>
      <c r="C15" s="4"/>
      <c r="D15" s="7"/>
      <c r="E15" s="4"/>
      <c r="F15" s="4"/>
      <c r="G15" s="7"/>
      <c r="H15" s="53"/>
      <c r="I15" s="53"/>
      <c r="J15" s="53"/>
      <c r="K15" s="53"/>
      <c r="L15" s="53"/>
      <c r="M15" s="53"/>
      <c r="N15" s="53"/>
      <c r="O15" s="53"/>
      <c r="P15" s="53"/>
      <c r="Q15" s="53"/>
      <c r="R15" s="53"/>
      <c r="S15" s="4"/>
      <c r="T15" s="4"/>
      <c r="U15" s="4"/>
      <c r="V15" s="4"/>
      <c r="W15" s="4"/>
      <c r="X15" s="4"/>
      <c r="Y15" s="4"/>
      <c r="Z15" s="4"/>
    </row>
    <row r="16" spans="1:26" ht="15.75" customHeight="1">
      <c r="A16" s="7"/>
      <c r="B16" s="2" t="s">
        <v>2918</v>
      </c>
      <c r="C16" s="99" t="s">
        <v>2133</v>
      </c>
      <c r="D16" s="7"/>
      <c r="E16" s="55" t="s">
        <v>2135</v>
      </c>
      <c r="F16" s="4"/>
      <c r="G16" s="7"/>
      <c r="H16" s="53"/>
      <c r="I16" s="53"/>
      <c r="J16" s="53"/>
      <c r="K16" s="53"/>
      <c r="L16" s="53"/>
      <c r="M16" s="53"/>
      <c r="N16" s="55" t="s">
        <v>2136</v>
      </c>
      <c r="O16" s="53"/>
      <c r="P16" s="53"/>
      <c r="Q16" s="53"/>
      <c r="R16" s="53"/>
      <c r="S16" s="4"/>
      <c r="T16" s="4"/>
      <c r="U16" s="4"/>
      <c r="V16" s="4"/>
      <c r="W16" s="4"/>
      <c r="X16" s="4"/>
      <c r="Y16" s="4"/>
      <c r="Z16" s="4"/>
    </row>
    <row r="17" spans="1:26" ht="15.75" customHeight="1">
      <c r="A17" s="7"/>
      <c r="B17" s="35" t="s">
        <v>4236</v>
      </c>
      <c r="C17" s="36" t="s">
        <v>55</v>
      </c>
      <c r="D17" s="7"/>
      <c r="E17" s="4"/>
      <c r="F17" s="4"/>
      <c r="G17" s="7"/>
      <c r="H17" s="53"/>
      <c r="I17" s="53"/>
      <c r="J17" s="53"/>
      <c r="K17" s="53"/>
      <c r="L17" s="53"/>
      <c r="M17" s="53"/>
      <c r="N17" s="53"/>
      <c r="O17" s="53"/>
      <c r="P17" s="53"/>
      <c r="Q17" s="53"/>
      <c r="R17" s="53"/>
      <c r="S17" s="4"/>
      <c r="T17" s="4"/>
      <c r="U17" s="4"/>
      <c r="V17" s="4"/>
      <c r="W17" s="4"/>
      <c r="X17" s="4"/>
      <c r="Y17" s="4"/>
      <c r="Z17" s="4"/>
    </row>
    <row r="18" spans="1:26" ht="15.75" customHeight="1">
      <c r="A18" s="7"/>
      <c r="B18" s="4"/>
      <c r="C18" s="4"/>
      <c r="D18" s="7"/>
      <c r="E18" s="53"/>
      <c r="F18" s="53"/>
      <c r="G18" s="42"/>
      <c r="H18" s="53"/>
      <c r="I18" s="53"/>
      <c r="J18" s="53"/>
      <c r="K18" s="53"/>
      <c r="L18" s="53"/>
      <c r="M18" s="53"/>
      <c r="N18" s="53"/>
      <c r="O18" s="53"/>
      <c r="P18" s="53"/>
      <c r="Q18" s="53"/>
      <c r="R18" s="53"/>
      <c r="S18" s="4"/>
      <c r="T18" s="4"/>
      <c r="U18" s="4"/>
      <c r="V18" s="4"/>
      <c r="W18" s="4"/>
      <c r="X18" s="4"/>
      <c r="Y18" s="4"/>
      <c r="Z18" s="4"/>
    </row>
    <row r="19" spans="1:26" ht="15.75" customHeight="1">
      <c r="A19" s="7"/>
      <c r="B19" s="24"/>
      <c r="C19" s="4"/>
      <c r="D19" s="12" t="s">
        <v>31</v>
      </c>
      <c r="E19" s="53"/>
      <c r="F19" s="53"/>
      <c r="G19" s="12" t="s">
        <v>31</v>
      </c>
      <c r="H19" s="12" t="s">
        <v>38</v>
      </c>
      <c r="I19" s="53"/>
      <c r="J19" s="53"/>
      <c r="K19" s="53"/>
      <c r="L19" s="53"/>
      <c r="M19" s="53"/>
      <c r="N19" s="53"/>
      <c r="O19" s="53"/>
      <c r="P19" s="53"/>
      <c r="Q19" s="53"/>
      <c r="R19" s="53"/>
      <c r="S19" s="12" t="s">
        <v>38</v>
      </c>
      <c r="T19" s="4"/>
      <c r="U19" s="4"/>
      <c r="V19" s="4"/>
      <c r="W19" s="4"/>
      <c r="X19" s="4"/>
      <c r="Y19" s="4"/>
      <c r="Z19" s="4"/>
    </row>
    <row r="20" spans="1:26" ht="15.75" customHeight="1">
      <c r="A20" s="7" t="s">
        <v>2156</v>
      </c>
      <c r="B20" s="55" t="s">
        <v>4216</v>
      </c>
      <c r="C20" s="14" t="s">
        <v>2160</v>
      </c>
      <c r="D20" s="21" t="s">
        <v>2163</v>
      </c>
      <c r="E20" s="21" t="s">
        <v>2164</v>
      </c>
      <c r="F20" s="112" t="s">
        <v>44</v>
      </c>
      <c r="G20" s="23" t="s">
        <v>45</v>
      </c>
      <c r="H20" s="21" t="s">
        <v>41</v>
      </c>
      <c r="I20" s="21" t="s">
        <v>43</v>
      </c>
      <c r="J20" s="21" t="s">
        <v>44</v>
      </c>
      <c r="K20" s="23" t="s">
        <v>45</v>
      </c>
      <c r="L20" s="23" t="s">
        <v>47</v>
      </c>
      <c r="M20" s="21" t="s">
        <v>48</v>
      </c>
      <c r="N20" s="21" t="s">
        <v>49</v>
      </c>
      <c r="O20" s="21" t="s">
        <v>44</v>
      </c>
      <c r="P20" s="23" t="s">
        <v>50</v>
      </c>
      <c r="Q20" s="23" t="s">
        <v>51</v>
      </c>
      <c r="R20" s="59" t="s">
        <v>52</v>
      </c>
      <c r="S20" s="14" t="s">
        <v>53</v>
      </c>
      <c r="T20" s="4"/>
      <c r="U20" s="4"/>
      <c r="V20" s="4"/>
      <c r="W20" s="4"/>
      <c r="X20" s="4"/>
      <c r="Y20" s="4"/>
      <c r="Z20" s="4"/>
    </row>
    <row r="21" spans="1:26" ht="15.75" customHeight="1">
      <c r="A21" s="7">
        <v>494</v>
      </c>
      <c r="B21" s="78" t="s">
        <v>4241</v>
      </c>
      <c r="C21" s="78" t="s">
        <v>4243</v>
      </c>
      <c r="D21" s="80">
        <v>4</v>
      </c>
      <c r="E21" s="130" t="s">
        <v>4244</v>
      </c>
      <c r="F21" s="133" t="str">
        <f t="shared" ref="F21:F30" si="8">HYPERLINK("https://drive.google.com/drive/folders/0B93qD7tUPEF5Yl82WmtwTV9mcHc","Technology Docs ")</f>
        <v xml:space="preserve">Technology Docs </v>
      </c>
      <c r="G21" s="34">
        <v>3</v>
      </c>
      <c r="H21" s="36">
        <v>4</v>
      </c>
      <c r="I21" s="37"/>
      <c r="J21" s="37"/>
      <c r="K21" s="34"/>
      <c r="L21" s="35"/>
      <c r="M21" s="36"/>
      <c r="N21" s="37"/>
      <c r="O21" s="37"/>
      <c r="P21" s="34"/>
      <c r="Q21" s="35"/>
      <c r="R21" s="38">
        <f t="shared" ref="R21:R30" si="9">IF(M21&lt;&gt;"",M21,IF(H21&lt;&gt;"",H21,IF(D21&lt;&gt;"",D21,"")))</f>
        <v>4</v>
      </c>
      <c r="S21" s="135">
        <f t="shared" ref="S21:S30" si="10">IF(P21&lt;&gt;"",P21,IF(K21&lt;&gt;"",K21,IF(G21&lt;&gt;"",G21,"")))</f>
        <v>3</v>
      </c>
      <c r="T21" s="4"/>
      <c r="U21" s="4"/>
      <c r="V21" s="4"/>
      <c r="W21" s="4"/>
      <c r="X21" s="4"/>
      <c r="Y21" s="4"/>
      <c r="Z21" s="4"/>
    </row>
    <row r="22" spans="1:26" ht="15.75" customHeight="1">
      <c r="A22" s="7">
        <v>495</v>
      </c>
      <c r="B22" s="19" t="s">
        <v>4262</v>
      </c>
      <c r="C22" s="19" t="s">
        <v>1990</v>
      </c>
      <c r="D22" s="34">
        <v>4</v>
      </c>
      <c r="E22" s="136" t="s">
        <v>4263</v>
      </c>
      <c r="F22" s="133" t="str">
        <f t="shared" si="8"/>
        <v xml:space="preserve">Technology Docs </v>
      </c>
      <c r="G22" s="34">
        <v>3</v>
      </c>
      <c r="H22" s="36">
        <v>4</v>
      </c>
      <c r="I22" s="37"/>
      <c r="J22" s="37"/>
      <c r="K22" s="34"/>
      <c r="L22" s="35"/>
      <c r="M22" s="36"/>
      <c r="N22" s="37"/>
      <c r="O22" s="37"/>
      <c r="P22" s="34"/>
      <c r="Q22" s="35"/>
      <c r="R22" s="38">
        <f t="shared" si="9"/>
        <v>4</v>
      </c>
      <c r="S22" s="39">
        <f t="shared" si="10"/>
        <v>3</v>
      </c>
      <c r="T22" s="4"/>
      <c r="U22" s="4"/>
      <c r="V22" s="4"/>
      <c r="W22" s="4"/>
      <c r="X22" s="4"/>
      <c r="Y22" s="4"/>
      <c r="Z22" s="4"/>
    </row>
    <row r="23" spans="1:26" ht="15.75" customHeight="1">
      <c r="A23" s="7">
        <v>496</v>
      </c>
      <c r="B23" s="19" t="s">
        <v>4270</v>
      </c>
      <c r="C23" s="19" t="s">
        <v>1995</v>
      </c>
      <c r="D23" s="34">
        <v>4</v>
      </c>
      <c r="E23" s="136" t="s">
        <v>4271</v>
      </c>
      <c r="F23" s="133" t="str">
        <f t="shared" si="8"/>
        <v xml:space="preserve">Technology Docs </v>
      </c>
      <c r="G23" s="34">
        <v>3</v>
      </c>
      <c r="H23" s="36">
        <v>4</v>
      </c>
      <c r="I23" s="37"/>
      <c r="J23" s="37"/>
      <c r="K23" s="34"/>
      <c r="L23" s="35"/>
      <c r="M23" s="36"/>
      <c r="N23" s="37"/>
      <c r="O23" s="37"/>
      <c r="P23" s="34"/>
      <c r="Q23" s="35"/>
      <c r="R23" s="38">
        <f t="shared" si="9"/>
        <v>4</v>
      </c>
      <c r="S23" s="39">
        <f t="shared" si="10"/>
        <v>3</v>
      </c>
      <c r="T23" s="4"/>
      <c r="U23" s="4"/>
      <c r="V23" s="4"/>
      <c r="W23" s="4"/>
      <c r="X23" s="4"/>
      <c r="Y23" s="4"/>
      <c r="Z23" s="4"/>
    </row>
    <row r="24" spans="1:26" ht="15.75" customHeight="1">
      <c r="A24" s="7">
        <v>497</v>
      </c>
      <c r="B24" s="19" t="s">
        <v>4275</v>
      </c>
      <c r="C24" s="19" t="s">
        <v>4276</v>
      </c>
      <c r="D24" s="34">
        <v>4</v>
      </c>
      <c r="E24" s="136" t="s">
        <v>4277</v>
      </c>
      <c r="F24" s="133" t="str">
        <f t="shared" si="8"/>
        <v xml:space="preserve">Technology Docs </v>
      </c>
      <c r="G24" s="34">
        <v>3</v>
      </c>
      <c r="H24" s="36">
        <v>5</v>
      </c>
      <c r="I24" s="37" t="s">
        <v>4279</v>
      </c>
      <c r="J24" s="37" t="s">
        <v>4280</v>
      </c>
      <c r="K24" s="34"/>
      <c r="L24" s="35"/>
      <c r="M24" s="36"/>
      <c r="N24" s="37"/>
      <c r="O24" s="37"/>
      <c r="P24" s="34"/>
      <c r="Q24" s="35"/>
      <c r="R24" s="38">
        <f t="shared" si="9"/>
        <v>5</v>
      </c>
      <c r="S24" s="39">
        <f t="shared" si="10"/>
        <v>3</v>
      </c>
      <c r="T24" s="4"/>
      <c r="U24" s="4"/>
      <c r="V24" s="4"/>
      <c r="W24" s="4"/>
      <c r="X24" s="4"/>
      <c r="Y24" s="4"/>
      <c r="Z24" s="4"/>
    </row>
    <row r="25" spans="1:26" ht="15.75" customHeight="1">
      <c r="A25" s="7">
        <v>498</v>
      </c>
      <c r="B25" s="19" t="s">
        <v>4284</v>
      </c>
      <c r="C25" s="19" t="s">
        <v>4285</v>
      </c>
      <c r="D25" s="34">
        <v>3</v>
      </c>
      <c r="E25" s="136" t="s">
        <v>4286</v>
      </c>
      <c r="F25" s="133" t="str">
        <f t="shared" si="8"/>
        <v xml:space="preserve">Technology Docs </v>
      </c>
      <c r="G25" s="34">
        <v>2</v>
      </c>
      <c r="H25" s="36">
        <v>2</v>
      </c>
      <c r="I25" s="37" t="s">
        <v>4289</v>
      </c>
      <c r="J25" s="37" t="s">
        <v>4280</v>
      </c>
      <c r="K25" s="34"/>
      <c r="L25" s="35"/>
      <c r="M25" s="36"/>
      <c r="N25" s="37"/>
      <c r="O25" s="37"/>
      <c r="P25" s="34"/>
      <c r="Q25" s="35"/>
      <c r="R25" s="38">
        <f t="shared" si="9"/>
        <v>2</v>
      </c>
      <c r="S25" s="39">
        <f t="shared" si="10"/>
        <v>2</v>
      </c>
      <c r="T25" s="4"/>
      <c r="U25" s="4"/>
      <c r="V25" s="4"/>
      <c r="W25" s="4"/>
      <c r="X25" s="4"/>
      <c r="Y25" s="4"/>
      <c r="Z25" s="4"/>
    </row>
    <row r="26" spans="1:26" ht="15.75" customHeight="1">
      <c r="A26" s="7">
        <v>499</v>
      </c>
      <c r="B26" s="19" t="s">
        <v>4292</v>
      </c>
      <c r="C26" s="19" t="s">
        <v>4294</v>
      </c>
      <c r="D26" s="34">
        <v>3</v>
      </c>
      <c r="E26" s="136" t="s">
        <v>4295</v>
      </c>
      <c r="F26" s="133" t="str">
        <f t="shared" si="8"/>
        <v xml:space="preserve">Technology Docs </v>
      </c>
      <c r="G26" s="34">
        <v>3</v>
      </c>
      <c r="H26" s="36">
        <v>3</v>
      </c>
      <c r="I26" s="37" t="s">
        <v>4297</v>
      </c>
      <c r="J26" s="37"/>
      <c r="K26" s="34"/>
      <c r="L26" s="35"/>
      <c r="M26" s="36"/>
      <c r="N26" s="37"/>
      <c r="O26" s="37"/>
      <c r="P26" s="34"/>
      <c r="Q26" s="35"/>
      <c r="R26" s="38">
        <f t="shared" si="9"/>
        <v>3</v>
      </c>
      <c r="S26" s="39">
        <f t="shared" si="10"/>
        <v>3</v>
      </c>
      <c r="T26" s="4"/>
      <c r="U26" s="4"/>
      <c r="V26" s="4"/>
      <c r="W26" s="4"/>
      <c r="X26" s="4"/>
      <c r="Y26" s="4"/>
      <c r="Z26" s="4"/>
    </row>
    <row r="27" spans="1:26" ht="15.75" customHeight="1">
      <c r="A27" s="7">
        <v>500</v>
      </c>
      <c r="B27" s="19" t="s">
        <v>4301</v>
      </c>
      <c r="C27" s="19" t="s">
        <v>4302</v>
      </c>
      <c r="D27" s="34">
        <v>5</v>
      </c>
      <c r="E27" s="136" t="s">
        <v>4303</v>
      </c>
      <c r="F27" s="133" t="str">
        <f t="shared" si="8"/>
        <v xml:space="preserve">Technology Docs </v>
      </c>
      <c r="G27" s="34">
        <v>3</v>
      </c>
      <c r="H27" s="36">
        <v>5</v>
      </c>
      <c r="I27" s="37"/>
      <c r="J27" s="37"/>
      <c r="K27" s="34"/>
      <c r="L27" s="35"/>
      <c r="M27" s="36"/>
      <c r="N27" s="37"/>
      <c r="O27" s="37"/>
      <c r="P27" s="34"/>
      <c r="Q27" s="35"/>
      <c r="R27" s="38">
        <f t="shared" si="9"/>
        <v>5</v>
      </c>
      <c r="S27" s="39">
        <f t="shared" si="10"/>
        <v>3</v>
      </c>
      <c r="T27" s="4"/>
      <c r="U27" s="4"/>
      <c r="V27" s="4"/>
      <c r="W27" s="4"/>
      <c r="X27" s="4"/>
      <c r="Y27" s="4"/>
      <c r="Z27" s="4"/>
    </row>
    <row r="28" spans="1:26" ht="15.75" customHeight="1">
      <c r="A28" s="7">
        <v>501</v>
      </c>
      <c r="B28" s="19" t="s">
        <v>4306</v>
      </c>
      <c r="C28" s="19" t="s">
        <v>4307</v>
      </c>
      <c r="D28" s="34">
        <v>4</v>
      </c>
      <c r="E28" s="136" t="s">
        <v>4308</v>
      </c>
      <c r="F28" s="133" t="str">
        <f t="shared" si="8"/>
        <v xml:space="preserve">Technology Docs </v>
      </c>
      <c r="G28" s="34">
        <v>3</v>
      </c>
      <c r="H28" s="36">
        <v>4</v>
      </c>
      <c r="I28" s="37"/>
      <c r="J28" s="37"/>
      <c r="K28" s="34"/>
      <c r="L28" s="35"/>
      <c r="M28" s="36"/>
      <c r="N28" s="37"/>
      <c r="O28" s="37"/>
      <c r="P28" s="34"/>
      <c r="Q28" s="35"/>
      <c r="R28" s="38">
        <f t="shared" si="9"/>
        <v>4</v>
      </c>
      <c r="S28" s="39">
        <f t="shared" si="10"/>
        <v>3</v>
      </c>
      <c r="T28" s="4"/>
      <c r="U28" s="4"/>
      <c r="V28" s="4"/>
      <c r="W28" s="4"/>
      <c r="X28" s="4"/>
      <c r="Y28" s="4"/>
      <c r="Z28" s="4"/>
    </row>
    <row r="29" spans="1:26" ht="15.75" customHeight="1">
      <c r="A29" s="7">
        <v>502</v>
      </c>
      <c r="B29" s="19" t="s">
        <v>4311</v>
      </c>
      <c r="C29" s="19" t="s">
        <v>4312</v>
      </c>
      <c r="D29" s="34">
        <v>3</v>
      </c>
      <c r="E29" s="136" t="s">
        <v>4313</v>
      </c>
      <c r="F29" s="133" t="str">
        <f t="shared" si="8"/>
        <v xml:space="preserve">Technology Docs </v>
      </c>
      <c r="G29" s="34">
        <v>3</v>
      </c>
      <c r="H29" s="36">
        <v>3</v>
      </c>
      <c r="I29" s="37"/>
      <c r="J29" s="37"/>
      <c r="K29" s="34"/>
      <c r="L29" s="35"/>
      <c r="M29" s="36"/>
      <c r="N29" s="37"/>
      <c r="O29" s="37"/>
      <c r="P29" s="34"/>
      <c r="Q29" s="35"/>
      <c r="R29" s="38">
        <f t="shared" si="9"/>
        <v>3</v>
      </c>
      <c r="S29" s="39">
        <f t="shared" si="10"/>
        <v>3</v>
      </c>
      <c r="T29" s="4"/>
      <c r="U29" s="4"/>
      <c r="V29" s="4"/>
      <c r="W29" s="4"/>
      <c r="X29" s="4"/>
      <c r="Y29" s="4"/>
      <c r="Z29" s="4"/>
    </row>
    <row r="30" spans="1:26" ht="15.75" customHeight="1">
      <c r="A30" s="7">
        <v>503</v>
      </c>
      <c r="B30" s="19" t="s">
        <v>4318</v>
      </c>
      <c r="C30" s="19" t="s">
        <v>4319</v>
      </c>
      <c r="D30" s="34">
        <v>4</v>
      </c>
      <c r="E30" s="136" t="s">
        <v>4320</v>
      </c>
      <c r="F30" s="133" t="str">
        <f t="shared" si="8"/>
        <v xml:space="preserve">Technology Docs </v>
      </c>
      <c r="G30" s="34">
        <v>3</v>
      </c>
      <c r="H30" s="36">
        <v>4</v>
      </c>
      <c r="I30" s="37"/>
      <c r="J30" s="37"/>
      <c r="K30" s="34"/>
      <c r="L30" s="35"/>
      <c r="M30" s="36"/>
      <c r="N30" s="37"/>
      <c r="O30" s="37"/>
      <c r="P30" s="34"/>
      <c r="Q30" s="35"/>
      <c r="R30" s="38">
        <f t="shared" si="9"/>
        <v>4</v>
      </c>
      <c r="S30" s="39">
        <f t="shared" si="10"/>
        <v>3</v>
      </c>
      <c r="T30" s="4"/>
      <c r="U30" s="4"/>
      <c r="V30" s="4"/>
      <c r="W30" s="4"/>
      <c r="X30" s="4"/>
      <c r="Y30" s="4"/>
      <c r="Z30" s="4"/>
    </row>
    <row r="31" spans="1:26" ht="15.75" customHeight="1">
      <c r="A31" s="24"/>
      <c r="B31" s="24"/>
      <c r="C31" s="24"/>
      <c r="D31" s="137"/>
      <c r="E31" s="24"/>
      <c r="F31" s="53"/>
      <c r="G31" s="53"/>
      <c r="H31" s="53"/>
      <c r="I31" s="53"/>
      <c r="J31" s="53"/>
      <c r="K31" s="53"/>
      <c r="L31" s="53"/>
      <c r="M31" s="53"/>
      <c r="N31" s="53"/>
      <c r="O31" s="53"/>
      <c r="P31" s="53"/>
      <c r="Q31" s="53"/>
      <c r="R31" s="53"/>
      <c r="S31" s="53"/>
      <c r="T31" s="24"/>
      <c r="U31" s="24"/>
      <c r="V31" s="24"/>
      <c r="W31" s="24"/>
      <c r="X31" s="24"/>
      <c r="Y31" s="24"/>
      <c r="Z31" s="24"/>
    </row>
    <row r="32" spans="1:26" ht="15.75" customHeight="1">
      <c r="A32" s="24"/>
      <c r="B32" s="24"/>
      <c r="C32" s="24"/>
      <c r="D32" s="137"/>
      <c r="E32" s="24"/>
      <c r="F32" s="53"/>
      <c r="G32" s="53"/>
      <c r="H32" s="53"/>
      <c r="I32" s="53"/>
      <c r="J32" s="53"/>
      <c r="K32" s="53"/>
      <c r="L32" s="53"/>
      <c r="M32" s="53"/>
      <c r="N32" s="53"/>
      <c r="O32" s="53"/>
      <c r="P32" s="53"/>
      <c r="Q32" s="53"/>
      <c r="R32" s="53"/>
      <c r="S32" s="53"/>
      <c r="T32" s="24"/>
      <c r="U32" s="24"/>
      <c r="V32" s="24"/>
      <c r="W32" s="24"/>
      <c r="X32" s="24"/>
      <c r="Y32" s="24"/>
      <c r="Z32" s="24"/>
    </row>
    <row r="33" spans="1:26" ht="15.75" customHeight="1">
      <c r="A33" s="24"/>
      <c r="B33" s="24"/>
      <c r="C33" s="24"/>
      <c r="D33" s="137"/>
      <c r="E33" s="24"/>
      <c r="F33" s="53"/>
      <c r="G33" s="53"/>
      <c r="H33" s="53"/>
      <c r="I33" s="53"/>
      <c r="J33" s="53"/>
      <c r="K33" s="53"/>
      <c r="L33" s="53"/>
      <c r="M33" s="53"/>
      <c r="N33" s="53"/>
      <c r="O33" s="53"/>
      <c r="P33" s="53"/>
      <c r="Q33" s="53"/>
      <c r="R33" s="53"/>
      <c r="S33" s="53"/>
      <c r="T33" s="24"/>
      <c r="U33" s="24"/>
      <c r="V33" s="24"/>
      <c r="W33" s="24"/>
      <c r="X33" s="24"/>
      <c r="Y33" s="24"/>
      <c r="Z33" s="24"/>
    </row>
    <row r="34" spans="1:26" ht="15.75" customHeight="1">
      <c r="A34" s="7"/>
      <c r="B34" s="55" t="s">
        <v>2131</v>
      </c>
      <c r="C34" s="24"/>
      <c r="D34" s="137"/>
      <c r="E34" s="24"/>
      <c r="F34" s="53"/>
      <c r="G34" s="53"/>
      <c r="H34" s="53"/>
      <c r="I34" s="53"/>
      <c r="J34" s="53"/>
      <c r="K34" s="53"/>
      <c r="L34" s="53"/>
      <c r="M34" s="53"/>
      <c r="N34" s="53"/>
      <c r="O34" s="53"/>
      <c r="P34" s="53"/>
      <c r="Q34" s="53"/>
      <c r="R34" s="53"/>
      <c r="S34" s="53"/>
      <c r="T34" s="4"/>
      <c r="U34" s="4"/>
      <c r="V34" s="4"/>
      <c r="W34" s="4"/>
      <c r="X34" s="4"/>
      <c r="Y34" s="4"/>
      <c r="Z34" s="4"/>
    </row>
    <row r="35" spans="1:26" ht="15.75" customHeight="1">
      <c r="A35" s="7">
        <v>504</v>
      </c>
      <c r="B35" s="19" t="s">
        <v>4325</v>
      </c>
      <c r="C35" s="19" t="s">
        <v>1934</v>
      </c>
      <c r="D35" s="34">
        <v>2</v>
      </c>
      <c r="E35" s="136" t="s">
        <v>1938</v>
      </c>
      <c r="F35" s="139" t="str">
        <f t="shared" ref="F35:F38" si="11">HYPERLINK("https://drive.google.com/drive/folders/0B93qD7tUPEF5WWhCSXpuN08xR1k?usp=sharing","Documents for Supplier Managment ")</f>
        <v xml:space="preserve">Documents for Supplier Managment </v>
      </c>
      <c r="G35" s="34">
        <v>3</v>
      </c>
      <c r="H35" s="36">
        <v>3</v>
      </c>
      <c r="I35" s="37" t="s">
        <v>4331</v>
      </c>
      <c r="J35" s="37" t="s">
        <v>4332</v>
      </c>
      <c r="K35" s="34"/>
      <c r="L35" s="35"/>
      <c r="M35" s="36"/>
      <c r="N35" s="37"/>
      <c r="O35" s="37"/>
      <c r="P35" s="34"/>
      <c r="Q35" s="35"/>
      <c r="R35" s="38">
        <f t="shared" ref="R35:R38" si="12">IF(M35&lt;&gt;"",M35,IF(H35&lt;&gt;"",H35,IF(D35&lt;&gt;"",D35,"")))</f>
        <v>3</v>
      </c>
      <c r="S35" s="39">
        <f t="shared" ref="S35:S38" si="13">IF(P35&lt;&gt;"",P35,IF(K35&lt;&gt;"",K35,IF(G35&lt;&gt;"",G35,"")))</f>
        <v>3</v>
      </c>
      <c r="T35" s="4"/>
      <c r="U35" s="4"/>
      <c r="V35" s="4"/>
      <c r="W35" s="4"/>
      <c r="X35" s="4"/>
      <c r="Y35" s="4"/>
      <c r="Z35" s="4"/>
    </row>
    <row r="36" spans="1:26" ht="15.75" customHeight="1">
      <c r="A36" s="7">
        <v>505</v>
      </c>
      <c r="B36" s="19" t="s">
        <v>3077</v>
      </c>
      <c r="C36" s="19" t="s">
        <v>3078</v>
      </c>
      <c r="D36" s="34">
        <v>3</v>
      </c>
      <c r="E36" s="136" t="s">
        <v>4336</v>
      </c>
      <c r="F36" s="139" t="str">
        <f t="shared" si="11"/>
        <v xml:space="preserve">Documents for Supplier Managment </v>
      </c>
      <c r="G36" s="34">
        <v>3</v>
      </c>
      <c r="H36" s="36">
        <v>3</v>
      </c>
      <c r="I36" s="37"/>
      <c r="J36" s="37"/>
      <c r="K36" s="34"/>
      <c r="L36" s="35"/>
      <c r="M36" s="36"/>
      <c r="N36" s="37"/>
      <c r="O36" s="37"/>
      <c r="P36" s="34"/>
      <c r="Q36" s="35"/>
      <c r="R36" s="38">
        <f t="shared" si="12"/>
        <v>3</v>
      </c>
      <c r="S36" s="39">
        <f t="shared" si="13"/>
        <v>3</v>
      </c>
      <c r="T36" s="4"/>
      <c r="U36" s="4"/>
      <c r="V36" s="4"/>
      <c r="W36" s="4"/>
      <c r="X36" s="4"/>
      <c r="Y36" s="4"/>
      <c r="Z36" s="4"/>
    </row>
    <row r="37" spans="1:26" ht="15.75" customHeight="1">
      <c r="A37" s="7">
        <v>506</v>
      </c>
      <c r="B37" s="19" t="s">
        <v>3082</v>
      </c>
      <c r="C37" s="19" t="s">
        <v>1941</v>
      </c>
      <c r="D37" s="34">
        <v>3</v>
      </c>
      <c r="E37" s="136" t="s">
        <v>1944</v>
      </c>
      <c r="F37" s="139" t="str">
        <f t="shared" si="11"/>
        <v xml:space="preserve">Documents for Supplier Managment </v>
      </c>
      <c r="G37" s="34">
        <v>3</v>
      </c>
      <c r="H37" s="36">
        <v>3</v>
      </c>
      <c r="I37" s="37"/>
      <c r="J37" s="37"/>
      <c r="K37" s="34"/>
      <c r="L37" s="35"/>
      <c r="M37" s="36"/>
      <c r="N37" s="37"/>
      <c r="O37" s="37"/>
      <c r="P37" s="34"/>
      <c r="Q37" s="35"/>
      <c r="R37" s="38">
        <f t="shared" si="12"/>
        <v>3</v>
      </c>
      <c r="S37" s="39">
        <f t="shared" si="13"/>
        <v>3</v>
      </c>
      <c r="T37" s="4"/>
      <c r="U37" s="4"/>
      <c r="V37" s="4"/>
      <c r="W37" s="4"/>
      <c r="X37" s="4"/>
      <c r="Y37" s="4"/>
      <c r="Z37" s="4"/>
    </row>
    <row r="38" spans="1:26" ht="15.75" customHeight="1">
      <c r="A38" s="7">
        <v>507</v>
      </c>
      <c r="B38" s="19" t="s">
        <v>4342</v>
      </c>
      <c r="C38" s="19" t="s">
        <v>4343</v>
      </c>
      <c r="D38" s="34">
        <v>3</v>
      </c>
      <c r="E38" s="136" t="s">
        <v>4344</v>
      </c>
      <c r="F38" s="139" t="str">
        <f t="shared" si="11"/>
        <v xml:space="preserve">Documents for Supplier Managment </v>
      </c>
      <c r="G38" s="34">
        <v>3</v>
      </c>
      <c r="H38" s="36">
        <v>3</v>
      </c>
      <c r="I38" s="37"/>
      <c r="J38" s="37"/>
      <c r="K38" s="34"/>
      <c r="L38" s="35"/>
      <c r="M38" s="36"/>
      <c r="N38" s="37"/>
      <c r="O38" s="37"/>
      <c r="P38" s="34"/>
      <c r="Q38" s="35"/>
      <c r="R38" s="38">
        <f t="shared" si="12"/>
        <v>3</v>
      </c>
      <c r="S38" s="39">
        <f t="shared" si="13"/>
        <v>3</v>
      </c>
      <c r="T38" s="4"/>
      <c r="U38" s="4"/>
      <c r="V38" s="4"/>
      <c r="W38" s="4"/>
      <c r="X38" s="4"/>
      <c r="Y38" s="4"/>
      <c r="Z38" s="4"/>
    </row>
    <row r="39" spans="1:26" ht="15.75" customHeight="1">
      <c r="A39" s="24"/>
      <c r="B39" s="24"/>
      <c r="C39" s="24"/>
      <c r="D39" s="137"/>
      <c r="E39" s="24"/>
      <c r="F39" s="53"/>
      <c r="G39" s="53"/>
      <c r="H39" s="53"/>
      <c r="I39" s="53"/>
      <c r="J39" s="53"/>
      <c r="K39" s="53"/>
      <c r="L39" s="53"/>
      <c r="M39" s="53"/>
      <c r="N39" s="53"/>
      <c r="O39" s="53"/>
      <c r="P39" s="53"/>
      <c r="Q39" s="53"/>
      <c r="R39" s="53"/>
      <c r="S39" s="53"/>
      <c r="T39" s="24"/>
      <c r="U39" s="24"/>
      <c r="V39" s="24"/>
      <c r="W39" s="24"/>
      <c r="X39" s="24"/>
      <c r="Y39" s="24"/>
      <c r="Z39" s="24"/>
    </row>
    <row r="40" spans="1:26" ht="15.75" customHeight="1">
      <c r="A40" s="7">
        <v>508</v>
      </c>
      <c r="B40" s="19" t="s">
        <v>4345</v>
      </c>
      <c r="C40" s="19" t="s">
        <v>4346</v>
      </c>
      <c r="D40" s="34">
        <v>2</v>
      </c>
      <c r="E40" s="136" t="s">
        <v>4348</v>
      </c>
      <c r="F40" s="139" t="str">
        <f t="shared" ref="F40:F44" si="14">HYPERLINK("https://drive.google.com/drive/folders/0B93qD7tUPEF5WWhCSXpuN08xR1k?usp=sharing","Documents for Supplier Managment ")</f>
        <v xml:space="preserve">Documents for Supplier Managment </v>
      </c>
      <c r="G40" s="34">
        <v>3</v>
      </c>
      <c r="H40" s="36">
        <v>3</v>
      </c>
      <c r="I40" s="37" t="s">
        <v>4348</v>
      </c>
      <c r="J40" s="37" t="s">
        <v>4332</v>
      </c>
      <c r="K40" s="34"/>
      <c r="L40" s="35"/>
      <c r="M40" s="36"/>
      <c r="N40" s="37"/>
      <c r="O40" s="37"/>
      <c r="P40" s="34"/>
      <c r="Q40" s="35"/>
      <c r="R40" s="38">
        <f t="shared" ref="R40:R44" si="15">IF(M40&lt;&gt;"",M40,IF(H40&lt;&gt;"",H40,IF(D40&lt;&gt;"",D40,"")))</f>
        <v>3</v>
      </c>
      <c r="S40" s="39">
        <f t="shared" ref="S40:S44" si="16">IF(P40&lt;&gt;"",P40,IF(K40&lt;&gt;"",K40,IF(G40&lt;&gt;"",G40,"")))</f>
        <v>3</v>
      </c>
      <c r="T40" s="4"/>
      <c r="U40" s="4"/>
      <c r="V40" s="4"/>
      <c r="W40" s="4"/>
      <c r="X40" s="4"/>
      <c r="Y40" s="4"/>
      <c r="Z40" s="4"/>
    </row>
    <row r="41" spans="1:26" ht="15.75" customHeight="1">
      <c r="A41" s="7">
        <v>509</v>
      </c>
      <c r="B41" s="19" t="s">
        <v>4359</v>
      </c>
      <c r="C41" s="19" t="s">
        <v>4360</v>
      </c>
      <c r="D41" s="34">
        <v>2</v>
      </c>
      <c r="E41" s="136" t="s">
        <v>535</v>
      </c>
      <c r="F41" s="139" t="str">
        <f t="shared" si="14"/>
        <v xml:space="preserve">Documents for Supplier Managment </v>
      </c>
      <c r="G41" s="34">
        <v>2</v>
      </c>
      <c r="H41" s="36">
        <v>2</v>
      </c>
      <c r="I41" s="37"/>
      <c r="J41" s="37"/>
      <c r="K41" s="34"/>
      <c r="L41" s="35"/>
      <c r="M41" s="36"/>
      <c r="N41" s="37"/>
      <c r="O41" s="37"/>
      <c r="P41" s="34"/>
      <c r="Q41" s="35"/>
      <c r="R41" s="38">
        <f t="shared" si="15"/>
        <v>2</v>
      </c>
      <c r="S41" s="39">
        <f t="shared" si="16"/>
        <v>2</v>
      </c>
      <c r="T41" s="4"/>
      <c r="U41" s="4"/>
      <c r="V41" s="4"/>
      <c r="W41" s="4"/>
      <c r="X41" s="4"/>
      <c r="Y41" s="4"/>
      <c r="Z41" s="4"/>
    </row>
    <row r="42" spans="1:26" ht="15.75" customHeight="1">
      <c r="A42" s="7">
        <v>510</v>
      </c>
      <c r="B42" s="19" t="s">
        <v>4367</v>
      </c>
      <c r="C42" s="19" t="s">
        <v>1951</v>
      </c>
      <c r="D42" s="34">
        <v>1</v>
      </c>
      <c r="E42" s="136" t="s">
        <v>4368</v>
      </c>
      <c r="F42" s="139" t="str">
        <f t="shared" si="14"/>
        <v xml:space="preserve">Documents for Supplier Managment </v>
      </c>
      <c r="G42" s="34">
        <v>1</v>
      </c>
      <c r="H42" s="36">
        <v>1</v>
      </c>
      <c r="I42" s="37"/>
      <c r="J42" s="37"/>
      <c r="K42" s="34"/>
      <c r="L42" s="35"/>
      <c r="M42" s="36"/>
      <c r="N42" s="37"/>
      <c r="O42" s="37"/>
      <c r="P42" s="34"/>
      <c r="Q42" s="35"/>
      <c r="R42" s="38">
        <f t="shared" si="15"/>
        <v>1</v>
      </c>
      <c r="S42" s="39">
        <f t="shared" si="16"/>
        <v>1</v>
      </c>
      <c r="T42" s="4"/>
      <c r="U42" s="4"/>
      <c r="V42" s="4"/>
      <c r="W42" s="4"/>
      <c r="X42" s="4"/>
      <c r="Y42" s="4"/>
      <c r="Z42" s="4"/>
    </row>
    <row r="43" spans="1:26" ht="15.75" customHeight="1">
      <c r="A43" s="7">
        <v>511</v>
      </c>
      <c r="B43" s="19" t="s">
        <v>4373</v>
      </c>
      <c r="C43" s="19" t="s">
        <v>4374</v>
      </c>
      <c r="D43" s="34">
        <v>1</v>
      </c>
      <c r="E43" s="136" t="s">
        <v>4375</v>
      </c>
      <c r="F43" s="139" t="str">
        <f t="shared" si="14"/>
        <v xml:space="preserve">Documents for Supplier Managment </v>
      </c>
      <c r="G43" s="34">
        <v>1</v>
      </c>
      <c r="H43" s="36">
        <v>1</v>
      </c>
      <c r="I43" s="37"/>
      <c r="J43" s="37"/>
      <c r="K43" s="34"/>
      <c r="L43" s="35"/>
      <c r="M43" s="36"/>
      <c r="N43" s="37"/>
      <c r="O43" s="37"/>
      <c r="P43" s="34"/>
      <c r="Q43" s="35"/>
      <c r="R43" s="38">
        <f t="shared" si="15"/>
        <v>1</v>
      </c>
      <c r="S43" s="39">
        <f t="shared" si="16"/>
        <v>1</v>
      </c>
      <c r="T43" s="4"/>
      <c r="U43" s="4"/>
      <c r="V43" s="4"/>
      <c r="W43" s="4"/>
      <c r="X43" s="4"/>
      <c r="Y43" s="4"/>
      <c r="Z43" s="4"/>
    </row>
    <row r="44" spans="1:26" ht="15.75" customHeight="1">
      <c r="A44" s="7">
        <v>512</v>
      </c>
      <c r="B44" s="19" t="s">
        <v>4377</v>
      </c>
      <c r="C44" s="19" t="s">
        <v>4378</v>
      </c>
      <c r="D44" s="34">
        <v>1</v>
      </c>
      <c r="E44" s="136" t="s">
        <v>4379</v>
      </c>
      <c r="F44" s="139" t="str">
        <f t="shared" si="14"/>
        <v xml:space="preserve">Documents for Supplier Managment </v>
      </c>
      <c r="G44" s="34">
        <v>2</v>
      </c>
      <c r="H44" s="36">
        <v>2</v>
      </c>
      <c r="I44" s="37"/>
      <c r="J44" s="37"/>
      <c r="K44" s="34"/>
      <c r="L44" s="35"/>
      <c r="M44" s="36"/>
      <c r="N44" s="37"/>
      <c r="O44" s="37"/>
      <c r="P44" s="34"/>
      <c r="Q44" s="35"/>
      <c r="R44" s="38">
        <f t="shared" si="15"/>
        <v>2</v>
      </c>
      <c r="S44" s="39">
        <f t="shared" si="16"/>
        <v>2</v>
      </c>
      <c r="T44" s="4"/>
      <c r="U44" s="4"/>
      <c r="V44" s="4"/>
      <c r="W44" s="4"/>
      <c r="X44" s="4"/>
      <c r="Y44" s="4"/>
      <c r="Z44" s="4"/>
    </row>
    <row r="45" spans="1:26" ht="15.75" customHeight="1">
      <c r="A45" s="24"/>
      <c r="B45" s="24"/>
      <c r="C45" s="24"/>
      <c r="D45" s="137"/>
      <c r="E45" s="24"/>
      <c r="F45" s="53"/>
      <c r="G45" s="53"/>
      <c r="H45" s="53"/>
      <c r="I45" s="53"/>
      <c r="J45" s="53"/>
      <c r="K45" s="53"/>
      <c r="L45" s="53"/>
      <c r="M45" s="53"/>
      <c r="N45" s="53"/>
      <c r="O45" s="53"/>
      <c r="P45" s="53"/>
      <c r="Q45" s="53"/>
      <c r="R45" s="53"/>
      <c r="S45" s="53"/>
      <c r="T45" s="24"/>
      <c r="U45" s="24"/>
      <c r="V45" s="24"/>
      <c r="W45" s="24"/>
      <c r="X45" s="24"/>
      <c r="Y45" s="24"/>
      <c r="Z45" s="24"/>
    </row>
    <row r="46" spans="1:26" ht="15.75" customHeight="1">
      <c r="A46" s="7">
        <v>513</v>
      </c>
      <c r="B46" s="19" t="s">
        <v>4381</v>
      </c>
      <c r="C46" s="19" t="s">
        <v>4382</v>
      </c>
      <c r="D46" s="34">
        <v>3</v>
      </c>
      <c r="E46" s="136" t="s">
        <v>4383</v>
      </c>
      <c r="F46" s="139" t="str">
        <f t="shared" ref="F46:F49" si="17">HYPERLINK("https://drive.google.com/drive/folders/0B93qD7tUPEF5WWhCSXpuN08xR1k?usp=sharing","Documents for Supplier Managment ")</f>
        <v xml:space="preserve">Documents for Supplier Managment </v>
      </c>
      <c r="G46" s="34">
        <v>3</v>
      </c>
      <c r="H46" s="36">
        <v>3</v>
      </c>
      <c r="I46" s="37"/>
      <c r="J46" s="37"/>
      <c r="K46" s="34"/>
      <c r="L46" s="35"/>
      <c r="M46" s="36"/>
      <c r="N46" s="37"/>
      <c r="O46" s="37"/>
      <c r="P46" s="34"/>
      <c r="Q46" s="35"/>
      <c r="R46" s="38">
        <f t="shared" ref="R46:R49" si="18">IF(M46&lt;&gt;"",M46,IF(H46&lt;&gt;"",H46,IF(D46&lt;&gt;"",D46,"")))</f>
        <v>3</v>
      </c>
      <c r="S46" s="39">
        <f t="shared" ref="S46:S49" si="19">IF(P46&lt;&gt;"",P46,IF(K46&lt;&gt;"",K46,IF(G46&lt;&gt;"",G46,"")))</f>
        <v>3</v>
      </c>
      <c r="T46" s="4"/>
      <c r="U46" s="4"/>
      <c r="V46" s="4"/>
      <c r="W46" s="4"/>
      <c r="X46" s="4"/>
      <c r="Y46" s="4"/>
      <c r="Z46" s="4"/>
    </row>
    <row r="47" spans="1:26" ht="15.75" customHeight="1">
      <c r="A47" s="7">
        <v>514</v>
      </c>
      <c r="B47" s="19" t="s">
        <v>4388</v>
      </c>
      <c r="C47" s="19" t="s">
        <v>4389</v>
      </c>
      <c r="D47" s="34">
        <v>3</v>
      </c>
      <c r="E47" s="136" t="s">
        <v>4390</v>
      </c>
      <c r="F47" s="139" t="str">
        <f t="shared" si="17"/>
        <v xml:space="preserve">Documents for Supplier Managment </v>
      </c>
      <c r="G47" s="34">
        <v>4</v>
      </c>
      <c r="H47" s="36">
        <v>3</v>
      </c>
      <c r="I47" s="37"/>
      <c r="J47" s="37"/>
      <c r="K47" s="34"/>
      <c r="L47" s="35"/>
      <c r="M47" s="36"/>
      <c r="N47" s="37"/>
      <c r="O47" s="37"/>
      <c r="P47" s="34"/>
      <c r="Q47" s="35"/>
      <c r="R47" s="38">
        <f t="shared" si="18"/>
        <v>3</v>
      </c>
      <c r="S47" s="39">
        <f t="shared" si="19"/>
        <v>4</v>
      </c>
      <c r="T47" s="4"/>
      <c r="U47" s="4"/>
      <c r="V47" s="4"/>
      <c r="W47" s="4"/>
      <c r="X47" s="4"/>
      <c r="Y47" s="4"/>
      <c r="Z47" s="4"/>
    </row>
    <row r="48" spans="1:26" ht="15.75" customHeight="1">
      <c r="A48" s="7">
        <v>515</v>
      </c>
      <c r="B48" s="19" t="s">
        <v>4393</v>
      </c>
      <c r="C48" s="19" t="s">
        <v>4394</v>
      </c>
      <c r="D48" s="34">
        <v>1</v>
      </c>
      <c r="E48" s="136" t="s">
        <v>4395</v>
      </c>
      <c r="F48" s="139" t="str">
        <f t="shared" si="17"/>
        <v xml:space="preserve">Documents for Supplier Managment </v>
      </c>
      <c r="G48" s="34">
        <v>2</v>
      </c>
      <c r="H48" s="36">
        <v>2</v>
      </c>
      <c r="I48" s="37" t="s">
        <v>4395</v>
      </c>
      <c r="J48" s="37"/>
      <c r="K48" s="34"/>
      <c r="L48" s="35"/>
      <c r="M48" s="36"/>
      <c r="N48" s="37"/>
      <c r="O48" s="37"/>
      <c r="P48" s="34"/>
      <c r="Q48" s="35"/>
      <c r="R48" s="38">
        <f t="shared" si="18"/>
        <v>2</v>
      </c>
      <c r="S48" s="39">
        <f t="shared" si="19"/>
        <v>2</v>
      </c>
      <c r="T48" s="4"/>
      <c r="U48" s="4"/>
      <c r="V48" s="4"/>
      <c r="W48" s="4"/>
      <c r="X48" s="4"/>
      <c r="Y48" s="4"/>
      <c r="Z48" s="4"/>
    </row>
    <row r="49" spans="1:26" ht="15.75" customHeight="1">
      <c r="A49" s="7">
        <v>516</v>
      </c>
      <c r="B49" s="19" t="s">
        <v>4397</v>
      </c>
      <c r="C49" s="19" t="s">
        <v>4398</v>
      </c>
      <c r="D49" s="34">
        <v>1</v>
      </c>
      <c r="E49" s="136" t="s">
        <v>4399</v>
      </c>
      <c r="F49" s="139" t="str">
        <f t="shared" si="17"/>
        <v xml:space="preserve">Documents for Supplier Managment </v>
      </c>
      <c r="G49" s="34">
        <v>2</v>
      </c>
      <c r="H49" s="36">
        <v>2</v>
      </c>
      <c r="I49" s="37" t="s">
        <v>4399</v>
      </c>
      <c r="J49" s="37"/>
      <c r="K49" s="34"/>
      <c r="L49" s="35"/>
      <c r="M49" s="36"/>
      <c r="N49" s="37"/>
      <c r="O49" s="37"/>
      <c r="P49" s="34"/>
      <c r="Q49" s="35"/>
      <c r="R49" s="38">
        <f t="shared" si="18"/>
        <v>2</v>
      </c>
      <c r="S49" s="39">
        <f t="shared" si="19"/>
        <v>2</v>
      </c>
      <c r="T49" s="4"/>
      <c r="U49" s="4"/>
      <c r="V49" s="4"/>
      <c r="W49" s="4"/>
      <c r="X49" s="4"/>
      <c r="Y49" s="4"/>
      <c r="Z49" s="4"/>
    </row>
    <row r="50" spans="1:26" ht="15.75" customHeight="1">
      <c r="A50" s="24"/>
      <c r="B50" s="24"/>
      <c r="C50" s="24"/>
      <c r="D50" s="137"/>
      <c r="E50" s="24"/>
      <c r="F50" s="53"/>
      <c r="G50" s="53"/>
      <c r="H50" s="53"/>
      <c r="I50" s="53"/>
      <c r="J50" s="53"/>
      <c r="K50" s="53"/>
      <c r="L50" s="53"/>
      <c r="M50" s="53"/>
      <c r="N50" s="53"/>
      <c r="O50" s="53"/>
      <c r="P50" s="53"/>
      <c r="Q50" s="53"/>
      <c r="R50" s="53"/>
      <c r="S50" s="53"/>
      <c r="T50" s="24"/>
      <c r="U50" s="24"/>
      <c r="V50" s="24"/>
      <c r="W50" s="24"/>
      <c r="X50" s="24"/>
      <c r="Y50" s="24"/>
      <c r="Z50" s="24"/>
    </row>
    <row r="51" spans="1:26" ht="15.75" customHeight="1">
      <c r="A51" s="7">
        <v>517</v>
      </c>
      <c r="B51" s="19" t="s">
        <v>4404</v>
      </c>
      <c r="C51" s="19" t="s">
        <v>4405</v>
      </c>
      <c r="D51" s="34">
        <v>3</v>
      </c>
      <c r="E51" s="136" t="s">
        <v>4406</v>
      </c>
      <c r="F51" s="139" t="str">
        <f t="shared" ref="F51:F58" si="20">HYPERLINK("https://drive.google.com/drive/folders/0B93qD7tUPEF5WWhCSXpuN08xR1k?usp=sharing","Documents for Supplier Managment ")</f>
        <v xml:space="preserve">Documents for Supplier Managment </v>
      </c>
      <c r="G51" s="34">
        <v>3</v>
      </c>
      <c r="H51" s="36">
        <v>3</v>
      </c>
      <c r="I51" s="37"/>
      <c r="J51" s="37"/>
      <c r="K51" s="34"/>
      <c r="L51" s="35"/>
      <c r="M51" s="36"/>
      <c r="N51" s="37"/>
      <c r="O51" s="37"/>
      <c r="P51" s="34"/>
      <c r="Q51" s="35"/>
      <c r="R51" s="38">
        <f t="shared" ref="R51:R58" si="21">IF(M51&lt;&gt;"",M51,IF(H51&lt;&gt;"",H51,IF(D51&lt;&gt;"",D51,"")))</f>
        <v>3</v>
      </c>
      <c r="S51" s="39">
        <f t="shared" ref="S51:S58" si="22">IF(P51&lt;&gt;"",P51,IF(K51&lt;&gt;"",K51,IF(G51&lt;&gt;"",G51,"")))</f>
        <v>3</v>
      </c>
      <c r="T51" s="4"/>
      <c r="U51" s="4"/>
      <c r="V51" s="4"/>
      <c r="W51" s="4"/>
      <c r="X51" s="4"/>
      <c r="Y51" s="4"/>
      <c r="Z51" s="4"/>
    </row>
    <row r="52" spans="1:26" ht="15.75" customHeight="1">
      <c r="A52" s="7">
        <v>518</v>
      </c>
      <c r="B52" s="19" t="s">
        <v>4412</v>
      </c>
      <c r="C52" s="19" t="s">
        <v>1962</v>
      </c>
      <c r="D52" s="34">
        <v>3</v>
      </c>
      <c r="E52" s="136" t="s">
        <v>1965</v>
      </c>
      <c r="F52" s="139" t="str">
        <f t="shared" si="20"/>
        <v xml:space="preserve">Documents for Supplier Managment </v>
      </c>
      <c r="G52" s="34">
        <v>3</v>
      </c>
      <c r="H52" s="36">
        <v>3</v>
      </c>
      <c r="I52" s="37"/>
      <c r="J52" s="37"/>
      <c r="K52" s="34"/>
      <c r="L52" s="35"/>
      <c r="M52" s="36"/>
      <c r="N52" s="37"/>
      <c r="O52" s="37"/>
      <c r="P52" s="34"/>
      <c r="Q52" s="35"/>
      <c r="R52" s="38">
        <f t="shared" si="21"/>
        <v>3</v>
      </c>
      <c r="S52" s="39">
        <f t="shared" si="22"/>
        <v>3</v>
      </c>
      <c r="T52" s="4"/>
      <c r="U52" s="4"/>
      <c r="V52" s="4"/>
      <c r="W52" s="4"/>
      <c r="X52" s="4"/>
      <c r="Y52" s="4"/>
      <c r="Z52" s="4"/>
    </row>
    <row r="53" spans="1:26" ht="15.75" customHeight="1">
      <c r="A53" s="7">
        <v>519</v>
      </c>
      <c r="B53" s="19" t="s">
        <v>4418</v>
      </c>
      <c r="C53" s="19" t="s">
        <v>1968</v>
      </c>
      <c r="D53" s="34">
        <v>1</v>
      </c>
      <c r="E53" s="136" t="s">
        <v>4419</v>
      </c>
      <c r="F53" s="139" t="str">
        <f t="shared" si="20"/>
        <v xml:space="preserve">Documents for Supplier Managment </v>
      </c>
      <c r="G53" s="34">
        <v>2</v>
      </c>
      <c r="H53" s="36">
        <v>2</v>
      </c>
      <c r="I53" s="37" t="s">
        <v>4419</v>
      </c>
      <c r="J53" s="37"/>
      <c r="K53" s="34"/>
      <c r="L53" s="35"/>
      <c r="M53" s="36"/>
      <c r="N53" s="37"/>
      <c r="O53" s="37"/>
      <c r="P53" s="34"/>
      <c r="Q53" s="35"/>
      <c r="R53" s="38">
        <f t="shared" si="21"/>
        <v>2</v>
      </c>
      <c r="S53" s="39">
        <f t="shared" si="22"/>
        <v>2</v>
      </c>
      <c r="T53" s="4"/>
      <c r="U53" s="4"/>
      <c r="V53" s="4"/>
      <c r="W53" s="4"/>
      <c r="X53" s="4"/>
      <c r="Y53" s="4"/>
      <c r="Z53" s="4"/>
    </row>
    <row r="54" spans="1:26" ht="15.75" customHeight="1">
      <c r="A54" s="7">
        <v>520</v>
      </c>
      <c r="B54" s="19" t="s">
        <v>4425</v>
      </c>
      <c r="C54" s="19" t="s">
        <v>4426</v>
      </c>
      <c r="D54" s="34">
        <v>2</v>
      </c>
      <c r="E54" s="136" t="s">
        <v>4428</v>
      </c>
      <c r="F54" s="139" t="str">
        <f t="shared" si="20"/>
        <v xml:space="preserve">Documents for Supplier Managment </v>
      </c>
      <c r="G54" s="34">
        <v>3</v>
      </c>
      <c r="H54" s="36">
        <v>3</v>
      </c>
      <c r="I54" s="37" t="s">
        <v>4428</v>
      </c>
      <c r="J54" s="37"/>
      <c r="K54" s="34"/>
      <c r="L54" s="35"/>
      <c r="M54" s="36"/>
      <c r="N54" s="37"/>
      <c r="O54" s="37"/>
      <c r="P54" s="34"/>
      <c r="Q54" s="35"/>
      <c r="R54" s="38">
        <f t="shared" si="21"/>
        <v>3</v>
      </c>
      <c r="S54" s="39">
        <f t="shared" si="22"/>
        <v>3</v>
      </c>
      <c r="T54" s="4"/>
      <c r="U54" s="4"/>
      <c r="V54" s="4"/>
      <c r="W54" s="4"/>
      <c r="X54" s="4"/>
      <c r="Y54" s="4"/>
      <c r="Z54" s="4"/>
    </row>
    <row r="55" spans="1:26" ht="15.75" customHeight="1">
      <c r="A55" s="7">
        <v>521</v>
      </c>
      <c r="B55" s="19" t="s">
        <v>468</v>
      </c>
      <c r="C55" s="19" t="s">
        <v>4431</v>
      </c>
      <c r="D55" s="34">
        <v>3</v>
      </c>
      <c r="E55" s="136" t="s">
        <v>4432</v>
      </c>
      <c r="F55" s="139" t="str">
        <f t="shared" si="20"/>
        <v xml:space="preserve">Documents for Supplier Managment </v>
      </c>
      <c r="G55" s="34">
        <v>4</v>
      </c>
      <c r="H55" s="36">
        <v>4</v>
      </c>
      <c r="I55" s="37" t="s">
        <v>4432</v>
      </c>
      <c r="J55" s="37"/>
      <c r="K55" s="34"/>
      <c r="L55" s="35"/>
      <c r="M55" s="36"/>
      <c r="N55" s="37"/>
      <c r="O55" s="37"/>
      <c r="P55" s="34"/>
      <c r="Q55" s="35"/>
      <c r="R55" s="38">
        <f t="shared" si="21"/>
        <v>4</v>
      </c>
      <c r="S55" s="39">
        <f t="shared" si="22"/>
        <v>4</v>
      </c>
      <c r="T55" s="4"/>
      <c r="U55" s="4"/>
      <c r="V55" s="4"/>
      <c r="W55" s="4"/>
      <c r="X55" s="4"/>
      <c r="Y55" s="4"/>
      <c r="Z55" s="4"/>
    </row>
    <row r="56" spans="1:26" ht="15.75" customHeight="1">
      <c r="A56" s="7">
        <v>522</v>
      </c>
      <c r="B56" s="19" t="s">
        <v>4436</v>
      </c>
      <c r="C56" s="19" t="s">
        <v>1974</v>
      </c>
      <c r="D56" s="34">
        <v>5</v>
      </c>
      <c r="E56" s="136" t="s">
        <v>4437</v>
      </c>
      <c r="F56" s="139" t="str">
        <f t="shared" si="20"/>
        <v xml:space="preserve">Documents for Supplier Managment </v>
      </c>
      <c r="G56" s="34">
        <v>3</v>
      </c>
      <c r="H56" s="36">
        <v>3</v>
      </c>
      <c r="I56" s="37"/>
      <c r="J56" s="37"/>
      <c r="K56" s="34"/>
      <c r="L56" s="35"/>
      <c r="M56" s="36"/>
      <c r="N56" s="37"/>
      <c r="O56" s="37"/>
      <c r="P56" s="34"/>
      <c r="Q56" s="35"/>
      <c r="R56" s="38">
        <f t="shared" si="21"/>
        <v>3</v>
      </c>
      <c r="S56" s="39">
        <f t="shared" si="22"/>
        <v>3</v>
      </c>
      <c r="T56" s="4"/>
      <c r="U56" s="4"/>
      <c r="V56" s="4"/>
      <c r="W56" s="4"/>
      <c r="X56" s="4"/>
      <c r="Y56" s="4"/>
      <c r="Z56" s="4"/>
    </row>
    <row r="57" spans="1:26" ht="15.75" customHeight="1">
      <c r="A57" s="7">
        <v>523</v>
      </c>
      <c r="B57" s="19" t="s">
        <v>4441</v>
      </c>
      <c r="C57" s="19" t="s">
        <v>4442</v>
      </c>
      <c r="D57" s="34">
        <v>4</v>
      </c>
      <c r="E57" s="136" t="s">
        <v>4444</v>
      </c>
      <c r="F57" s="139" t="str">
        <f t="shared" si="20"/>
        <v xml:space="preserve">Documents for Supplier Managment </v>
      </c>
      <c r="G57" s="34">
        <v>3</v>
      </c>
      <c r="H57" s="36">
        <v>4</v>
      </c>
      <c r="I57" s="37" t="s">
        <v>4444</v>
      </c>
      <c r="J57" s="37"/>
      <c r="K57" s="34"/>
      <c r="L57" s="35"/>
      <c r="M57" s="36"/>
      <c r="N57" s="37"/>
      <c r="O57" s="37"/>
      <c r="P57" s="34"/>
      <c r="Q57" s="35"/>
      <c r="R57" s="38">
        <f t="shared" si="21"/>
        <v>4</v>
      </c>
      <c r="S57" s="39">
        <f t="shared" si="22"/>
        <v>3</v>
      </c>
      <c r="T57" s="4"/>
      <c r="U57" s="4"/>
      <c r="V57" s="4"/>
      <c r="W57" s="4"/>
      <c r="X57" s="4"/>
      <c r="Y57" s="4"/>
      <c r="Z57" s="4"/>
    </row>
    <row r="58" spans="1:26" ht="15.75" customHeight="1">
      <c r="A58" s="7">
        <v>524</v>
      </c>
      <c r="B58" s="19" t="s">
        <v>4447</v>
      </c>
      <c r="C58" s="19" t="s">
        <v>4449</v>
      </c>
      <c r="D58" s="34">
        <v>3</v>
      </c>
      <c r="E58" s="136" t="s">
        <v>4451</v>
      </c>
      <c r="F58" s="139" t="str">
        <f t="shared" si="20"/>
        <v xml:space="preserve">Documents for Supplier Managment </v>
      </c>
      <c r="G58" s="34">
        <v>3</v>
      </c>
      <c r="H58" s="36">
        <v>3</v>
      </c>
      <c r="I58" s="37"/>
      <c r="J58" s="37"/>
      <c r="K58" s="34"/>
      <c r="L58" s="35"/>
      <c r="M58" s="36"/>
      <c r="N58" s="37"/>
      <c r="O58" s="37"/>
      <c r="P58" s="34"/>
      <c r="Q58" s="35"/>
      <c r="R58" s="38">
        <f t="shared" si="21"/>
        <v>3</v>
      </c>
      <c r="S58" s="39">
        <f t="shared" si="22"/>
        <v>3</v>
      </c>
      <c r="T58" s="4"/>
      <c r="U58" s="4"/>
      <c r="V58" s="4"/>
      <c r="W58" s="4"/>
      <c r="X58" s="4"/>
      <c r="Y58" s="4"/>
      <c r="Z58" s="4"/>
    </row>
    <row r="59" spans="1:26" ht="15.75" customHeight="1">
      <c r="A59" s="24"/>
      <c r="B59" s="24"/>
      <c r="C59" s="24"/>
      <c r="D59" s="137"/>
      <c r="E59" s="24"/>
      <c r="F59" s="53"/>
      <c r="G59" s="53"/>
      <c r="H59" s="53"/>
      <c r="I59" s="53"/>
      <c r="J59" s="53"/>
      <c r="K59" s="53"/>
      <c r="L59" s="53"/>
      <c r="M59" s="53"/>
      <c r="N59" s="53"/>
      <c r="O59" s="53"/>
      <c r="P59" s="53"/>
      <c r="Q59" s="53"/>
      <c r="R59" s="53"/>
      <c r="S59" s="53"/>
      <c r="T59" s="24"/>
      <c r="U59" s="24"/>
      <c r="V59" s="24"/>
      <c r="W59" s="24"/>
      <c r="X59" s="24"/>
      <c r="Y59" s="24"/>
      <c r="Z59" s="24"/>
    </row>
    <row r="60" spans="1:26" ht="15.75" customHeight="1">
      <c r="A60" s="7">
        <v>525</v>
      </c>
      <c r="B60" s="19" t="s">
        <v>4454</v>
      </c>
      <c r="C60" s="19" t="s">
        <v>4455</v>
      </c>
      <c r="D60" s="34">
        <v>2</v>
      </c>
      <c r="E60" s="136" t="s">
        <v>4456</v>
      </c>
      <c r="F60" s="139" t="str">
        <f t="shared" ref="F60:F62" si="23">HYPERLINK("https://drive.google.com/drive/folders/0B93qD7tUPEF5WWhCSXpuN08xR1k?usp=sharing","Documents for Supplier Managment ")</f>
        <v xml:space="preserve">Documents for Supplier Managment </v>
      </c>
      <c r="G60" s="34">
        <v>2</v>
      </c>
      <c r="H60" s="36">
        <v>2</v>
      </c>
      <c r="I60" s="37"/>
      <c r="J60" s="37"/>
      <c r="K60" s="34"/>
      <c r="L60" s="35"/>
      <c r="M60" s="36"/>
      <c r="N60" s="37"/>
      <c r="O60" s="37"/>
      <c r="P60" s="34"/>
      <c r="Q60" s="35"/>
      <c r="R60" s="38">
        <f t="shared" ref="R60:R62" si="24">IF(M60&lt;&gt;"",M60,IF(H60&lt;&gt;"",H60,IF(D60&lt;&gt;"",D60,"")))</f>
        <v>2</v>
      </c>
      <c r="S60" s="39">
        <f t="shared" ref="S60:S62" si="25">IF(P60&lt;&gt;"",P60,IF(K60&lt;&gt;"",K60,IF(G60&lt;&gt;"",G60,"")))</f>
        <v>2</v>
      </c>
      <c r="T60" s="4"/>
      <c r="U60" s="4"/>
      <c r="V60" s="4"/>
      <c r="W60" s="4"/>
      <c r="X60" s="4"/>
      <c r="Y60" s="4"/>
      <c r="Z60" s="4"/>
    </row>
    <row r="61" spans="1:26" ht="15.75" customHeight="1">
      <c r="A61" s="7">
        <v>526</v>
      </c>
      <c r="B61" s="19" t="s">
        <v>3238</v>
      </c>
      <c r="C61" s="19" t="s">
        <v>3239</v>
      </c>
      <c r="D61" s="34">
        <v>0</v>
      </c>
      <c r="E61" s="136" t="s">
        <v>4459</v>
      </c>
      <c r="F61" s="139" t="str">
        <f t="shared" si="23"/>
        <v xml:space="preserve">Documents for Supplier Managment </v>
      </c>
      <c r="G61" s="34">
        <v>0</v>
      </c>
      <c r="H61" s="36">
        <v>0</v>
      </c>
      <c r="I61" s="37"/>
      <c r="J61" s="37"/>
      <c r="K61" s="34"/>
      <c r="L61" s="35"/>
      <c r="M61" s="36"/>
      <c r="N61" s="37"/>
      <c r="O61" s="37"/>
      <c r="P61" s="34"/>
      <c r="Q61" s="35"/>
      <c r="R61" s="38">
        <f t="shared" si="24"/>
        <v>0</v>
      </c>
      <c r="S61" s="39">
        <f t="shared" si="25"/>
        <v>0</v>
      </c>
      <c r="T61" s="4"/>
      <c r="U61" s="4"/>
      <c r="V61" s="4"/>
      <c r="W61" s="4"/>
      <c r="X61" s="4"/>
      <c r="Y61" s="4"/>
      <c r="Z61" s="4"/>
    </row>
    <row r="62" spans="1:26" ht="15.75" customHeight="1">
      <c r="A62" s="7">
        <v>527</v>
      </c>
      <c r="B62" s="19" t="s">
        <v>4462</v>
      </c>
      <c r="C62" s="19" t="s">
        <v>4463</v>
      </c>
      <c r="D62" s="34">
        <v>0</v>
      </c>
      <c r="E62" s="136" t="s">
        <v>4459</v>
      </c>
      <c r="F62" s="139" t="str">
        <f t="shared" si="23"/>
        <v xml:space="preserve">Documents for Supplier Managment </v>
      </c>
      <c r="G62" s="34">
        <v>0</v>
      </c>
      <c r="H62" s="36">
        <v>0</v>
      </c>
      <c r="I62" s="37"/>
      <c r="J62" s="37"/>
      <c r="K62" s="34"/>
      <c r="L62" s="35"/>
      <c r="M62" s="36"/>
      <c r="N62" s="37"/>
      <c r="O62" s="37"/>
      <c r="P62" s="34"/>
      <c r="Q62" s="35"/>
      <c r="R62" s="38">
        <f t="shared" si="24"/>
        <v>0</v>
      </c>
      <c r="S62" s="39">
        <f t="shared" si="25"/>
        <v>0</v>
      </c>
      <c r="T62" s="4"/>
      <c r="U62" s="4"/>
      <c r="V62" s="4"/>
      <c r="W62" s="4"/>
      <c r="X62" s="4"/>
      <c r="Y62" s="4"/>
      <c r="Z62" s="4"/>
    </row>
    <row r="63" spans="1:26" ht="15.75" customHeight="1">
      <c r="A63" s="7"/>
      <c r="B63" s="4"/>
      <c r="C63" s="24"/>
      <c r="D63" s="137"/>
      <c r="E63" s="24"/>
      <c r="F63" s="53"/>
      <c r="G63" s="53"/>
      <c r="H63" s="53"/>
      <c r="I63" s="53"/>
      <c r="J63" s="53"/>
      <c r="K63" s="53"/>
      <c r="L63" s="53"/>
      <c r="M63" s="53"/>
      <c r="N63" s="53"/>
      <c r="O63" s="53"/>
      <c r="P63" s="53"/>
      <c r="Q63" s="53"/>
      <c r="R63" s="53"/>
      <c r="S63" s="53"/>
      <c r="T63" s="4"/>
      <c r="U63" s="4"/>
      <c r="V63" s="4"/>
      <c r="W63" s="4"/>
      <c r="X63" s="4"/>
      <c r="Y63" s="4"/>
      <c r="Z63" s="4"/>
    </row>
    <row r="64" spans="1:26" ht="15.75" customHeight="1">
      <c r="A64" s="7"/>
      <c r="B64" s="4"/>
      <c r="C64" s="24"/>
      <c r="D64" s="137"/>
      <c r="E64" s="24"/>
      <c r="F64" s="53"/>
      <c r="G64" s="53"/>
      <c r="H64" s="53"/>
      <c r="I64" s="53"/>
      <c r="J64" s="53"/>
      <c r="K64" s="53"/>
      <c r="L64" s="53"/>
      <c r="M64" s="53"/>
      <c r="N64" s="53"/>
      <c r="O64" s="53"/>
      <c r="P64" s="53"/>
      <c r="Q64" s="53"/>
      <c r="R64" s="53"/>
      <c r="S64" s="53"/>
      <c r="T64" s="4"/>
      <c r="U64" s="4"/>
      <c r="V64" s="4"/>
      <c r="W64" s="4"/>
      <c r="X64" s="4"/>
      <c r="Y64" s="4"/>
      <c r="Z64" s="4"/>
    </row>
    <row r="65" spans="1:26" ht="15.75" customHeight="1">
      <c r="A65" s="7"/>
      <c r="B65" s="4"/>
      <c r="C65" s="24"/>
      <c r="D65" s="137"/>
      <c r="E65" s="24"/>
      <c r="F65" s="53"/>
      <c r="G65" s="53"/>
      <c r="H65" s="53"/>
      <c r="I65" s="53"/>
      <c r="J65" s="53"/>
      <c r="K65" s="53"/>
      <c r="L65" s="53"/>
      <c r="M65" s="53"/>
      <c r="N65" s="53"/>
      <c r="O65" s="53"/>
      <c r="P65" s="53"/>
      <c r="Q65" s="53"/>
      <c r="R65" s="53"/>
      <c r="S65" s="53"/>
      <c r="T65" s="4"/>
      <c r="U65" s="4"/>
      <c r="V65" s="4"/>
      <c r="W65" s="4"/>
      <c r="X65" s="4"/>
      <c r="Y65" s="4"/>
      <c r="Z65" s="4"/>
    </row>
    <row r="66" spans="1:26" ht="15.75" customHeight="1">
      <c r="A66" s="7"/>
      <c r="B66" s="55" t="s">
        <v>499</v>
      </c>
      <c r="C66" s="24"/>
      <c r="D66" s="137"/>
      <c r="E66" s="24"/>
      <c r="F66" s="53"/>
      <c r="G66" s="53"/>
      <c r="H66" s="53"/>
      <c r="I66" s="53"/>
      <c r="J66" s="53"/>
      <c r="K66" s="53"/>
      <c r="L66" s="53"/>
      <c r="M66" s="53"/>
      <c r="N66" s="53"/>
      <c r="O66" s="53"/>
      <c r="P66" s="53"/>
      <c r="Q66" s="53"/>
      <c r="R66" s="53"/>
      <c r="S66" s="53"/>
      <c r="T66" s="4"/>
      <c r="U66" s="4"/>
      <c r="V66" s="4"/>
      <c r="W66" s="4"/>
      <c r="X66" s="4"/>
      <c r="Y66" s="4"/>
      <c r="Z66" s="4"/>
    </row>
    <row r="67" spans="1:26" ht="15.75" customHeight="1">
      <c r="A67" s="7"/>
      <c r="B67" s="157" t="s">
        <v>4466</v>
      </c>
      <c r="C67" s="4"/>
      <c r="D67" s="7"/>
      <c r="E67" s="4"/>
      <c r="F67" s="53"/>
      <c r="G67" s="53"/>
      <c r="H67" s="53"/>
      <c r="I67" s="53"/>
      <c r="J67" s="53"/>
      <c r="K67" s="53"/>
      <c r="L67" s="53"/>
      <c r="M67" s="53"/>
      <c r="N67" s="53"/>
      <c r="O67" s="53"/>
      <c r="P67" s="53"/>
      <c r="Q67" s="53"/>
      <c r="R67" s="53"/>
      <c r="S67" s="53"/>
      <c r="T67" s="4"/>
      <c r="U67" s="4"/>
      <c r="V67" s="4"/>
      <c r="W67" s="4"/>
      <c r="X67" s="4"/>
      <c r="Y67" s="4"/>
      <c r="Z67" s="4"/>
    </row>
    <row r="68" spans="1:26" ht="15.75" customHeight="1">
      <c r="A68" s="7"/>
      <c r="B68" s="158" t="s">
        <v>4469</v>
      </c>
      <c r="C68" s="4"/>
      <c r="D68" s="7"/>
      <c r="E68" s="4"/>
      <c r="F68" s="53"/>
      <c r="G68" s="53"/>
      <c r="H68" s="53"/>
      <c r="I68" s="53"/>
      <c r="J68" s="53"/>
      <c r="K68" s="53"/>
      <c r="L68" s="53"/>
      <c r="M68" s="53"/>
      <c r="N68" s="53"/>
      <c r="O68" s="53"/>
      <c r="P68" s="53"/>
      <c r="Q68" s="53"/>
      <c r="R68" s="53"/>
      <c r="S68" s="53"/>
      <c r="T68" s="4"/>
      <c r="U68" s="4"/>
      <c r="V68" s="4"/>
      <c r="W68" s="4"/>
      <c r="X68" s="4"/>
      <c r="Y68" s="4"/>
      <c r="Z68" s="4"/>
    </row>
    <row r="69" spans="1:26" ht="15.75" customHeight="1">
      <c r="A69" s="7"/>
      <c r="B69" s="159" t="s">
        <v>4473</v>
      </c>
      <c r="C69" s="4"/>
      <c r="D69" s="7"/>
      <c r="E69" s="4"/>
      <c r="F69" s="53"/>
      <c r="G69" s="53"/>
      <c r="H69" s="53"/>
      <c r="I69" s="53"/>
      <c r="J69" s="53"/>
      <c r="K69" s="53"/>
      <c r="L69" s="53"/>
      <c r="M69" s="53"/>
      <c r="N69" s="53"/>
      <c r="O69" s="53"/>
      <c r="P69" s="53"/>
      <c r="Q69" s="53"/>
      <c r="R69" s="53"/>
      <c r="S69" s="53"/>
      <c r="T69" s="4"/>
      <c r="U69" s="4"/>
      <c r="V69" s="4"/>
      <c r="W69" s="4"/>
      <c r="X69" s="4"/>
      <c r="Y69" s="4"/>
      <c r="Z69" s="4"/>
    </row>
    <row r="70" spans="1:26" ht="15.75" customHeight="1">
      <c r="A70" s="7"/>
      <c r="B70" s="161" t="s">
        <v>4475</v>
      </c>
      <c r="C70" s="4"/>
      <c r="D70" s="7"/>
      <c r="E70" s="4"/>
      <c r="F70" s="53"/>
      <c r="G70" s="53"/>
      <c r="H70" s="53"/>
      <c r="I70" s="53"/>
      <c r="J70" s="53"/>
      <c r="K70" s="53"/>
      <c r="L70" s="53"/>
      <c r="M70" s="53"/>
      <c r="N70" s="53"/>
      <c r="O70" s="53"/>
      <c r="P70" s="53"/>
      <c r="Q70" s="53"/>
      <c r="R70" s="53"/>
      <c r="S70" s="53"/>
      <c r="T70" s="4"/>
      <c r="U70" s="4"/>
      <c r="V70" s="4"/>
      <c r="W70" s="4"/>
      <c r="X70" s="4"/>
      <c r="Y70" s="4"/>
      <c r="Z70" s="4"/>
    </row>
    <row r="71" spans="1:26" ht="15.75" customHeight="1">
      <c r="A71" s="24"/>
      <c r="B71" s="24"/>
      <c r="C71" s="24"/>
      <c r="D71" s="137"/>
      <c r="E71" s="24"/>
      <c r="F71" s="53"/>
      <c r="G71" s="53"/>
      <c r="H71" s="53"/>
      <c r="I71" s="53"/>
      <c r="J71" s="53"/>
      <c r="K71" s="53"/>
      <c r="L71" s="53"/>
      <c r="M71" s="53"/>
      <c r="N71" s="53"/>
      <c r="O71" s="53"/>
      <c r="P71" s="53"/>
      <c r="Q71" s="53"/>
      <c r="R71" s="53"/>
      <c r="S71" s="53"/>
      <c r="T71" s="24"/>
      <c r="U71" s="24"/>
      <c r="V71" s="24"/>
      <c r="W71" s="24"/>
      <c r="X71" s="24"/>
      <c r="Y71" s="24"/>
      <c r="Z71" s="24"/>
    </row>
    <row r="72" spans="1:26" ht="15.75" customHeight="1">
      <c r="A72" s="7">
        <v>528</v>
      </c>
      <c r="B72" s="162" t="s">
        <v>4478</v>
      </c>
      <c r="C72" s="88" t="s">
        <v>4479</v>
      </c>
      <c r="D72" s="147">
        <v>3</v>
      </c>
      <c r="E72" s="163" t="s">
        <v>4480</v>
      </c>
      <c r="F72" s="139" t="str">
        <f t="shared" ref="F72:F74" si="26">HYPERLINK("https://drive.google.com/drive/folders/0B93qD7tUPEF5WWhCSXpuN08xR1k?usp=sharing","Documents for Supplier Managment ")</f>
        <v xml:space="preserve">Documents for Supplier Managment </v>
      </c>
      <c r="G72" s="34">
        <v>3</v>
      </c>
      <c r="H72" s="36">
        <v>3</v>
      </c>
      <c r="I72" s="37" t="s">
        <v>4484</v>
      </c>
      <c r="J72" s="37" t="s">
        <v>4485</v>
      </c>
      <c r="K72" s="34"/>
      <c r="L72" s="35"/>
      <c r="M72" s="36"/>
      <c r="N72" s="37"/>
      <c r="O72" s="37"/>
      <c r="P72" s="34"/>
      <c r="Q72" s="35"/>
      <c r="R72" s="38">
        <f t="shared" ref="R72:R76" si="27">IF(M72&lt;&gt;"",M72,IF(H72&lt;&gt;"",H72,IF(D72&lt;&gt;"",D72,"")))</f>
        <v>3</v>
      </c>
      <c r="S72" s="39">
        <f t="shared" ref="S72:S76" si="28">IF(P72&lt;&gt;"",P72,IF(K72&lt;&gt;"",K72,IF(G72&lt;&gt;"",G72,"")))</f>
        <v>3</v>
      </c>
      <c r="T72" s="4"/>
      <c r="U72" s="4"/>
      <c r="V72" s="4"/>
      <c r="W72" s="4"/>
      <c r="X72" s="4"/>
      <c r="Y72" s="4"/>
      <c r="Z72" s="4"/>
    </row>
    <row r="73" spans="1:26" ht="15.75" customHeight="1">
      <c r="A73" s="7">
        <v>529</v>
      </c>
      <c r="B73" s="162" t="s">
        <v>4488</v>
      </c>
      <c r="C73" s="88" t="s">
        <v>4489</v>
      </c>
      <c r="D73" s="147">
        <v>3</v>
      </c>
      <c r="E73" s="163" t="s">
        <v>4490</v>
      </c>
      <c r="F73" s="139" t="str">
        <f t="shared" si="26"/>
        <v xml:space="preserve">Documents for Supplier Managment </v>
      </c>
      <c r="G73" s="34">
        <v>3</v>
      </c>
      <c r="H73" s="36">
        <v>3</v>
      </c>
      <c r="I73" s="37"/>
      <c r="J73" s="37"/>
      <c r="K73" s="34"/>
      <c r="L73" s="35"/>
      <c r="M73" s="36"/>
      <c r="N73" s="37"/>
      <c r="O73" s="37"/>
      <c r="P73" s="34"/>
      <c r="Q73" s="35"/>
      <c r="R73" s="38">
        <f t="shared" si="27"/>
        <v>3</v>
      </c>
      <c r="S73" s="39">
        <f t="shared" si="28"/>
        <v>3</v>
      </c>
      <c r="T73" s="4"/>
      <c r="U73" s="4"/>
      <c r="V73" s="4"/>
      <c r="W73" s="4"/>
      <c r="X73" s="4"/>
      <c r="Y73" s="4"/>
      <c r="Z73" s="4"/>
    </row>
    <row r="74" spans="1:26" ht="15.75" customHeight="1">
      <c r="A74" s="7">
        <v>530</v>
      </c>
      <c r="B74" s="162" t="s">
        <v>4491</v>
      </c>
      <c r="C74" s="88" t="s">
        <v>4492</v>
      </c>
      <c r="D74" s="147">
        <v>3</v>
      </c>
      <c r="E74" s="163" t="s">
        <v>4494</v>
      </c>
      <c r="F74" s="139" t="str">
        <f t="shared" si="26"/>
        <v xml:space="preserve">Documents for Supplier Managment </v>
      </c>
      <c r="G74" s="34">
        <v>3</v>
      </c>
      <c r="H74" s="36">
        <v>3</v>
      </c>
      <c r="I74" s="37"/>
      <c r="J74" s="37"/>
      <c r="K74" s="34"/>
      <c r="L74" s="35"/>
      <c r="M74" s="36"/>
      <c r="N74" s="37"/>
      <c r="O74" s="37"/>
      <c r="P74" s="34"/>
      <c r="Q74" s="35"/>
      <c r="R74" s="38">
        <f t="shared" si="27"/>
        <v>3</v>
      </c>
      <c r="S74" s="39">
        <f t="shared" si="28"/>
        <v>3</v>
      </c>
      <c r="T74" s="4"/>
      <c r="U74" s="4"/>
      <c r="V74" s="4"/>
      <c r="W74" s="4"/>
      <c r="X74" s="4"/>
      <c r="Y74" s="4"/>
      <c r="Z74" s="4"/>
    </row>
    <row r="75" spans="1:26" ht="15.75" customHeight="1">
      <c r="A75" s="7">
        <v>531</v>
      </c>
      <c r="B75" s="162" t="s">
        <v>4498</v>
      </c>
      <c r="C75" s="88" t="s">
        <v>2588</v>
      </c>
      <c r="D75" s="147">
        <v>3</v>
      </c>
      <c r="E75" s="163" t="s">
        <v>4499</v>
      </c>
      <c r="F75" s="133" t="str">
        <f t="shared" ref="F75:F76" si="29">HYPERLINK("https://drive.google.com/drive/folders/0B93qD7tUPEF5Yl82WmtwTV9mcHc","Technology Docs ")</f>
        <v xml:space="preserve">Technology Docs </v>
      </c>
      <c r="G75" s="34">
        <v>3</v>
      </c>
      <c r="H75" s="36">
        <v>3</v>
      </c>
      <c r="I75" s="37"/>
      <c r="J75" s="37"/>
      <c r="K75" s="34"/>
      <c r="L75" s="35"/>
      <c r="M75" s="36"/>
      <c r="N75" s="37"/>
      <c r="O75" s="37"/>
      <c r="P75" s="34"/>
      <c r="Q75" s="35"/>
      <c r="R75" s="38">
        <f t="shared" si="27"/>
        <v>3</v>
      </c>
      <c r="S75" s="39">
        <f t="shared" si="28"/>
        <v>3</v>
      </c>
      <c r="T75" s="4"/>
      <c r="U75" s="4"/>
      <c r="V75" s="4"/>
      <c r="W75" s="4"/>
      <c r="X75" s="4"/>
      <c r="Y75" s="4"/>
      <c r="Z75" s="4"/>
    </row>
    <row r="76" spans="1:26" ht="15.75" customHeight="1">
      <c r="A76" s="7">
        <v>532</v>
      </c>
      <c r="B76" s="162" t="s">
        <v>4502</v>
      </c>
      <c r="C76" s="88" t="s">
        <v>4503</v>
      </c>
      <c r="D76" s="147">
        <v>3</v>
      </c>
      <c r="E76" s="163" t="s">
        <v>4504</v>
      </c>
      <c r="F76" s="133" t="str">
        <f t="shared" si="29"/>
        <v xml:space="preserve">Technology Docs </v>
      </c>
      <c r="G76" s="34">
        <v>3</v>
      </c>
      <c r="H76" s="36">
        <v>3</v>
      </c>
      <c r="I76" s="37"/>
      <c r="J76" s="37"/>
      <c r="K76" s="34"/>
      <c r="L76" s="35"/>
      <c r="M76" s="36"/>
      <c r="N76" s="37"/>
      <c r="O76" s="37"/>
      <c r="P76" s="34"/>
      <c r="Q76" s="35"/>
      <c r="R76" s="38">
        <f t="shared" si="27"/>
        <v>3</v>
      </c>
      <c r="S76" s="39">
        <f t="shared" si="28"/>
        <v>3</v>
      </c>
      <c r="T76" s="4"/>
      <c r="U76" s="4"/>
      <c r="V76" s="4"/>
      <c r="W76" s="4"/>
      <c r="X76" s="4"/>
      <c r="Y76" s="4"/>
      <c r="Z76" s="4"/>
    </row>
    <row r="77" spans="1:26" ht="15.75" customHeight="1">
      <c r="A77" s="24"/>
      <c r="B77" s="24"/>
      <c r="C77" s="24"/>
      <c r="D77" s="137"/>
      <c r="E77" s="24"/>
      <c r="F77" s="53"/>
      <c r="G77" s="53"/>
      <c r="H77" s="53"/>
      <c r="I77" s="53"/>
      <c r="J77" s="53"/>
      <c r="K77" s="53"/>
      <c r="L77" s="53"/>
      <c r="M77" s="53"/>
      <c r="N77" s="53"/>
      <c r="O77" s="53"/>
      <c r="P77" s="53"/>
      <c r="Q77" s="53"/>
      <c r="R77" s="53"/>
      <c r="S77" s="53"/>
      <c r="T77" s="24"/>
      <c r="U77" s="24"/>
      <c r="V77" s="24"/>
      <c r="W77" s="24"/>
      <c r="X77" s="24"/>
      <c r="Y77" s="24"/>
      <c r="Z77" s="24"/>
    </row>
    <row r="78" spans="1:26" ht="15.75" customHeight="1">
      <c r="A78" s="7">
        <v>533</v>
      </c>
      <c r="B78" s="164" t="s">
        <v>4507</v>
      </c>
      <c r="C78" s="88" t="s">
        <v>4509</v>
      </c>
      <c r="D78" s="147">
        <v>4</v>
      </c>
      <c r="E78" s="163" t="s">
        <v>4510</v>
      </c>
      <c r="F78" s="139" t="str">
        <f t="shared" ref="F78:F80" si="30">HYPERLINK("https://drive.google.com/drive/folders/0B93qD7tUPEF5WWhCSXpuN08xR1k?usp=sharing","Documents for Supplier Managment ")</f>
        <v xml:space="preserve">Documents for Supplier Managment </v>
      </c>
      <c r="G78" s="34">
        <v>3</v>
      </c>
      <c r="H78" s="36">
        <v>4</v>
      </c>
      <c r="I78" s="37" t="s">
        <v>4514</v>
      </c>
      <c r="J78" s="37" t="s">
        <v>4515</v>
      </c>
      <c r="K78" s="34"/>
      <c r="L78" s="35"/>
      <c r="M78" s="36"/>
      <c r="N78" s="37"/>
      <c r="O78" s="37"/>
      <c r="P78" s="34"/>
      <c r="Q78" s="35"/>
      <c r="R78" s="38">
        <f t="shared" ref="R78:R82" si="31">IF(M78&lt;&gt;"",M78,IF(H78&lt;&gt;"",H78,IF(D78&lt;&gt;"",D78,"")))</f>
        <v>4</v>
      </c>
      <c r="S78" s="39">
        <f t="shared" ref="S78:S82" si="32">IF(P78&lt;&gt;"",P78,IF(K78&lt;&gt;"",K78,IF(G78&lt;&gt;"",G78,"")))</f>
        <v>3</v>
      </c>
      <c r="T78" s="4"/>
      <c r="U78" s="4"/>
      <c r="V78" s="4"/>
      <c r="W78" s="4"/>
      <c r="X78" s="4"/>
      <c r="Y78" s="4"/>
      <c r="Z78" s="4"/>
    </row>
    <row r="79" spans="1:26" ht="15.75" customHeight="1">
      <c r="A79" s="7">
        <v>534</v>
      </c>
      <c r="B79" s="164" t="s">
        <v>4519</v>
      </c>
      <c r="C79" s="88" t="s">
        <v>4520</v>
      </c>
      <c r="D79" s="147">
        <v>4</v>
      </c>
      <c r="E79" s="163" t="s">
        <v>4521</v>
      </c>
      <c r="F79" s="139" t="str">
        <f t="shared" si="30"/>
        <v xml:space="preserve">Documents for Supplier Managment </v>
      </c>
      <c r="G79" s="34">
        <v>3</v>
      </c>
      <c r="H79" s="36">
        <v>4</v>
      </c>
      <c r="I79" s="37"/>
      <c r="J79" s="37"/>
      <c r="K79" s="34"/>
      <c r="L79" s="35"/>
      <c r="M79" s="36"/>
      <c r="N79" s="37"/>
      <c r="O79" s="37"/>
      <c r="P79" s="34"/>
      <c r="Q79" s="35"/>
      <c r="R79" s="38">
        <f t="shared" si="31"/>
        <v>4</v>
      </c>
      <c r="S79" s="39">
        <f t="shared" si="32"/>
        <v>3</v>
      </c>
      <c r="T79" s="4"/>
      <c r="U79" s="4"/>
      <c r="V79" s="4"/>
      <c r="W79" s="4"/>
      <c r="X79" s="4"/>
      <c r="Y79" s="4"/>
      <c r="Z79" s="4"/>
    </row>
    <row r="80" spans="1:26" ht="15.75" customHeight="1">
      <c r="A80" s="7">
        <v>535</v>
      </c>
      <c r="B80" s="164" t="s">
        <v>4524</v>
      </c>
      <c r="C80" s="88" t="s">
        <v>4525</v>
      </c>
      <c r="D80" s="147">
        <v>3</v>
      </c>
      <c r="E80" s="163" t="s">
        <v>4526</v>
      </c>
      <c r="F80" s="139" t="str">
        <f t="shared" si="30"/>
        <v xml:space="preserve">Documents for Supplier Managment </v>
      </c>
      <c r="G80" s="34">
        <v>3</v>
      </c>
      <c r="H80" s="36">
        <v>3</v>
      </c>
      <c r="I80" s="37"/>
      <c r="J80" s="37"/>
      <c r="K80" s="34"/>
      <c r="L80" s="35"/>
      <c r="M80" s="36"/>
      <c r="N80" s="37"/>
      <c r="O80" s="37"/>
      <c r="P80" s="34"/>
      <c r="Q80" s="35"/>
      <c r="R80" s="38">
        <f t="shared" si="31"/>
        <v>3</v>
      </c>
      <c r="S80" s="39">
        <f t="shared" si="32"/>
        <v>3</v>
      </c>
      <c r="T80" s="4"/>
      <c r="U80" s="4"/>
      <c r="V80" s="4"/>
      <c r="W80" s="4"/>
      <c r="X80" s="4"/>
      <c r="Y80" s="4"/>
      <c r="Z80" s="4"/>
    </row>
    <row r="81" spans="1:26" ht="15.75" customHeight="1">
      <c r="A81" s="7">
        <v>536</v>
      </c>
      <c r="B81" s="164" t="s">
        <v>3478</v>
      </c>
      <c r="C81" s="88" t="s">
        <v>3479</v>
      </c>
      <c r="D81" s="147">
        <v>3</v>
      </c>
      <c r="E81" s="163" t="s">
        <v>4528</v>
      </c>
      <c r="F81" s="133" t="str">
        <f>HYPERLINK("https://drive.google.com/drive/folders/0B93qD7tUPEF5Yl82WmtwTV9mcHc","Technology Docs ")</f>
        <v xml:space="preserve">Technology Docs </v>
      </c>
      <c r="G81" s="34">
        <v>3</v>
      </c>
      <c r="H81" s="36">
        <v>3</v>
      </c>
      <c r="I81" s="37"/>
      <c r="J81" s="37"/>
      <c r="K81" s="34"/>
      <c r="L81" s="35"/>
      <c r="M81" s="36"/>
      <c r="N81" s="37"/>
      <c r="O81" s="37"/>
      <c r="P81" s="34"/>
      <c r="Q81" s="35"/>
      <c r="R81" s="38">
        <f t="shared" si="31"/>
        <v>3</v>
      </c>
      <c r="S81" s="39">
        <f t="shared" si="32"/>
        <v>3</v>
      </c>
      <c r="T81" s="4"/>
      <c r="U81" s="4"/>
      <c r="V81" s="4"/>
      <c r="W81" s="4"/>
      <c r="X81" s="4"/>
      <c r="Y81" s="4"/>
      <c r="Z81" s="4"/>
    </row>
    <row r="82" spans="1:26" ht="15.75" customHeight="1">
      <c r="A82" s="7">
        <v>537</v>
      </c>
      <c r="B82" s="164" t="s">
        <v>4529</v>
      </c>
      <c r="C82" s="88" t="s">
        <v>4530</v>
      </c>
      <c r="D82" s="147">
        <v>3</v>
      </c>
      <c r="E82" s="163" t="s">
        <v>4531</v>
      </c>
      <c r="F82" s="139" t="str">
        <f>HYPERLINK("https://drive.google.com/drive/folders/0B93qD7tUPEF5WWhCSXpuN08xR1k?usp=sharing","Documents for Supplier Managment ")</f>
        <v xml:space="preserve">Documents for Supplier Managment </v>
      </c>
      <c r="G82" s="34">
        <v>3</v>
      </c>
      <c r="H82" s="36">
        <v>3</v>
      </c>
      <c r="I82" s="37"/>
      <c r="J82" s="37"/>
      <c r="K82" s="34"/>
      <c r="L82" s="35"/>
      <c r="M82" s="36"/>
      <c r="N82" s="37"/>
      <c r="O82" s="37"/>
      <c r="P82" s="34"/>
      <c r="Q82" s="35"/>
      <c r="R82" s="38">
        <f t="shared" si="31"/>
        <v>3</v>
      </c>
      <c r="S82" s="39">
        <f t="shared" si="32"/>
        <v>3</v>
      </c>
      <c r="T82" s="4"/>
      <c r="U82" s="4"/>
      <c r="V82" s="4"/>
      <c r="W82" s="4"/>
      <c r="X82" s="4"/>
      <c r="Y82" s="4"/>
      <c r="Z82" s="4"/>
    </row>
    <row r="83" spans="1:26" ht="15.75" customHeight="1">
      <c r="A83" s="24"/>
      <c r="B83" s="24"/>
      <c r="C83" s="24"/>
      <c r="D83" s="137"/>
      <c r="E83" s="24"/>
      <c r="F83" s="53"/>
      <c r="G83" s="53"/>
      <c r="H83" s="53"/>
      <c r="I83" s="53"/>
      <c r="J83" s="53"/>
      <c r="K83" s="53"/>
      <c r="L83" s="53"/>
      <c r="M83" s="53"/>
      <c r="N83" s="53"/>
      <c r="O83" s="53"/>
      <c r="P83" s="53"/>
      <c r="Q83" s="53"/>
      <c r="R83" s="53"/>
      <c r="S83" s="53"/>
      <c r="T83" s="24"/>
      <c r="U83" s="24"/>
      <c r="V83" s="24"/>
      <c r="W83" s="24"/>
      <c r="X83" s="24"/>
      <c r="Y83" s="24"/>
      <c r="Z83" s="24"/>
    </row>
    <row r="84" spans="1:26" ht="15.75" customHeight="1">
      <c r="A84" s="7">
        <v>538</v>
      </c>
      <c r="B84" s="166" t="s">
        <v>2044</v>
      </c>
      <c r="C84" s="88" t="s">
        <v>2045</v>
      </c>
      <c r="D84" s="147">
        <v>5</v>
      </c>
      <c r="E84" s="163" t="s">
        <v>4535</v>
      </c>
      <c r="F84" s="133" t="str">
        <f t="shared" ref="F84:F85" si="33">HYPERLINK("https://drive.google.com/drive/folders/0B93qD7tUPEF5Yl82WmtwTV9mcHc","Technology Docs ")</f>
        <v xml:space="preserve">Technology Docs </v>
      </c>
      <c r="G84" s="34">
        <v>1</v>
      </c>
      <c r="H84" s="36">
        <v>1</v>
      </c>
      <c r="I84" s="37" t="s">
        <v>4539</v>
      </c>
      <c r="J84" s="37"/>
      <c r="K84" s="34"/>
      <c r="L84" s="35"/>
      <c r="M84" s="36"/>
      <c r="N84" s="37"/>
      <c r="O84" s="37"/>
      <c r="P84" s="34"/>
      <c r="Q84" s="35"/>
      <c r="R84" s="38">
        <f t="shared" ref="R84:R87" si="34">IF(M84&lt;&gt;"",M84,IF(H84&lt;&gt;"",H84,IF(D84&lt;&gt;"",D84,"")))</f>
        <v>1</v>
      </c>
      <c r="S84" s="39">
        <f t="shared" ref="S84:S87" si="35">IF(P84&lt;&gt;"",P84,IF(K84&lt;&gt;"",K84,IF(G84&lt;&gt;"",G84,"")))</f>
        <v>1</v>
      </c>
      <c r="T84" s="4"/>
      <c r="U84" s="4"/>
      <c r="V84" s="4"/>
      <c r="W84" s="4"/>
      <c r="X84" s="4"/>
      <c r="Y84" s="4"/>
      <c r="Z84" s="4"/>
    </row>
    <row r="85" spans="1:26" ht="15.75" customHeight="1">
      <c r="A85" s="7">
        <v>539</v>
      </c>
      <c r="B85" s="166" t="s">
        <v>4544</v>
      </c>
      <c r="C85" s="88" t="s">
        <v>4545</v>
      </c>
      <c r="D85" s="147">
        <v>1</v>
      </c>
      <c r="E85" s="163" t="s">
        <v>4546</v>
      </c>
      <c r="F85" s="133" t="str">
        <f t="shared" si="33"/>
        <v xml:space="preserve">Technology Docs </v>
      </c>
      <c r="G85" s="34">
        <v>1</v>
      </c>
      <c r="H85" s="36">
        <v>1</v>
      </c>
      <c r="I85" s="37"/>
      <c r="J85" s="37"/>
      <c r="K85" s="34"/>
      <c r="L85" s="35"/>
      <c r="M85" s="36"/>
      <c r="N85" s="37"/>
      <c r="O85" s="37"/>
      <c r="P85" s="34"/>
      <c r="Q85" s="35"/>
      <c r="R85" s="38">
        <f t="shared" si="34"/>
        <v>1</v>
      </c>
      <c r="S85" s="39">
        <f t="shared" si="35"/>
        <v>1</v>
      </c>
      <c r="T85" s="4"/>
      <c r="U85" s="4"/>
      <c r="V85" s="4"/>
      <c r="W85" s="4"/>
      <c r="X85" s="4"/>
      <c r="Y85" s="4"/>
      <c r="Z85" s="4"/>
    </row>
    <row r="86" spans="1:26" ht="15.75" customHeight="1">
      <c r="A86" s="7">
        <v>540</v>
      </c>
      <c r="B86" s="166" t="s">
        <v>4552</v>
      </c>
      <c r="C86" s="88" t="s">
        <v>4553</v>
      </c>
      <c r="D86" s="147">
        <v>1</v>
      </c>
      <c r="E86" s="163" t="s">
        <v>4554</v>
      </c>
      <c r="F86" s="139" t="str">
        <f>HYPERLINK("https://drive.google.com/drive/folders/0B93qD7tUPEF5WWhCSXpuN08xR1k?usp=sharing","Documents for Supplier Managment ")</f>
        <v xml:space="preserve">Documents for Supplier Managment </v>
      </c>
      <c r="G86" s="34">
        <v>1</v>
      </c>
      <c r="H86" s="36">
        <v>1</v>
      </c>
      <c r="I86" s="37"/>
      <c r="J86" s="37"/>
      <c r="K86" s="34"/>
      <c r="L86" s="35"/>
      <c r="M86" s="36"/>
      <c r="N86" s="37"/>
      <c r="O86" s="37"/>
      <c r="P86" s="34"/>
      <c r="Q86" s="35"/>
      <c r="R86" s="38">
        <f t="shared" si="34"/>
        <v>1</v>
      </c>
      <c r="S86" s="39">
        <f t="shared" si="35"/>
        <v>1</v>
      </c>
      <c r="T86" s="4"/>
      <c r="U86" s="4"/>
      <c r="V86" s="4"/>
      <c r="W86" s="4"/>
      <c r="X86" s="4"/>
      <c r="Y86" s="4"/>
      <c r="Z86" s="4"/>
    </row>
    <row r="87" spans="1:26" ht="15.75" customHeight="1">
      <c r="A87" s="7">
        <v>541</v>
      </c>
      <c r="B87" s="166" t="s">
        <v>4558</v>
      </c>
      <c r="C87" s="88" t="s">
        <v>2063</v>
      </c>
      <c r="D87" s="147">
        <v>4</v>
      </c>
      <c r="E87" s="163" t="s">
        <v>4559</v>
      </c>
      <c r="F87" s="133" t="str">
        <f>HYPERLINK("https://drive.google.com/drive/folders/0B93qD7tUPEF5Yl82WmtwTV9mcHc","Technology Docs ")</f>
        <v xml:space="preserve">Technology Docs </v>
      </c>
      <c r="G87" s="34">
        <v>4</v>
      </c>
      <c r="H87" s="36">
        <v>4</v>
      </c>
      <c r="I87" s="37"/>
      <c r="J87" s="37"/>
      <c r="K87" s="34"/>
      <c r="L87" s="35"/>
      <c r="M87" s="36"/>
      <c r="N87" s="37"/>
      <c r="O87" s="37"/>
      <c r="P87" s="34"/>
      <c r="Q87" s="35"/>
      <c r="R87" s="38">
        <f t="shared" si="34"/>
        <v>4</v>
      </c>
      <c r="S87" s="39">
        <f t="shared" si="35"/>
        <v>4</v>
      </c>
      <c r="T87" s="4"/>
      <c r="U87" s="4"/>
      <c r="V87" s="4"/>
      <c r="W87" s="4"/>
      <c r="X87" s="4"/>
      <c r="Y87" s="4"/>
      <c r="Z87" s="4"/>
    </row>
    <row r="88" spans="1:26" ht="15.75" customHeight="1">
      <c r="A88" s="24"/>
      <c r="B88" s="24"/>
      <c r="C88" s="24"/>
      <c r="D88" s="137"/>
      <c r="E88" s="24"/>
      <c r="F88" s="53"/>
      <c r="G88" s="53"/>
      <c r="H88" s="53"/>
      <c r="I88" s="53"/>
      <c r="J88" s="53"/>
      <c r="K88" s="53"/>
      <c r="L88" s="53"/>
      <c r="M88" s="53"/>
      <c r="N88" s="53"/>
      <c r="O88" s="53"/>
      <c r="P88" s="53"/>
      <c r="Q88" s="53"/>
      <c r="R88" s="53"/>
      <c r="S88" s="53"/>
      <c r="T88" s="24"/>
      <c r="U88" s="24"/>
      <c r="V88" s="24"/>
      <c r="W88" s="24"/>
      <c r="X88" s="24"/>
      <c r="Y88" s="24"/>
      <c r="Z88" s="24"/>
    </row>
    <row r="89" spans="1:26" ht="15.75" customHeight="1">
      <c r="A89" s="7">
        <v>542</v>
      </c>
      <c r="B89" s="164" t="s">
        <v>4562</v>
      </c>
      <c r="C89" s="88" t="s">
        <v>4563</v>
      </c>
      <c r="D89" s="147">
        <v>3</v>
      </c>
      <c r="E89" s="163" t="s">
        <v>4564</v>
      </c>
      <c r="F89" s="133" t="str">
        <f>HYPERLINK("https://drive.google.com/drive/folders/0B93qD7tUPEF5Yl82WmtwTV9mcHc","Technology Docs ")</f>
        <v xml:space="preserve">Technology Docs </v>
      </c>
      <c r="G89" s="34">
        <v>3</v>
      </c>
      <c r="H89" s="36">
        <v>3</v>
      </c>
      <c r="I89" s="37"/>
      <c r="J89" s="37"/>
      <c r="K89" s="34"/>
      <c r="L89" s="35"/>
      <c r="M89" s="36"/>
      <c r="N89" s="37"/>
      <c r="O89" s="37"/>
      <c r="P89" s="34"/>
      <c r="Q89" s="35"/>
      <c r="R89" s="38">
        <f t="shared" ref="R89:R92" si="36">IF(M89&lt;&gt;"",M89,IF(H89&lt;&gt;"",H89,IF(D89&lt;&gt;"",D89,"")))</f>
        <v>3</v>
      </c>
      <c r="S89" s="39">
        <f t="shared" ref="S89:S92" si="37">IF(P89&lt;&gt;"",P89,IF(K89&lt;&gt;"",K89,IF(G89&lt;&gt;"",G89,"")))</f>
        <v>3</v>
      </c>
      <c r="T89" s="4"/>
      <c r="U89" s="4"/>
      <c r="V89" s="4"/>
      <c r="W89" s="4"/>
      <c r="X89" s="4"/>
      <c r="Y89" s="4"/>
      <c r="Z89" s="4"/>
    </row>
    <row r="90" spans="1:26" ht="15.75" customHeight="1">
      <c r="A90" s="7">
        <v>543</v>
      </c>
      <c r="B90" s="164" t="s">
        <v>4571</v>
      </c>
      <c r="C90" s="88" t="s">
        <v>4573</v>
      </c>
      <c r="D90" s="147">
        <v>3</v>
      </c>
      <c r="E90" s="163" t="s">
        <v>4574</v>
      </c>
      <c r="F90" s="139" t="str">
        <f>HYPERLINK("https://drive.google.com/drive/folders/0B93qD7tUPEF5WWhCSXpuN08xR1k?usp=sharing","Documents for Supplier Managment ")</f>
        <v xml:space="preserve">Documents for Supplier Managment </v>
      </c>
      <c r="G90" s="34">
        <v>3</v>
      </c>
      <c r="H90" s="36">
        <v>3</v>
      </c>
      <c r="I90" s="37"/>
      <c r="J90" s="37"/>
      <c r="K90" s="34"/>
      <c r="L90" s="35"/>
      <c r="M90" s="36"/>
      <c r="N90" s="37"/>
      <c r="O90" s="37"/>
      <c r="P90" s="34"/>
      <c r="Q90" s="35"/>
      <c r="R90" s="38">
        <f t="shared" si="36"/>
        <v>3</v>
      </c>
      <c r="S90" s="39">
        <f t="shared" si="37"/>
        <v>3</v>
      </c>
      <c r="T90" s="4"/>
      <c r="U90" s="4"/>
      <c r="V90" s="4"/>
      <c r="W90" s="4"/>
      <c r="X90" s="4"/>
      <c r="Y90" s="4"/>
      <c r="Z90" s="4"/>
    </row>
    <row r="91" spans="1:26" ht="15.75" customHeight="1">
      <c r="A91" s="7">
        <v>544</v>
      </c>
      <c r="B91" s="164" t="s">
        <v>4579</v>
      </c>
      <c r="C91" s="88" t="s">
        <v>4580</v>
      </c>
      <c r="D91" s="147">
        <v>2</v>
      </c>
      <c r="E91" s="163" t="s">
        <v>4582</v>
      </c>
      <c r="F91" s="133" t="str">
        <f t="shared" ref="F91:F92" si="38">HYPERLINK("https://drive.google.com/drive/folders/0B93qD7tUPEF5Yl82WmtwTV9mcHc","Technology Docs ")</f>
        <v xml:space="preserve">Technology Docs </v>
      </c>
      <c r="G91" s="34">
        <v>3</v>
      </c>
      <c r="H91" s="36">
        <v>2</v>
      </c>
      <c r="I91" s="37"/>
      <c r="J91" s="37"/>
      <c r="K91" s="34"/>
      <c r="L91" s="35"/>
      <c r="M91" s="36"/>
      <c r="N91" s="37"/>
      <c r="O91" s="37"/>
      <c r="P91" s="34"/>
      <c r="Q91" s="35"/>
      <c r="R91" s="38">
        <f t="shared" si="36"/>
        <v>2</v>
      </c>
      <c r="S91" s="39">
        <f t="shared" si="37"/>
        <v>3</v>
      </c>
      <c r="T91" s="4"/>
      <c r="U91" s="4"/>
      <c r="V91" s="4"/>
      <c r="W91" s="4"/>
      <c r="X91" s="4"/>
      <c r="Y91" s="4"/>
      <c r="Z91" s="4"/>
    </row>
    <row r="92" spans="1:26" ht="15.75" customHeight="1">
      <c r="A92" s="7">
        <v>545</v>
      </c>
      <c r="B92" s="162" t="s">
        <v>4586</v>
      </c>
      <c r="C92" s="88" t="s">
        <v>4587</v>
      </c>
      <c r="D92" s="147">
        <v>1</v>
      </c>
      <c r="E92" s="163" t="s">
        <v>4588</v>
      </c>
      <c r="F92" s="133" t="str">
        <f t="shared" si="38"/>
        <v xml:space="preserve">Technology Docs </v>
      </c>
      <c r="G92" s="34">
        <v>1</v>
      </c>
      <c r="H92" s="36">
        <v>1</v>
      </c>
      <c r="I92" s="37"/>
      <c r="J92" s="37"/>
      <c r="K92" s="34"/>
      <c r="L92" s="35"/>
      <c r="M92" s="36"/>
      <c r="N92" s="37"/>
      <c r="O92" s="37"/>
      <c r="P92" s="34"/>
      <c r="Q92" s="35"/>
      <c r="R92" s="38">
        <f t="shared" si="36"/>
        <v>1</v>
      </c>
      <c r="S92" s="39">
        <f t="shared" si="37"/>
        <v>1</v>
      </c>
      <c r="T92" s="4"/>
      <c r="U92" s="4"/>
      <c r="V92" s="4"/>
      <c r="W92" s="4"/>
      <c r="X92" s="4"/>
      <c r="Y92" s="4"/>
      <c r="Z92" s="4"/>
    </row>
    <row r="93" spans="1:26" ht="15.75" customHeight="1">
      <c r="A93" s="24"/>
      <c r="B93" s="24"/>
      <c r="C93" s="24"/>
      <c r="D93" s="137"/>
      <c r="E93" s="24"/>
      <c r="F93" s="53"/>
      <c r="G93" s="53"/>
      <c r="H93" s="53"/>
      <c r="I93" s="53"/>
      <c r="J93" s="53"/>
      <c r="K93" s="53"/>
      <c r="L93" s="53"/>
      <c r="M93" s="53"/>
      <c r="N93" s="53"/>
      <c r="O93" s="53"/>
      <c r="P93" s="53"/>
      <c r="Q93" s="53"/>
      <c r="R93" s="53"/>
      <c r="S93" s="53"/>
      <c r="T93" s="24"/>
      <c r="U93" s="24"/>
      <c r="V93" s="24"/>
      <c r="W93" s="24"/>
      <c r="X93" s="24"/>
      <c r="Y93" s="24"/>
      <c r="Z93" s="24"/>
    </row>
    <row r="94" spans="1:26" ht="15.75" customHeight="1">
      <c r="A94" s="7">
        <v>546</v>
      </c>
      <c r="B94" s="167" t="s">
        <v>1051</v>
      </c>
      <c r="C94" s="88" t="s">
        <v>4592</v>
      </c>
      <c r="D94" s="147">
        <v>3</v>
      </c>
      <c r="E94" s="163" t="s">
        <v>4593</v>
      </c>
      <c r="F94" s="139" t="str">
        <f t="shared" ref="F94:F98" si="39">HYPERLINK("https://drive.google.com/drive/folders/0B93qD7tUPEF5WWhCSXpuN08xR1k?usp=sharing","Documents for Supplier Managment ")</f>
        <v xml:space="preserve">Documents for Supplier Managment </v>
      </c>
      <c r="G94" s="34">
        <v>3</v>
      </c>
      <c r="H94" s="36">
        <v>3</v>
      </c>
      <c r="I94" s="37"/>
      <c r="J94" s="37"/>
      <c r="K94" s="34"/>
      <c r="L94" s="35"/>
      <c r="M94" s="36"/>
      <c r="N94" s="37"/>
      <c r="O94" s="37"/>
      <c r="P94" s="34"/>
      <c r="Q94" s="35"/>
      <c r="R94" s="38">
        <f t="shared" ref="R94:R98" si="40">IF(M94&lt;&gt;"",M94,IF(H94&lt;&gt;"",H94,IF(D94&lt;&gt;"",D94,"")))</f>
        <v>3</v>
      </c>
      <c r="S94" s="39">
        <f t="shared" ref="S94:S98" si="41">IF(P94&lt;&gt;"",P94,IF(K94&lt;&gt;"",K94,IF(G94&lt;&gt;"",G94,"")))</f>
        <v>3</v>
      </c>
      <c r="T94" s="4"/>
      <c r="U94" s="4"/>
      <c r="V94" s="4"/>
      <c r="W94" s="4"/>
      <c r="X94" s="4"/>
      <c r="Y94" s="4"/>
      <c r="Z94" s="4"/>
    </row>
    <row r="95" spans="1:26" ht="15.75" customHeight="1">
      <c r="A95" s="7">
        <v>547</v>
      </c>
      <c r="B95" s="167" t="s">
        <v>4600</v>
      </c>
      <c r="C95" s="88" t="s">
        <v>4602</v>
      </c>
      <c r="D95" s="147">
        <v>3</v>
      </c>
      <c r="E95" s="163" t="s">
        <v>4604</v>
      </c>
      <c r="F95" s="139" t="str">
        <f t="shared" si="39"/>
        <v xml:space="preserve">Documents for Supplier Managment </v>
      </c>
      <c r="G95" s="34">
        <v>3</v>
      </c>
      <c r="H95" s="36">
        <v>3</v>
      </c>
      <c r="I95" s="37"/>
      <c r="J95" s="37"/>
      <c r="K95" s="34"/>
      <c r="L95" s="35"/>
      <c r="M95" s="36"/>
      <c r="N95" s="37"/>
      <c r="O95" s="37"/>
      <c r="P95" s="34"/>
      <c r="Q95" s="35"/>
      <c r="R95" s="38">
        <f t="shared" si="40"/>
        <v>3</v>
      </c>
      <c r="S95" s="39">
        <f t="shared" si="41"/>
        <v>3</v>
      </c>
      <c r="T95" s="4"/>
      <c r="U95" s="4"/>
      <c r="V95" s="4"/>
      <c r="W95" s="4"/>
      <c r="X95" s="4"/>
      <c r="Y95" s="4"/>
      <c r="Z95" s="4"/>
    </row>
    <row r="96" spans="1:26" ht="15.75" customHeight="1">
      <c r="A96" s="7">
        <v>548</v>
      </c>
      <c r="B96" s="167" t="s">
        <v>4607</v>
      </c>
      <c r="C96" s="88" t="s">
        <v>4608</v>
      </c>
      <c r="D96" s="147">
        <v>2</v>
      </c>
      <c r="E96" s="163" t="s">
        <v>4609</v>
      </c>
      <c r="F96" s="139" t="str">
        <f t="shared" si="39"/>
        <v xml:space="preserve">Documents for Supplier Managment </v>
      </c>
      <c r="G96" s="34">
        <v>2</v>
      </c>
      <c r="H96" s="36">
        <v>2</v>
      </c>
      <c r="I96" s="37"/>
      <c r="J96" s="37"/>
      <c r="K96" s="34"/>
      <c r="L96" s="35"/>
      <c r="M96" s="36"/>
      <c r="N96" s="37"/>
      <c r="O96" s="37"/>
      <c r="P96" s="34"/>
      <c r="Q96" s="35"/>
      <c r="R96" s="38">
        <f t="shared" si="40"/>
        <v>2</v>
      </c>
      <c r="S96" s="39">
        <f t="shared" si="41"/>
        <v>2</v>
      </c>
      <c r="T96" s="4"/>
      <c r="U96" s="4"/>
      <c r="V96" s="4"/>
      <c r="W96" s="4"/>
      <c r="X96" s="4"/>
      <c r="Y96" s="4"/>
      <c r="Z96" s="4"/>
    </row>
    <row r="97" spans="1:26" ht="15.75" customHeight="1">
      <c r="A97" s="7">
        <v>549</v>
      </c>
      <c r="B97" s="167" t="s">
        <v>4611</v>
      </c>
      <c r="C97" s="88" t="s">
        <v>4613</v>
      </c>
      <c r="D97" s="147">
        <v>2</v>
      </c>
      <c r="E97" s="163" t="s">
        <v>4614</v>
      </c>
      <c r="F97" s="139" t="str">
        <f t="shared" si="39"/>
        <v xml:space="preserve">Documents for Supplier Managment </v>
      </c>
      <c r="G97" s="34">
        <v>2</v>
      </c>
      <c r="H97" s="36">
        <v>2</v>
      </c>
      <c r="I97" s="37"/>
      <c r="J97" s="37"/>
      <c r="K97" s="34"/>
      <c r="L97" s="35"/>
      <c r="M97" s="36"/>
      <c r="N97" s="37"/>
      <c r="O97" s="37"/>
      <c r="P97" s="34"/>
      <c r="Q97" s="35"/>
      <c r="R97" s="38">
        <f t="shared" si="40"/>
        <v>2</v>
      </c>
      <c r="S97" s="39">
        <f t="shared" si="41"/>
        <v>2</v>
      </c>
      <c r="T97" s="4"/>
      <c r="U97" s="4"/>
      <c r="V97" s="4"/>
      <c r="W97" s="4"/>
      <c r="X97" s="4"/>
      <c r="Y97" s="4"/>
      <c r="Z97" s="4"/>
    </row>
    <row r="98" spans="1:26" ht="15.75" customHeight="1">
      <c r="A98" s="7">
        <v>550</v>
      </c>
      <c r="B98" s="167" t="s">
        <v>3493</v>
      </c>
      <c r="C98" s="88" t="s">
        <v>3494</v>
      </c>
      <c r="D98" s="147">
        <v>0</v>
      </c>
      <c r="E98" s="163" t="s">
        <v>4615</v>
      </c>
      <c r="F98" s="139" t="str">
        <f t="shared" si="39"/>
        <v xml:space="preserve">Documents for Supplier Managment </v>
      </c>
      <c r="G98" s="34">
        <v>1</v>
      </c>
      <c r="H98" s="36">
        <v>1</v>
      </c>
      <c r="I98" s="37"/>
      <c r="J98" s="37"/>
      <c r="K98" s="34"/>
      <c r="L98" s="35"/>
      <c r="M98" s="36"/>
      <c r="N98" s="37"/>
      <c r="O98" s="37"/>
      <c r="P98" s="34"/>
      <c r="Q98" s="35"/>
      <c r="R98" s="38">
        <f t="shared" si="40"/>
        <v>1</v>
      </c>
      <c r="S98" s="39">
        <f t="shared" si="41"/>
        <v>1</v>
      </c>
      <c r="T98" s="4"/>
      <c r="U98" s="4"/>
      <c r="V98" s="4"/>
      <c r="W98" s="4"/>
      <c r="X98" s="4"/>
      <c r="Y98" s="4"/>
      <c r="Z98" s="4"/>
    </row>
    <row r="99" spans="1:26" ht="15.75" customHeight="1">
      <c r="A99" s="24"/>
      <c r="B99" s="24"/>
      <c r="C99" s="24"/>
      <c r="D99" s="137"/>
      <c r="E99" s="24"/>
      <c r="F99" s="53"/>
      <c r="G99" s="53"/>
      <c r="H99" s="53"/>
      <c r="I99" s="53"/>
      <c r="J99" s="53"/>
      <c r="K99" s="53"/>
      <c r="L99" s="53"/>
      <c r="M99" s="53"/>
      <c r="N99" s="53"/>
      <c r="O99" s="53"/>
      <c r="P99" s="53"/>
      <c r="Q99" s="53"/>
      <c r="R99" s="53"/>
      <c r="S99" s="53"/>
      <c r="T99" s="24"/>
      <c r="U99" s="24"/>
      <c r="V99" s="24"/>
      <c r="W99" s="24"/>
      <c r="X99" s="24"/>
      <c r="Y99" s="24"/>
      <c r="Z99" s="24"/>
    </row>
    <row r="100" spans="1:26" ht="15.75" customHeight="1">
      <c r="A100" s="7">
        <v>551</v>
      </c>
      <c r="B100" s="166" t="s">
        <v>2073</v>
      </c>
      <c r="C100" s="88" t="s">
        <v>2074</v>
      </c>
      <c r="D100" s="147">
        <v>1</v>
      </c>
      <c r="E100" s="163" t="s">
        <v>4619</v>
      </c>
      <c r="F100" s="139" t="str">
        <f t="shared" ref="F100:F104" si="42">HYPERLINK("https://drive.google.com/drive/folders/0B93qD7tUPEF5WWhCSXpuN08xR1k?usp=sharing","Documents for Supplier Managment ")</f>
        <v xml:space="preserve">Documents for Supplier Managment </v>
      </c>
      <c r="G100" s="34">
        <v>1</v>
      </c>
      <c r="H100" s="36">
        <v>3</v>
      </c>
      <c r="I100" s="37" t="s">
        <v>4620</v>
      </c>
      <c r="J100" s="37" t="s">
        <v>4622</v>
      </c>
      <c r="K100" s="34"/>
      <c r="L100" s="35"/>
      <c r="M100" s="36"/>
      <c r="N100" s="37"/>
      <c r="O100" s="37"/>
      <c r="P100" s="34"/>
      <c r="Q100" s="35"/>
      <c r="R100" s="38">
        <f t="shared" ref="R100:R104" si="43">IF(M100&lt;&gt;"",M100,IF(H100&lt;&gt;"",H100,IF(D100&lt;&gt;"",D100,"")))</f>
        <v>3</v>
      </c>
      <c r="S100" s="39">
        <f t="shared" ref="S100:S104" si="44">IF(P100&lt;&gt;"",P100,IF(K100&lt;&gt;"",K100,IF(G100&lt;&gt;"",G100,"")))</f>
        <v>1</v>
      </c>
      <c r="T100" s="4"/>
      <c r="U100" s="4"/>
      <c r="V100" s="4"/>
      <c r="W100" s="4"/>
      <c r="X100" s="4"/>
      <c r="Y100" s="4"/>
      <c r="Z100" s="4"/>
    </row>
    <row r="101" spans="1:26" ht="15.75" customHeight="1">
      <c r="A101" s="7">
        <v>552</v>
      </c>
      <c r="B101" s="166" t="s">
        <v>4623</v>
      </c>
      <c r="C101" s="88" t="s">
        <v>2077</v>
      </c>
      <c r="D101" s="147">
        <v>2</v>
      </c>
      <c r="E101" s="163" t="s">
        <v>4624</v>
      </c>
      <c r="F101" s="139" t="str">
        <f t="shared" si="42"/>
        <v xml:space="preserve">Documents for Supplier Managment </v>
      </c>
      <c r="G101" s="34">
        <v>2</v>
      </c>
      <c r="H101" s="36">
        <v>2</v>
      </c>
      <c r="I101" s="37" t="s">
        <v>2082</v>
      </c>
      <c r="J101" s="37"/>
      <c r="K101" s="34"/>
      <c r="L101" s="35"/>
      <c r="M101" s="36"/>
      <c r="N101" s="37"/>
      <c r="O101" s="37"/>
      <c r="P101" s="34"/>
      <c r="Q101" s="35"/>
      <c r="R101" s="38">
        <f t="shared" si="43"/>
        <v>2</v>
      </c>
      <c r="S101" s="39">
        <f t="shared" si="44"/>
        <v>2</v>
      </c>
      <c r="T101" s="4"/>
      <c r="U101" s="4"/>
      <c r="V101" s="4"/>
      <c r="W101" s="4"/>
      <c r="X101" s="4"/>
      <c r="Y101" s="4"/>
      <c r="Z101" s="4"/>
    </row>
    <row r="102" spans="1:26" ht="15.75" customHeight="1">
      <c r="A102" s="7">
        <v>553</v>
      </c>
      <c r="B102" s="166" t="s">
        <v>4628</v>
      </c>
      <c r="C102" s="88" t="s">
        <v>2085</v>
      </c>
      <c r="D102" s="147">
        <v>2</v>
      </c>
      <c r="E102" s="163" t="s">
        <v>4629</v>
      </c>
      <c r="F102" s="139" t="str">
        <f t="shared" si="42"/>
        <v xml:space="preserve">Documents for Supplier Managment </v>
      </c>
      <c r="G102" s="34">
        <v>2</v>
      </c>
      <c r="H102" s="36">
        <v>2</v>
      </c>
      <c r="I102" s="37" t="s">
        <v>2082</v>
      </c>
      <c r="J102" s="37"/>
      <c r="K102" s="34"/>
      <c r="L102" s="35"/>
      <c r="M102" s="36"/>
      <c r="N102" s="37"/>
      <c r="O102" s="37"/>
      <c r="P102" s="34"/>
      <c r="Q102" s="35"/>
      <c r="R102" s="38">
        <f t="shared" si="43"/>
        <v>2</v>
      </c>
      <c r="S102" s="39">
        <f t="shared" si="44"/>
        <v>2</v>
      </c>
      <c r="T102" s="4"/>
      <c r="U102" s="4"/>
      <c r="V102" s="4"/>
      <c r="W102" s="4"/>
      <c r="X102" s="4"/>
      <c r="Y102" s="4"/>
      <c r="Z102" s="4"/>
    </row>
    <row r="103" spans="1:26" ht="15.75" customHeight="1">
      <c r="A103" s="7">
        <v>554</v>
      </c>
      <c r="B103" s="166" t="s">
        <v>4631</v>
      </c>
      <c r="C103" s="88" t="s">
        <v>2091</v>
      </c>
      <c r="D103" s="147">
        <v>1</v>
      </c>
      <c r="E103" s="163" t="s">
        <v>4632</v>
      </c>
      <c r="F103" s="139" t="str">
        <f t="shared" si="42"/>
        <v xml:space="preserve">Documents for Supplier Managment </v>
      </c>
      <c r="G103" s="34">
        <v>1</v>
      </c>
      <c r="H103" s="36">
        <v>1</v>
      </c>
      <c r="I103" s="37"/>
      <c r="J103" s="37"/>
      <c r="K103" s="34"/>
      <c r="L103" s="35"/>
      <c r="M103" s="36"/>
      <c r="N103" s="37"/>
      <c r="O103" s="37"/>
      <c r="P103" s="34"/>
      <c r="Q103" s="35"/>
      <c r="R103" s="38">
        <f t="shared" si="43"/>
        <v>1</v>
      </c>
      <c r="S103" s="39">
        <f t="shared" si="44"/>
        <v>1</v>
      </c>
      <c r="T103" s="4"/>
      <c r="U103" s="4"/>
      <c r="V103" s="4"/>
      <c r="W103" s="4"/>
      <c r="X103" s="4"/>
      <c r="Y103" s="4"/>
      <c r="Z103" s="4"/>
    </row>
    <row r="104" spans="1:26" ht="15.75" customHeight="1">
      <c r="A104" s="7">
        <v>555</v>
      </c>
      <c r="B104" s="166" t="s">
        <v>4633</v>
      </c>
      <c r="C104" s="88" t="s">
        <v>2097</v>
      </c>
      <c r="D104" s="147">
        <v>1</v>
      </c>
      <c r="E104" s="163" t="s">
        <v>4635</v>
      </c>
      <c r="F104" s="139" t="str">
        <f t="shared" si="42"/>
        <v xml:space="preserve">Documents for Supplier Managment </v>
      </c>
      <c r="G104" s="34">
        <v>1</v>
      </c>
      <c r="H104" s="36">
        <v>1</v>
      </c>
      <c r="I104" s="37"/>
      <c r="J104" s="37"/>
      <c r="K104" s="34"/>
      <c r="L104" s="35"/>
      <c r="M104" s="36"/>
      <c r="N104" s="37"/>
      <c r="O104" s="37"/>
      <c r="P104" s="34"/>
      <c r="Q104" s="35"/>
      <c r="R104" s="38">
        <f t="shared" si="43"/>
        <v>1</v>
      </c>
      <c r="S104" s="39">
        <f t="shared" si="44"/>
        <v>1</v>
      </c>
      <c r="T104" s="4"/>
      <c r="U104" s="4"/>
      <c r="V104" s="4"/>
      <c r="W104" s="4"/>
      <c r="X104" s="4"/>
      <c r="Y104" s="4"/>
      <c r="Z104" s="4"/>
    </row>
    <row r="105" spans="1:26" ht="15.75" customHeight="1">
      <c r="A105" s="24"/>
      <c r="B105" s="24"/>
      <c r="C105" s="24"/>
      <c r="D105" s="137"/>
      <c r="E105" s="24"/>
      <c r="F105" s="53"/>
      <c r="G105" s="53"/>
      <c r="H105" s="53"/>
      <c r="I105" s="53"/>
      <c r="J105" s="53"/>
      <c r="K105" s="53"/>
      <c r="L105" s="53"/>
      <c r="M105" s="53"/>
      <c r="N105" s="53"/>
      <c r="O105" s="53"/>
      <c r="P105" s="53"/>
      <c r="Q105" s="53"/>
      <c r="R105" s="53"/>
      <c r="S105" s="53"/>
      <c r="T105" s="24"/>
      <c r="U105" s="24"/>
      <c r="V105" s="24"/>
      <c r="W105" s="24"/>
      <c r="X105" s="24"/>
      <c r="Y105" s="24"/>
      <c r="Z105" s="24"/>
    </row>
    <row r="106" spans="1:26" ht="15.75" customHeight="1">
      <c r="A106" s="7">
        <v>556</v>
      </c>
      <c r="B106" s="164" t="s">
        <v>59</v>
      </c>
      <c r="C106" s="88" t="s">
        <v>4638</v>
      </c>
      <c r="D106" s="147">
        <v>3</v>
      </c>
      <c r="E106" s="163" t="s">
        <v>4639</v>
      </c>
      <c r="F106" s="133" t="str">
        <f t="shared" ref="F106:F107" si="45">HYPERLINK("https://drive.google.com/drive/folders/0B93qD7tUPEF5Yl82WmtwTV9mcHc","Technology Docs ")</f>
        <v xml:space="preserve">Technology Docs </v>
      </c>
      <c r="G106" s="34">
        <v>3</v>
      </c>
      <c r="H106" s="36">
        <v>3</v>
      </c>
      <c r="I106" s="37"/>
      <c r="J106" s="37"/>
      <c r="K106" s="34"/>
      <c r="L106" s="35"/>
      <c r="M106" s="36"/>
      <c r="N106" s="37"/>
      <c r="O106" s="37"/>
      <c r="P106" s="34"/>
      <c r="Q106" s="35"/>
      <c r="R106" s="38">
        <f t="shared" ref="R106:R111" si="46">IF(M106&lt;&gt;"",M106,IF(H106&lt;&gt;"",H106,IF(D106&lt;&gt;"",D106,"")))</f>
        <v>3</v>
      </c>
      <c r="S106" s="39">
        <f t="shared" ref="S106:S111" si="47">IF(P106&lt;&gt;"",P106,IF(K106&lt;&gt;"",K106,IF(G106&lt;&gt;"",G106,"")))</f>
        <v>3</v>
      </c>
      <c r="T106" s="4"/>
      <c r="U106" s="4"/>
      <c r="V106" s="4"/>
      <c r="W106" s="4"/>
      <c r="X106" s="4"/>
      <c r="Y106" s="4"/>
      <c r="Z106" s="4"/>
    </row>
    <row r="107" spans="1:26" ht="15.75" customHeight="1">
      <c r="A107" s="7">
        <v>557</v>
      </c>
      <c r="B107" s="164" t="s">
        <v>3153</v>
      </c>
      <c r="C107" s="88" t="s">
        <v>3154</v>
      </c>
      <c r="D107" s="147">
        <v>4</v>
      </c>
      <c r="E107" s="163" t="s">
        <v>4641</v>
      </c>
      <c r="F107" s="133" t="str">
        <f t="shared" si="45"/>
        <v xml:space="preserve">Technology Docs </v>
      </c>
      <c r="G107" s="34">
        <v>3</v>
      </c>
      <c r="H107" s="36">
        <v>4</v>
      </c>
      <c r="I107" s="37" t="s">
        <v>4644</v>
      </c>
      <c r="J107" s="37" t="s">
        <v>4645</v>
      </c>
      <c r="K107" s="34"/>
      <c r="L107" s="35"/>
      <c r="M107" s="36"/>
      <c r="N107" s="37"/>
      <c r="O107" s="37"/>
      <c r="P107" s="34"/>
      <c r="Q107" s="35"/>
      <c r="R107" s="38">
        <f t="shared" si="46"/>
        <v>4</v>
      </c>
      <c r="S107" s="39">
        <f t="shared" si="47"/>
        <v>3</v>
      </c>
      <c r="T107" s="4"/>
      <c r="U107" s="4"/>
      <c r="V107" s="4"/>
      <c r="W107" s="4"/>
      <c r="X107" s="4"/>
      <c r="Y107" s="4"/>
      <c r="Z107" s="4"/>
    </row>
    <row r="108" spans="1:26" ht="15.75" customHeight="1">
      <c r="A108" s="7">
        <v>558</v>
      </c>
      <c r="B108" s="164" t="s">
        <v>1882</v>
      </c>
      <c r="C108" s="88" t="s">
        <v>1883</v>
      </c>
      <c r="D108" s="147">
        <v>3</v>
      </c>
      <c r="E108" s="163" t="s">
        <v>4646</v>
      </c>
      <c r="F108" s="139" t="str">
        <f t="shared" ref="F108:F111" si="48">HYPERLINK("https://drive.google.com/drive/folders/0B93qD7tUPEF5WWhCSXpuN08xR1k?usp=sharing","Documents for Supplier Managment ")</f>
        <v xml:space="preserve">Documents for Supplier Managment </v>
      </c>
      <c r="G108" s="34">
        <v>2</v>
      </c>
      <c r="H108" s="36">
        <v>3</v>
      </c>
      <c r="I108" s="37" t="s">
        <v>4648</v>
      </c>
      <c r="J108" s="37" t="s">
        <v>4645</v>
      </c>
      <c r="K108" s="34"/>
      <c r="L108" s="35"/>
      <c r="M108" s="36"/>
      <c r="N108" s="37"/>
      <c r="O108" s="37"/>
      <c r="P108" s="34"/>
      <c r="Q108" s="35"/>
      <c r="R108" s="38">
        <f t="shared" si="46"/>
        <v>3</v>
      </c>
      <c r="S108" s="39">
        <f t="shared" si="47"/>
        <v>2</v>
      </c>
      <c r="T108" s="4"/>
      <c r="U108" s="4"/>
      <c r="V108" s="4"/>
      <c r="W108" s="4"/>
      <c r="X108" s="4"/>
      <c r="Y108" s="4"/>
      <c r="Z108" s="4"/>
    </row>
    <row r="109" spans="1:26" ht="15.75" customHeight="1">
      <c r="A109" s="7">
        <v>559</v>
      </c>
      <c r="B109" s="164" t="s">
        <v>4651</v>
      </c>
      <c r="C109" s="88" t="s">
        <v>2117</v>
      </c>
      <c r="D109" s="147">
        <v>2</v>
      </c>
      <c r="E109" s="163" t="s">
        <v>4652</v>
      </c>
      <c r="F109" s="139" t="str">
        <f t="shared" si="48"/>
        <v xml:space="preserve">Documents for Supplier Managment </v>
      </c>
      <c r="G109" s="34">
        <v>2</v>
      </c>
      <c r="H109" s="36">
        <v>2</v>
      </c>
      <c r="I109" s="37"/>
      <c r="J109" s="37"/>
      <c r="K109" s="34"/>
      <c r="L109" s="35"/>
      <c r="M109" s="36"/>
      <c r="N109" s="37"/>
      <c r="O109" s="37"/>
      <c r="P109" s="34"/>
      <c r="Q109" s="35"/>
      <c r="R109" s="38">
        <f t="shared" si="46"/>
        <v>2</v>
      </c>
      <c r="S109" s="39">
        <f t="shared" si="47"/>
        <v>2</v>
      </c>
      <c r="T109" s="4"/>
      <c r="U109" s="4"/>
      <c r="V109" s="4"/>
      <c r="W109" s="4"/>
      <c r="X109" s="4"/>
      <c r="Y109" s="4"/>
      <c r="Z109" s="4"/>
    </row>
    <row r="110" spans="1:26" ht="15.75" customHeight="1">
      <c r="A110" s="7">
        <v>560</v>
      </c>
      <c r="B110" s="164" t="s">
        <v>4654</v>
      </c>
      <c r="C110" s="88" t="s">
        <v>2123</v>
      </c>
      <c r="D110" s="147">
        <v>1</v>
      </c>
      <c r="E110" s="163" t="s">
        <v>4655</v>
      </c>
      <c r="F110" s="139" t="str">
        <f t="shared" si="48"/>
        <v xml:space="preserve">Documents for Supplier Managment </v>
      </c>
      <c r="G110" s="34">
        <v>1</v>
      </c>
      <c r="H110" s="36">
        <v>1</v>
      </c>
      <c r="I110" s="37"/>
      <c r="J110" s="37"/>
      <c r="K110" s="34"/>
      <c r="L110" s="35"/>
      <c r="M110" s="36"/>
      <c r="N110" s="37"/>
      <c r="O110" s="37"/>
      <c r="P110" s="34"/>
      <c r="Q110" s="35"/>
      <c r="R110" s="38">
        <f t="shared" si="46"/>
        <v>1</v>
      </c>
      <c r="S110" s="39">
        <f t="shared" si="47"/>
        <v>1</v>
      </c>
      <c r="T110" s="4"/>
      <c r="U110" s="4"/>
      <c r="V110" s="4"/>
      <c r="W110" s="4"/>
      <c r="X110" s="4"/>
      <c r="Y110" s="4"/>
      <c r="Z110" s="4"/>
    </row>
    <row r="111" spans="1:26" ht="15.75" customHeight="1">
      <c r="A111" s="7">
        <v>561</v>
      </c>
      <c r="B111" s="167" t="s">
        <v>4658</v>
      </c>
      <c r="C111" s="88" t="s">
        <v>2128</v>
      </c>
      <c r="D111" s="147">
        <v>3</v>
      </c>
      <c r="E111" s="163" t="s">
        <v>4659</v>
      </c>
      <c r="F111" s="139" t="str">
        <f t="shared" si="48"/>
        <v xml:space="preserve">Documents for Supplier Managment </v>
      </c>
      <c r="G111" s="34">
        <v>2</v>
      </c>
      <c r="H111" s="36">
        <v>3</v>
      </c>
      <c r="I111" s="37" t="s">
        <v>2119</v>
      </c>
      <c r="J111" s="37" t="s">
        <v>4645</v>
      </c>
      <c r="K111" s="34"/>
      <c r="L111" s="35"/>
      <c r="M111" s="36"/>
      <c r="N111" s="37"/>
      <c r="O111" s="37"/>
      <c r="P111" s="34"/>
      <c r="Q111" s="35"/>
      <c r="R111" s="38">
        <f t="shared" si="46"/>
        <v>3</v>
      </c>
      <c r="S111" s="39">
        <f t="shared" si="47"/>
        <v>2</v>
      </c>
      <c r="T111" s="4"/>
      <c r="U111" s="4"/>
      <c r="V111" s="4"/>
      <c r="W111" s="4"/>
      <c r="X111" s="4"/>
      <c r="Y111" s="4"/>
      <c r="Z111" s="4"/>
    </row>
    <row r="112" spans="1:26" ht="15.75" customHeight="1">
      <c r="A112" s="7"/>
      <c r="B112" s="4"/>
      <c r="C112" s="24"/>
      <c r="D112" s="137"/>
      <c r="E112" s="24"/>
      <c r="F112" s="53"/>
      <c r="G112" s="53"/>
      <c r="H112" s="53"/>
      <c r="I112" s="53"/>
      <c r="J112" s="53"/>
      <c r="K112" s="53"/>
      <c r="L112" s="53"/>
      <c r="M112" s="53"/>
      <c r="N112" s="53"/>
      <c r="O112" s="53"/>
      <c r="P112" s="53"/>
      <c r="Q112" s="53"/>
      <c r="R112" s="53"/>
      <c r="S112" s="53"/>
      <c r="T112" s="4"/>
      <c r="U112" s="4"/>
      <c r="V112" s="4"/>
      <c r="W112" s="4"/>
      <c r="X112" s="4"/>
      <c r="Y112" s="4"/>
      <c r="Z112" s="4"/>
    </row>
    <row r="113" spans="1:26" ht="15.75" customHeight="1">
      <c r="A113" s="7"/>
      <c r="B113" s="4"/>
      <c r="C113" s="24"/>
      <c r="D113" s="137"/>
      <c r="E113" s="24"/>
      <c r="F113" s="53"/>
      <c r="G113" s="53"/>
      <c r="H113" s="53"/>
      <c r="I113" s="53"/>
      <c r="J113" s="53"/>
      <c r="K113" s="53"/>
      <c r="L113" s="53"/>
      <c r="M113" s="53"/>
      <c r="N113" s="53"/>
      <c r="O113" s="53"/>
      <c r="P113" s="53"/>
      <c r="Q113" s="53"/>
      <c r="R113" s="53"/>
      <c r="S113" s="53"/>
      <c r="T113" s="4"/>
      <c r="U113" s="4"/>
      <c r="V113" s="4"/>
      <c r="W113" s="4"/>
      <c r="X113" s="4"/>
      <c r="Y113" s="4"/>
      <c r="Z113" s="4"/>
    </row>
    <row r="114" spans="1:26" ht="15.75" customHeight="1">
      <c r="A114" s="7"/>
      <c r="B114" s="4"/>
      <c r="C114" s="24"/>
      <c r="D114" s="137"/>
      <c r="E114" s="24"/>
      <c r="F114" s="53"/>
      <c r="G114" s="53"/>
      <c r="H114" s="53"/>
      <c r="I114" s="53"/>
      <c r="J114" s="53"/>
      <c r="K114" s="53"/>
      <c r="L114" s="53"/>
      <c r="M114" s="53"/>
      <c r="N114" s="53"/>
      <c r="O114" s="53"/>
      <c r="P114" s="53"/>
      <c r="Q114" s="53"/>
      <c r="R114" s="53"/>
      <c r="S114" s="53"/>
      <c r="T114" s="4"/>
      <c r="U114" s="4"/>
      <c r="V114" s="4"/>
      <c r="W114" s="4"/>
      <c r="X114" s="4"/>
      <c r="Y114" s="4"/>
      <c r="Z114" s="4"/>
    </row>
    <row r="115" spans="1:26" ht="15.75" customHeight="1">
      <c r="A115" s="7"/>
      <c r="B115" s="55" t="s">
        <v>4222</v>
      </c>
      <c r="C115" s="24"/>
      <c r="D115" s="137"/>
      <c r="E115" s="24"/>
      <c r="F115" s="53"/>
      <c r="G115" s="53"/>
      <c r="H115" s="53"/>
      <c r="I115" s="53"/>
      <c r="J115" s="53"/>
      <c r="K115" s="53"/>
      <c r="L115" s="53"/>
      <c r="M115" s="53"/>
      <c r="N115" s="53"/>
      <c r="O115" s="53"/>
      <c r="P115" s="53"/>
      <c r="Q115" s="53"/>
      <c r="R115" s="53"/>
      <c r="S115" s="53"/>
      <c r="T115" s="4"/>
      <c r="U115" s="4"/>
      <c r="V115" s="4"/>
      <c r="W115" s="4"/>
      <c r="X115" s="4"/>
      <c r="Y115" s="4"/>
      <c r="Z115" s="4"/>
    </row>
    <row r="116" spans="1:26" ht="15.75" customHeight="1">
      <c r="A116" s="7">
        <v>562</v>
      </c>
      <c r="B116" s="19" t="s">
        <v>4661</v>
      </c>
      <c r="C116" s="19" t="s">
        <v>4662</v>
      </c>
      <c r="D116" s="34">
        <v>3</v>
      </c>
      <c r="E116" s="136" t="s">
        <v>4663</v>
      </c>
      <c r="F116" s="139" t="str">
        <f>HYPERLINK("https://drive.google.com/drive/folders/0B93qD7tUPEF5WWhCSXpuN08xR1k?usp=sharing","Documents for Supplier Managment ")</f>
        <v xml:space="preserve">Documents for Supplier Managment </v>
      </c>
      <c r="G116" s="34">
        <v>3</v>
      </c>
      <c r="H116" s="36">
        <v>3</v>
      </c>
      <c r="I116" s="37" t="s">
        <v>4664</v>
      </c>
      <c r="J116" s="37" t="s">
        <v>4665</v>
      </c>
      <c r="K116" s="34"/>
      <c r="L116" s="35"/>
      <c r="M116" s="36"/>
      <c r="N116" s="37"/>
      <c r="O116" s="37"/>
      <c r="P116" s="34"/>
      <c r="Q116" s="35"/>
      <c r="R116" s="38">
        <f>IF(M116&lt;&gt;"",M116,IF(H116&lt;&gt;"",H116,IF(D116&lt;&gt;"",D116,"")))</f>
        <v>3</v>
      </c>
      <c r="S116" s="39">
        <f>IF(P116&lt;&gt;"",P116,IF(K116&lt;&gt;"",K116,IF(G116&lt;&gt;"",G116,"")))</f>
        <v>3</v>
      </c>
      <c r="T116" s="4"/>
      <c r="U116" s="4"/>
      <c r="V116" s="4"/>
      <c r="W116" s="4"/>
      <c r="X116" s="4"/>
      <c r="Y116" s="4"/>
      <c r="Z116" s="4"/>
    </row>
    <row r="117" spans="1:26" ht="15.75" customHeight="1">
      <c r="A117" s="24"/>
      <c r="B117" s="24"/>
      <c r="C117" s="24"/>
      <c r="D117" s="137"/>
      <c r="E117" s="24"/>
      <c r="F117" s="53"/>
      <c r="G117" s="53"/>
      <c r="H117" s="53"/>
      <c r="I117" s="53"/>
      <c r="J117" s="53"/>
      <c r="K117" s="53"/>
      <c r="L117" s="53"/>
      <c r="M117" s="53"/>
      <c r="N117" s="53"/>
      <c r="O117" s="53"/>
      <c r="P117" s="53"/>
      <c r="Q117" s="53"/>
      <c r="R117" s="53"/>
      <c r="S117" s="53"/>
      <c r="T117" s="24"/>
      <c r="U117" s="24"/>
      <c r="V117" s="24"/>
      <c r="W117" s="24"/>
      <c r="X117" s="24"/>
      <c r="Y117" s="24"/>
      <c r="Z117" s="24"/>
    </row>
    <row r="118" spans="1:26" ht="15.75" customHeight="1">
      <c r="A118" s="7">
        <v>563</v>
      </c>
      <c r="B118" s="19" t="s">
        <v>4667</v>
      </c>
      <c r="C118" s="19" t="s">
        <v>4668</v>
      </c>
      <c r="D118" s="34">
        <v>2</v>
      </c>
      <c r="E118" s="136" t="s">
        <v>4669</v>
      </c>
      <c r="F118" s="139" t="str">
        <f>HYPERLINK("https://drive.google.com/drive/folders/0B93qD7tUPEF5WWhCSXpuN08xR1k?usp=sharing","Documents for Supplier Managment ")</f>
        <v xml:space="preserve">Documents for Supplier Managment </v>
      </c>
      <c r="G118" s="34">
        <v>2</v>
      </c>
      <c r="H118" s="36">
        <v>2</v>
      </c>
      <c r="I118" s="37"/>
      <c r="J118" s="37"/>
      <c r="K118" s="34"/>
      <c r="L118" s="35"/>
      <c r="M118" s="36"/>
      <c r="N118" s="37"/>
      <c r="O118" s="37"/>
      <c r="P118" s="34"/>
      <c r="Q118" s="35"/>
      <c r="R118" s="38">
        <f>IF(M118&lt;&gt;"",M118,IF(H118&lt;&gt;"",H118,IF(D118&lt;&gt;"",D118,"")))</f>
        <v>2</v>
      </c>
      <c r="S118" s="39">
        <f>IF(P118&lt;&gt;"",P118,IF(K118&lt;&gt;"",K118,IF(G118&lt;&gt;"",G118,"")))</f>
        <v>2</v>
      </c>
      <c r="T118" s="4"/>
      <c r="U118" s="4"/>
      <c r="V118" s="4"/>
      <c r="W118" s="4"/>
      <c r="X118" s="4"/>
      <c r="Y118" s="4"/>
      <c r="Z118" s="4"/>
    </row>
    <row r="119" spans="1:26" ht="15.75" customHeight="1">
      <c r="A119" s="24"/>
      <c r="B119" s="24"/>
      <c r="C119" s="24"/>
      <c r="D119" s="137"/>
      <c r="E119" s="24"/>
      <c r="F119" s="53"/>
      <c r="G119" s="53"/>
      <c r="H119" s="53"/>
      <c r="I119" s="53"/>
      <c r="J119" s="53"/>
      <c r="K119" s="53"/>
      <c r="L119" s="53"/>
      <c r="M119" s="53"/>
      <c r="N119" s="53"/>
      <c r="O119" s="53"/>
      <c r="P119" s="53"/>
      <c r="Q119" s="53"/>
      <c r="R119" s="53"/>
      <c r="S119" s="53"/>
      <c r="T119" s="24"/>
      <c r="U119" s="24"/>
      <c r="V119" s="24"/>
      <c r="W119" s="24"/>
      <c r="X119" s="24"/>
      <c r="Y119" s="24"/>
      <c r="Z119" s="24"/>
    </row>
    <row r="120" spans="1:26" ht="15.75" customHeight="1">
      <c r="A120" s="7">
        <v>564</v>
      </c>
      <c r="B120" s="19" t="s">
        <v>1285</v>
      </c>
      <c r="C120" s="19" t="s">
        <v>4671</v>
      </c>
      <c r="D120" s="34">
        <v>2</v>
      </c>
      <c r="E120" s="136" t="s">
        <v>4672</v>
      </c>
      <c r="F120" s="133" t="str">
        <f>HYPERLINK("https://drive.google.com/drive/folders/0B93qD7tUPEF5Yl82WmtwTV9mcHc","Technology Docs ")</f>
        <v xml:space="preserve">Technology Docs </v>
      </c>
      <c r="G120" s="34">
        <v>2</v>
      </c>
      <c r="H120" s="36">
        <v>2</v>
      </c>
      <c r="I120" s="37"/>
      <c r="J120" s="37"/>
      <c r="K120" s="34"/>
      <c r="L120" s="35"/>
      <c r="M120" s="36"/>
      <c r="N120" s="37"/>
      <c r="O120" s="37"/>
      <c r="P120" s="34"/>
      <c r="Q120" s="35"/>
      <c r="R120" s="38">
        <f>IF(M120&lt;&gt;"",M120,IF(H120&lt;&gt;"",H120,IF(D120&lt;&gt;"",D120,"")))</f>
        <v>2</v>
      </c>
      <c r="S120" s="39">
        <f>IF(P120&lt;&gt;"",P120,IF(K120&lt;&gt;"",K120,IF(G120&lt;&gt;"",G120,"")))</f>
        <v>2</v>
      </c>
      <c r="T120" s="4"/>
      <c r="U120" s="4"/>
      <c r="V120" s="4"/>
      <c r="W120" s="4"/>
      <c r="X120" s="4"/>
      <c r="Y120" s="4"/>
      <c r="Z120" s="4"/>
    </row>
    <row r="121" spans="1:26" ht="15.75" customHeight="1">
      <c r="A121" s="24"/>
      <c r="B121" s="24"/>
      <c r="C121" s="24"/>
      <c r="D121" s="137"/>
      <c r="E121" s="24"/>
      <c r="F121" s="53"/>
      <c r="G121" s="53"/>
      <c r="H121" s="53"/>
      <c r="I121" s="53"/>
      <c r="J121" s="53"/>
      <c r="K121" s="53"/>
      <c r="L121" s="53"/>
      <c r="M121" s="53"/>
      <c r="N121" s="53"/>
      <c r="O121" s="53"/>
      <c r="P121" s="53"/>
      <c r="Q121" s="53"/>
      <c r="R121" s="53"/>
      <c r="S121" s="53"/>
      <c r="T121" s="24"/>
      <c r="U121" s="24"/>
      <c r="V121" s="24"/>
      <c r="W121" s="24"/>
      <c r="X121" s="24"/>
      <c r="Y121" s="24"/>
      <c r="Z121" s="24"/>
    </row>
    <row r="122" spans="1:26" ht="15.75" customHeight="1">
      <c r="A122" s="7">
        <v>565</v>
      </c>
      <c r="B122" s="19" t="s">
        <v>4674</v>
      </c>
      <c r="C122" s="19" t="s">
        <v>4675</v>
      </c>
      <c r="D122" s="34">
        <v>0</v>
      </c>
      <c r="E122" s="136" t="s">
        <v>4676</v>
      </c>
      <c r="F122" s="139" t="str">
        <f t="shared" ref="F122:F123" si="49">HYPERLINK("https://drive.google.com/drive/folders/0B93qD7tUPEF5WWhCSXpuN08xR1k?usp=sharing","Documents for Supplier Managment ")</f>
        <v xml:space="preserve">Documents for Supplier Managment </v>
      </c>
      <c r="G122" s="34">
        <v>0</v>
      </c>
      <c r="H122" s="36">
        <v>0</v>
      </c>
      <c r="I122" s="37"/>
      <c r="J122" s="37"/>
      <c r="K122" s="34"/>
      <c r="L122" s="35"/>
      <c r="M122" s="36"/>
      <c r="N122" s="37"/>
      <c r="O122" s="37"/>
      <c r="P122" s="34"/>
      <c r="Q122" s="35"/>
      <c r="R122" s="38">
        <f t="shared" ref="R122:R123" si="50">IF(M122&lt;&gt;"",M122,IF(H122&lt;&gt;"",H122,IF(D122&lt;&gt;"",D122,"")))</f>
        <v>0</v>
      </c>
      <c r="S122" s="39">
        <f t="shared" ref="S122:S123" si="51">IF(P122&lt;&gt;"",P122,IF(K122&lt;&gt;"",K122,IF(G122&lt;&gt;"",G122,"")))</f>
        <v>0</v>
      </c>
      <c r="T122" s="4"/>
      <c r="U122" s="4"/>
      <c r="V122" s="4"/>
      <c r="W122" s="4"/>
      <c r="X122" s="4"/>
      <c r="Y122" s="4"/>
      <c r="Z122" s="4"/>
    </row>
    <row r="123" spans="1:26" ht="15.75" customHeight="1">
      <c r="A123" s="7">
        <v>566</v>
      </c>
      <c r="B123" s="19" t="s">
        <v>4678</v>
      </c>
      <c r="C123" s="19" t="s">
        <v>4679</v>
      </c>
      <c r="D123" s="34">
        <v>4</v>
      </c>
      <c r="E123" s="136" t="s">
        <v>4680</v>
      </c>
      <c r="F123" s="139" t="str">
        <f t="shared" si="49"/>
        <v xml:space="preserve">Documents for Supplier Managment </v>
      </c>
      <c r="G123" s="34">
        <v>4</v>
      </c>
      <c r="H123" s="36">
        <v>4</v>
      </c>
      <c r="I123" s="37"/>
      <c r="J123" s="37"/>
      <c r="K123" s="34"/>
      <c r="L123" s="35"/>
      <c r="M123" s="36"/>
      <c r="N123" s="37"/>
      <c r="O123" s="37"/>
      <c r="P123" s="34"/>
      <c r="Q123" s="35"/>
      <c r="R123" s="38">
        <f t="shared" si="50"/>
        <v>4</v>
      </c>
      <c r="S123" s="39">
        <f t="shared" si="51"/>
        <v>4</v>
      </c>
      <c r="T123" s="4"/>
      <c r="U123" s="4"/>
      <c r="V123" s="4"/>
      <c r="W123" s="4"/>
      <c r="X123" s="4"/>
      <c r="Y123" s="4"/>
      <c r="Z123" s="4"/>
    </row>
    <row r="124" spans="1:26" ht="15.75" customHeight="1">
      <c r="A124" s="24"/>
      <c r="B124" s="24"/>
      <c r="C124" s="24"/>
      <c r="D124" s="137"/>
      <c r="E124" s="24"/>
      <c r="F124" s="53"/>
      <c r="G124" s="53"/>
      <c r="H124" s="53"/>
      <c r="I124" s="53"/>
      <c r="J124" s="53"/>
      <c r="K124" s="53"/>
      <c r="L124" s="53"/>
      <c r="M124" s="53"/>
      <c r="N124" s="53"/>
      <c r="O124" s="53"/>
      <c r="P124" s="53"/>
      <c r="Q124" s="53"/>
      <c r="R124" s="53"/>
      <c r="S124" s="53"/>
      <c r="T124" s="24"/>
      <c r="U124" s="24"/>
      <c r="V124" s="24"/>
      <c r="W124" s="24"/>
      <c r="X124" s="24"/>
      <c r="Y124" s="24"/>
      <c r="Z124" s="24"/>
    </row>
    <row r="125" spans="1:26" ht="15.75" customHeight="1">
      <c r="A125" s="7">
        <v>567</v>
      </c>
      <c r="B125" s="19" t="s">
        <v>4682</v>
      </c>
      <c r="C125" s="19" t="s">
        <v>4683</v>
      </c>
      <c r="D125" s="34">
        <v>3</v>
      </c>
      <c r="E125" s="136" t="s">
        <v>4684</v>
      </c>
      <c r="F125" s="133" t="str">
        <f>HYPERLINK("https://drive.google.com/drive/folders/0B93qD7tUPEF5Yl82WmtwTV9mcHc","Technology Docs ")</f>
        <v xml:space="preserve">Technology Docs </v>
      </c>
      <c r="G125" s="34">
        <v>4</v>
      </c>
      <c r="H125" s="36">
        <v>4</v>
      </c>
      <c r="I125" s="37" t="s">
        <v>4686</v>
      </c>
      <c r="J125" s="37"/>
      <c r="K125" s="34"/>
      <c r="L125" s="35"/>
      <c r="M125" s="36"/>
      <c r="N125" s="37"/>
      <c r="O125" s="37"/>
      <c r="P125" s="34"/>
      <c r="Q125" s="35"/>
      <c r="R125" s="38">
        <f>IF(M125&lt;&gt;"",M125,IF(H125&lt;&gt;"",H125,IF(D125&lt;&gt;"",D125,"")))</f>
        <v>4</v>
      </c>
      <c r="S125" s="39">
        <f>IF(P125&lt;&gt;"",P125,IF(K125&lt;&gt;"",K125,IF(G125&lt;&gt;"",G125,"")))</f>
        <v>4</v>
      </c>
      <c r="T125" s="4"/>
      <c r="U125" s="4"/>
      <c r="V125" s="4"/>
      <c r="W125" s="4"/>
      <c r="X125" s="4"/>
      <c r="Y125" s="4"/>
      <c r="Z125" s="4"/>
    </row>
    <row r="126" spans="1:26" ht="15.75" customHeight="1">
      <c r="A126" s="24"/>
      <c r="B126" s="24"/>
      <c r="C126" s="24"/>
      <c r="D126" s="137"/>
      <c r="E126" s="24"/>
      <c r="F126" s="53"/>
      <c r="G126" s="53"/>
      <c r="H126" s="53"/>
      <c r="I126" s="53"/>
      <c r="J126" s="53"/>
      <c r="K126" s="53"/>
      <c r="L126" s="53"/>
      <c r="M126" s="53"/>
      <c r="N126" s="53"/>
      <c r="O126" s="53"/>
      <c r="P126" s="53"/>
      <c r="Q126" s="53"/>
      <c r="R126" s="53"/>
      <c r="S126" s="53"/>
      <c r="T126" s="24"/>
      <c r="U126" s="24"/>
      <c r="V126" s="24"/>
      <c r="W126" s="24"/>
      <c r="X126" s="24"/>
      <c r="Y126" s="24"/>
      <c r="Z126" s="24"/>
    </row>
    <row r="127" spans="1:26" ht="15.75" customHeight="1">
      <c r="A127" s="7">
        <v>568</v>
      </c>
      <c r="B127" s="19" t="s">
        <v>4688</v>
      </c>
      <c r="C127" s="19" t="s">
        <v>4689</v>
      </c>
      <c r="D127" s="34">
        <v>0</v>
      </c>
      <c r="E127" s="136" t="s">
        <v>4690</v>
      </c>
      <c r="F127" s="139" t="str">
        <f>HYPERLINK("https://drive.google.com/drive/folders/0B93qD7tUPEF5WWhCSXpuN08xR1k?usp=sharing","Documents for Supplier Managment ")</f>
        <v xml:space="preserve">Documents for Supplier Managment </v>
      </c>
      <c r="G127" s="34">
        <v>0</v>
      </c>
      <c r="H127" s="36">
        <v>0</v>
      </c>
      <c r="I127" s="37"/>
      <c r="J127" s="37"/>
      <c r="K127" s="34"/>
      <c r="L127" s="35"/>
      <c r="M127" s="36"/>
      <c r="N127" s="37"/>
      <c r="O127" s="37"/>
      <c r="P127" s="34"/>
      <c r="Q127" s="35"/>
      <c r="R127" s="38">
        <f>IF(M127&lt;&gt;"",M127,IF(H127&lt;&gt;"",H127,IF(D127&lt;&gt;"",D127,"")))</f>
        <v>0</v>
      </c>
      <c r="S127" s="39">
        <f>IF(P127&lt;&gt;"",P127,IF(K127&lt;&gt;"",K127,IF(G127&lt;&gt;"",G127,"")))</f>
        <v>0</v>
      </c>
      <c r="T127" s="4"/>
      <c r="U127" s="4"/>
      <c r="V127" s="4"/>
      <c r="W127" s="4"/>
      <c r="X127" s="4"/>
      <c r="Y127" s="4"/>
      <c r="Z127" s="4"/>
    </row>
    <row r="128" spans="1:26" ht="15.75" customHeight="1">
      <c r="A128" s="24"/>
      <c r="B128" s="24"/>
      <c r="C128" s="24"/>
      <c r="D128" s="137"/>
      <c r="E128" s="24"/>
      <c r="F128" s="53"/>
      <c r="G128" s="53"/>
      <c r="H128" s="53"/>
      <c r="I128" s="53"/>
      <c r="J128" s="53"/>
      <c r="K128" s="53"/>
      <c r="L128" s="53"/>
      <c r="M128" s="53"/>
      <c r="N128" s="53"/>
      <c r="O128" s="53"/>
      <c r="P128" s="53"/>
      <c r="Q128" s="53"/>
      <c r="R128" s="53"/>
      <c r="S128" s="53"/>
      <c r="T128" s="24"/>
      <c r="U128" s="24"/>
      <c r="V128" s="24"/>
      <c r="W128" s="24"/>
      <c r="X128" s="24"/>
      <c r="Y128" s="24"/>
      <c r="Z128" s="24"/>
    </row>
    <row r="129" spans="1:26" ht="15.75" customHeight="1">
      <c r="A129" s="7">
        <v>569</v>
      </c>
      <c r="B129" s="19" t="s">
        <v>4692</v>
      </c>
      <c r="C129" s="19" t="s">
        <v>4693</v>
      </c>
      <c r="D129" s="34">
        <v>4</v>
      </c>
      <c r="E129" s="136" t="s">
        <v>4694</v>
      </c>
      <c r="F129" s="139" t="str">
        <f>HYPERLINK("https://drive.google.com/drive/folders/0B93qD7tUPEF5elFLZ0JVWW5yY28","Documents for P2P ")</f>
        <v xml:space="preserve">Documents for P2P </v>
      </c>
      <c r="G129" s="34">
        <v>4</v>
      </c>
      <c r="H129" s="36">
        <v>4</v>
      </c>
      <c r="I129" s="37"/>
      <c r="J129" s="37"/>
      <c r="K129" s="34"/>
      <c r="L129" s="35"/>
      <c r="M129" s="36"/>
      <c r="N129" s="37"/>
      <c r="O129" s="37"/>
      <c r="P129" s="34"/>
      <c r="Q129" s="35"/>
      <c r="R129" s="38">
        <f>IF(M129&lt;&gt;"",M129,IF(H129&lt;&gt;"",H129,IF(D129&lt;&gt;"",D129,"")))</f>
        <v>4</v>
      </c>
      <c r="S129" s="39">
        <f>IF(P129&lt;&gt;"",P129,IF(K129&lt;&gt;"",K129,IF(G129&lt;&gt;"",G129,"")))</f>
        <v>4</v>
      </c>
      <c r="T129" s="4"/>
      <c r="U129" s="4"/>
      <c r="V129" s="4"/>
      <c r="W129" s="4"/>
      <c r="X129" s="4"/>
      <c r="Y129" s="4"/>
      <c r="Z129" s="4"/>
    </row>
    <row r="130" spans="1:26" ht="15.75" customHeight="1">
      <c r="A130" s="24"/>
      <c r="B130" s="24"/>
      <c r="C130" s="24"/>
      <c r="D130" s="137"/>
      <c r="E130" s="24"/>
      <c r="F130" s="53"/>
      <c r="G130" s="53"/>
      <c r="H130" s="53"/>
      <c r="I130" s="53"/>
      <c r="J130" s="53"/>
      <c r="K130" s="53"/>
      <c r="L130" s="53"/>
      <c r="M130" s="53"/>
      <c r="N130" s="53"/>
      <c r="O130" s="53"/>
      <c r="P130" s="53"/>
      <c r="Q130" s="53"/>
      <c r="R130" s="53"/>
      <c r="S130" s="53"/>
      <c r="T130" s="24"/>
      <c r="U130" s="24"/>
      <c r="V130" s="24"/>
      <c r="W130" s="24"/>
      <c r="X130" s="24"/>
      <c r="Y130" s="24"/>
      <c r="Z130" s="24"/>
    </row>
    <row r="131" spans="1:26" ht="15.75" customHeight="1">
      <c r="A131" s="24"/>
      <c r="B131" s="24"/>
      <c r="C131" s="24"/>
      <c r="D131" s="137"/>
      <c r="E131" s="24"/>
      <c r="F131" s="53"/>
      <c r="G131" s="53"/>
      <c r="H131" s="53"/>
      <c r="I131" s="53"/>
      <c r="J131" s="53"/>
      <c r="K131" s="53"/>
      <c r="L131" s="53"/>
      <c r="M131" s="53"/>
      <c r="N131" s="53"/>
      <c r="O131" s="53"/>
      <c r="P131" s="53"/>
      <c r="Q131" s="53"/>
      <c r="R131" s="53"/>
      <c r="S131" s="53"/>
      <c r="T131" s="24"/>
      <c r="U131" s="24"/>
      <c r="V131" s="24"/>
      <c r="W131" s="24"/>
      <c r="X131" s="24"/>
      <c r="Y131" s="24"/>
      <c r="Z131" s="24"/>
    </row>
    <row r="132" spans="1:26" ht="15.75" customHeight="1">
      <c r="A132" s="24"/>
      <c r="B132" s="24"/>
      <c r="C132" s="24"/>
      <c r="D132" s="137"/>
      <c r="E132" s="24"/>
      <c r="F132" s="53"/>
      <c r="G132" s="53"/>
      <c r="H132" s="53"/>
      <c r="I132" s="53"/>
      <c r="J132" s="53"/>
      <c r="K132" s="53"/>
      <c r="L132" s="53"/>
      <c r="M132" s="53"/>
      <c r="N132" s="53"/>
      <c r="O132" s="53"/>
      <c r="P132" s="53"/>
      <c r="Q132" s="53"/>
      <c r="R132" s="53"/>
      <c r="S132" s="53"/>
      <c r="T132" s="24"/>
      <c r="U132" s="24"/>
      <c r="V132" s="24"/>
      <c r="W132" s="24"/>
      <c r="X132" s="24"/>
      <c r="Y132" s="24"/>
      <c r="Z132" s="24"/>
    </row>
    <row r="133" spans="1:26" ht="15.75" customHeight="1">
      <c r="A133" s="7"/>
      <c r="B133" s="55" t="s">
        <v>555</v>
      </c>
      <c r="C133" s="24"/>
      <c r="D133" s="137"/>
      <c r="E133" s="24"/>
      <c r="F133" s="53"/>
      <c r="G133" s="53"/>
      <c r="H133" s="53"/>
      <c r="I133" s="53"/>
      <c r="J133" s="53"/>
      <c r="K133" s="53"/>
      <c r="L133" s="53"/>
      <c r="M133" s="53"/>
      <c r="N133" s="53"/>
      <c r="O133" s="53"/>
      <c r="P133" s="53"/>
      <c r="Q133" s="53"/>
      <c r="R133" s="53"/>
      <c r="S133" s="53"/>
      <c r="T133" s="4"/>
      <c r="U133" s="4"/>
      <c r="V133" s="4"/>
      <c r="W133" s="4"/>
      <c r="X133" s="4"/>
      <c r="Y133" s="4"/>
      <c r="Z133" s="4"/>
    </row>
    <row r="134" spans="1:26" ht="15.75" customHeight="1">
      <c r="A134" s="7">
        <v>570</v>
      </c>
      <c r="B134" s="19" t="s">
        <v>3527</v>
      </c>
      <c r="C134" s="19" t="s">
        <v>3528</v>
      </c>
      <c r="D134" s="34">
        <v>4</v>
      </c>
      <c r="E134" s="136" t="s">
        <v>608</v>
      </c>
      <c r="F134" s="133" t="str">
        <f>HYPERLINK("https://drive.google.com/drive/folders/0B93qD7tUPEF5Yl82WmtwTV9mcHc","Technology Docs ")</f>
        <v xml:space="preserve">Technology Docs </v>
      </c>
      <c r="G134" s="34">
        <v>4</v>
      </c>
      <c r="H134" s="36">
        <v>4</v>
      </c>
      <c r="I134" s="37"/>
      <c r="J134" s="37"/>
      <c r="K134" s="34"/>
      <c r="L134" s="35"/>
      <c r="M134" s="36"/>
      <c r="N134" s="37"/>
      <c r="O134" s="37"/>
      <c r="P134" s="34"/>
      <c r="Q134" s="35"/>
      <c r="R134" s="38">
        <f>IF(M134&lt;&gt;"",M134,IF(H134&lt;&gt;"",H134,IF(D134&lt;&gt;"",D134,"")))</f>
        <v>4</v>
      </c>
      <c r="S134" s="39">
        <f>IF(P134&lt;&gt;"",P134,IF(K134&lt;&gt;"",K134,IF(G134&lt;&gt;"",G134,"")))</f>
        <v>4</v>
      </c>
      <c r="T134" s="4"/>
      <c r="U134" s="4"/>
      <c r="V134" s="4"/>
      <c r="W134" s="4"/>
      <c r="X134" s="4"/>
      <c r="Y134" s="4"/>
      <c r="Z134" s="4"/>
    </row>
    <row r="135" spans="1:26" ht="15.75" customHeight="1">
      <c r="A135" s="24"/>
      <c r="B135" s="24"/>
      <c r="C135" s="24"/>
      <c r="D135" s="137"/>
      <c r="E135" s="24"/>
      <c r="F135" s="53"/>
      <c r="G135" s="53"/>
      <c r="H135" s="53"/>
      <c r="I135" s="53"/>
      <c r="J135" s="53"/>
      <c r="K135" s="53"/>
      <c r="L135" s="53"/>
      <c r="M135" s="53"/>
      <c r="N135" s="53"/>
      <c r="O135" s="53"/>
      <c r="P135" s="53"/>
      <c r="Q135" s="53"/>
      <c r="R135" s="53"/>
      <c r="S135" s="53"/>
      <c r="T135" s="24"/>
      <c r="U135" s="24"/>
      <c r="V135" s="24"/>
      <c r="W135" s="24"/>
      <c r="X135" s="24"/>
      <c r="Y135" s="24"/>
      <c r="Z135" s="24"/>
    </row>
    <row r="136" spans="1:26" ht="15.75" customHeight="1">
      <c r="A136" s="7">
        <v>571</v>
      </c>
      <c r="B136" s="19" t="s">
        <v>3536</v>
      </c>
      <c r="C136" s="19" t="s">
        <v>3537</v>
      </c>
      <c r="D136" s="34">
        <v>4</v>
      </c>
      <c r="E136" s="136" t="s">
        <v>4697</v>
      </c>
      <c r="F136" s="133" t="str">
        <f>HYPERLINK("https://drive.google.com/drive/folders/0B93qD7tUPEF5Yl82WmtwTV9mcHc","Technology Docs ")</f>
        <v xml:space="preserve">Technology Docs </v>
      </c>
      <c r="G136" s="34">
        <v>4</v>
      </c>
      <c r="H136" s="36">
        <v>4</v>
      </c>
      <c r="I136" s="37"/>
      <c r="J136" s="37"/>
      <c r="K136" s="34"/>
      <c r="L136" s="35"/>
      <c r="M136" s="36"/>
      <c r="N136" s="37"/>
      <c r="O136" s="37"/>
      <c r="P136" s="34"/>
      <c r="Q136" s="35"/>
      <c r="R136" s="38">
        <f>IF(M136&lt;&gt;"",M136,IF(H136&lt;&gt;"",H136,IF(D136&lt;&gt;"",D136,"")))</f>
        <v>4</v>
      </c>
      <c r="S136" s="39">
        <f>IF(P136&lt;&gt;"",P136,IF(K136&lt;&gt;"",K136,IF(G136&lt;&gt;"",G136,"")))</f>
        <v>4</v>
      </c>
      <c r="T136" s="4"/>
      <c r="U136" s="4"/>
      <c r="V136" s="4"/>
      <c r="W136" s="4"/>
      <c r="X136" s="4"/>
      <c r="Y136" s="4"/>
      <c r="Z136" s="4"/>
    </row>
    <row r="137" spans="1:26" ht="15.75" customHeight="1">
      <c r="A137" s="24"/>
      <c r="B137" s="24"/>
      <c r="C137" s="24"/>
      <c r="D137" s="137"/>
      <c r="E137" s="24"/>
      <c r="F137" s="53"/>
      <c r="G137" s="53"/>
      <c r="H137" s="53"/>
      <c r="I137" s="53"/>
      <c r="J137" s="53"/>
      <c r="K137" s="53"/>
      <c r="L137" s="53"/>
      <c r="M137" s="53"/>
      <c r="N137" s="53"/>
      <c r="O137" s="53"/>
      <c r="P137" s="53"/>
      <c r="Q137" s="53"/>
      <c r="R137" s="53"/>
      <c r="S137" s="53"/>
      <c r="T137" s="24"/>
      <c r="U137" s="24"/>
      <c r="V137" s="24"/>
      <c r="W137" s="24"/>
      <c r="X137" s="24"/>
      <c r="Y137" s="24"/>
      <c r="Z137" s="24"/>
    </row>
    <row r="138" spans="1:26" ht="15.75" customHeight="1">
      <c r="A138" s="7">
        <v>572</v>
      </c>
      <c r="B138" s="19" t="s">
        <v>2288</v>
      </c>
      <c r="C138" s="19" t="s">
        <v>2289</v>
      </c>
      <c r="D138" s="34">
        <v>0</v>
      </c>
      <c r="E138" s="136" t="s">
        <v>4698</v>
      </c>
      <c r="F138" s="133" t="str">
        <f>HYPERLINK("https://drive.google.com/drive/folders/0B93qD7tUPEF5Yl82WmtwTV9mcHc","Technology Docs ")</f>
        <v xml:space="preserve">Technology Docs </v>
      </c>
      <c r="G138" s="34">
        <v>2</v>
      </c>
      <c r="H138" s="36">
        <v>0</v>
      </c>
      <c r="I138" s="37" t="s">
        <v>4699</v>
      </c>
      <c r="J138" s="37"/>
      <c r="K138" s="34"/>
      <c r="L138" s="35"/>
      <c r="M138" s="36"/>
      <c r="N138" s="37"/>
      <c r="O138" s="37"/>
      <c r="P138" s="34"/>
      <c r="Q138" s="35"/>
      <c r="R138" s="38">
        <f>IF(M138&lt;&gt;"",M138,IF(H138&lt;&gt;"",H138,IF(D138&lt;&gt;"",D138,"")))</f>
        <v>0</v>
      </c>
      <c r="S138" s="39">
        <f>IF(P138&lt;&gt;"",P138,IF(K138&lt;&gt;"",K138,IF(G138&lt;&gt;"",G138,"")))</f>
        <v>2</v>
      </c>
      <c r="T138" s="4"/>
      <c r="U138" s="4"/>
      <c r="V138" s="4"/>
      <c r="W138" s="4"/>
      <c r="X138" s="4"/>
      <c r="Y138" s="4"/>
      <c r="Z138" s="4"/>
    </row>
    <row r="139" spans="1:26" ht="15.75" customHeight="1">
      <c r="A139" s="24"/>
      <c r="B139" s="24"/>
      <c r="C139" s="24"/>
      <c r="D139" s="137"/>
      <c r="E139" s="24"/>
      <c r="F139" s="53"/>
      <c r="G139" s="53"/>
      <c r="H139" s="53"/>
      <c r="I139" s="53"/>
      <c r="J139" s="53"/>
      <c r="K139" s="53"/>
      <c r="L139" s="53"/>
      <c r="M139" s="53"/>
      <c r="N139" s="53"/>
      <c r="O139" s="53"/>
      <c r="P139" s="53"/>
      <c r="Q139" s="53"/>
      <c r="R139" s="53"/>
      <c r="S139" s="53"/>
      <c r="T139" s="24"/>
      <c r="U139" s="24"/>
      <c r="V139" s="24"/>
      <c r="W139" s="24"/>
      <c r="X139" s="24"/>
      <c r="Y139" s="24"/>
      <c r="Z139" s="24"/>
    </row>
    <row r="140" spans="1:26" ht="15.75" customHeight="1">
      <c r="A140" s="7">
        <v>573</v>
      </c>
      <c r="B140" s="19" t="s">
        <v>4701</v>
      </c>
      <c r="C140" s="19" t="s">
        <v>4702</v>
      </c>
      <c r="D140" s="34">
        <v>0</v>
      </c>
      <c r="E140" s="136" t="s">
        <v>4703</v>
      </c>
      <c r="F140" s="133" t="str">
        <f>HYPERLINK("https://drive.google.com/drive/folders/0B93qD7tUPEF5Yl82WmtwTV9mcHc","Technology Docs ")</f>
        <v xml:space="preserve">Technology Docs </v>
      </c>
      <c r="G140" s="34">
        <v>1</v>
      </c>
      <c r="H140" s="36">
        <v>1</v>
      </c>
      <c r="I140" s="37"/>
      <c r="J140" s="37"/>
      <c r="K140" s="34"/>
      <c r="L140" s="35"/>
      <c r="M140" s="36"/>
      <c r="N140" s="37"/>
      <c r="O140" s="37"/>
      <c r="P140" s="34"/>
      <c r="Q140" s="35"/>
      <c r="R140" s="38">
        <f>IF(M140&lt;&gt;"",M140,IF(H140&lt;&gt;"",H140,IF(D140&lt;&gt;"",D140,"")))</f>
        <v>1</v>
      </c>
      <c r="S140" s="39">
        <f>IF(P140&lt;&gt;"",P140,IF(K140&lt;&gt;"",K140,IF(G140&lt;&gt;"",G140,"")))</f>
        <v>1</v>
      </c>
      <c r="T140" s="4"/>
      <c r="U140" s="4"/>
      <c r="V140" s="4"/>
      <c r="W140" s="4"/>
      <c r="X140" s="4"/>
      <c r="Y140" s="4"/>
      <c r="Z140" s="4"/>
    </row>
    <row r="141" spans="1:26" ht="15.75" customHeight="1">
      <c r="A141" s="24"/>
      <c r="B141" s="24"/>
      <c r="C141" s="24"/>
      <c r="D141" s="137"/>
      <c r="E141" s="24"/>
      <c r="F141" s="53"/>
      <c r="G141" s="53"/>
      <c r="H141" s="53"/>
      <c r="I141" s="53"/>
      <c r="J141" s="53"/>
      <c r="K141" s="53"/>
      <c r="L141" s="53"/>
      <c r="M141" s="53"/>
      <c r="N141" s="53"/>
      <c r="O141" s="53"/>
      <c r="P141" s="53"/>
      <c r="Q141" s="53"/>
      <c r="R141" s="53"/>
      <c r="S141" s="53"/>
      <c r="T141" s="24"/>
      <c r="U141" s="24"/>
      <c r="V141" s="24"/>
      <c r="W141" s="24"/>
      <c r="X141" s="24"/>
      <c r="Y141" s="24"/>
      <c r="Z141" s="24"/>
    </row>
    <row r="142" spans="1:26" ht="15.75" customHeight="1">
      <c r="A142" s="7">
        <v>574</v>
      </c>
      <c r="B142" s="19" t="s">
        <v>2951</v>
      </c>
      <c r="C142" s="19" t="s">
        <v>4500</v>
      </c>
      <c r="D142" s="34">
        <v>2</v>
      </c>
      <c r="E142" s="136" t="s">
        <v>4704</v>
      </c>
      <c r="F142" s="133" t="str">
        <f>HYPERLINK("https://drive.google.com/drive/folders/0B93qD7tUPEF5Yl82WmtwTV9mcHc","Technology Docs ")</f>
        <v xml:space="preserve">Technology Docs </v>
      </c>
      <c r="G142" s="34">
        <v>2</v>
      </c>
      <c r="H142" s="36">
        <v>2</v>
      </c>
      <c r="I142" s="37"/>
      <c r="J142" s="37"/>
      <c r="K142" s="34"/>
      <c r="L142" s="35"/>
      <c r="M142" s="36"/>
      <c r="N142" s="37"/>
      <c r="O142" s="37"/>
      <c r="P142" s="34"/>
      <c r="Q142" s="35"/>
      <c r="R142" s="38">
        <f>IF(M142&lt;&gt;"",M142,IF(H142&lt;&gt;"",H142,IF(D142&lt;&gt;"",D142,"")))</f>
        <v>2</v>
      </c>
      <c r="S142" s="39">
        <f>IF(P142&lt;&gt;"",P142,IF(K142&lt;&gt;"",K142,IF(G142&lt;&gt;"",G142,"")))</f>
        <v>2</v>
      </c>
      <c r="T142" s="4"/>
      <c r="U142" s="4"/>
      <c r="V142" s="4"/>
      <c r="W142" s="4"/>
      <c r="X142" s="4"/>
      <c r="Y142" s="4"/>
      <c r="Z142" s="4"/>
    </row>
    <row r="143" spans="1:26" ht="15.75" customHeight="1">
      <c r="A143" s="24"/>
      <c r="B143" s="24"/>
      <c r="C143" s="24"/>
      <c r="D143" s="137"/>
      <c r="E143" s="24"/>
      <c r="F143" s="53"/>
      <c r="G143" s="53"/>
      <c r="H143" s="53"/>
      <c r="I143" s="53"/>
      <c r="J143" s="53"/>
      <c r="K143" s="53"/>
      <c r="L143" s="53"/>
      <c r="M143" s="53"/>
      <c r="N143" s="53"/>
      <c r="O143" s="53"/>
      <c r="P143" s="53"/>
      <c r="Q143" s="53"/>
      <c r="R143" s="53"/>
      <c r="S143" s="53"/>
      <c r="T143" s="24"/>
      <c r="U143" s="24"/>
      <c r="V143" s="24"/>
      <c r="W143" s="24"/>
      <c r="X143" s="24"/>
      <c r="Y143" s="24"/>
      <c r="Z143" s="24"/>
    </row>
    <row r="144" spans="1:26" ht="15.75" customHeight="1">
      <c r="A144" s="7">
        <v>575</v>
      </c>
      <c r="B144" s="19" t="s">
        <v>4505</v>
      </c>
      <c r="C144" s="19" t="s">
        <v>2963</v>
      </c>
      <c r="D144" s="34">
        <v>1</v>
      </c>
      <c r="E144" s="136" t="s">
        <v>4706</v>
      </c>
      <c r="F144" s="133" t="str">
        <f>HYPERLINK("https://drive.google.com/drive/folders/0B93qD7tUPEF5Yl82WmtwTV9mcHc","Technology Docs ")</f>
        <v xml:space="preserve">Technology Docs </v>
      </c>
      <c r="G144" s="34">
        <v>0</v>
      </c>
      <c r="H144" s="36">
        <v>0</v>
      </c>
      <c r="I144" s="37"/>
      <c r="J144" s="37"/>
      <c r="K144" s="34"/>
      <c r="L144" s="35"/>
      <c r="M144" s="36"/>
      <c r="N144" s="37"/>
      <c r="O144" s="37"/>
      <c r="P144" s="34"/>
      <c r="Q144" s="35"/>
      <c r="R144" s="38">
        <f>IF(M144&lt;&gt;"",M144,IF(H144&lt;&gt;"",H144,IF(D144&lt;&gt;"",D144,"")))</f>
        <v>0</v>
      </c>
      <c r="S144" s="39">
        <f>IF(P144&lt;&gt;"",P144,IF(K144&lt;&gt;"",K144,IF(G144&lt;&gt;"",G144,"")))</f>
        <v>0</v>
      </c>
      <c r="T144" s="4"/>
      <c r="U144" s="4"/>
      <c r="V144" s="4"/>
      <c r="W144" s="4"/>
      <c r="X144" s="4"/>
      <c r="Y144" s="4"/>
      <c r="Z144" s="4"/>
    </row>
    <row r="145" spans="1:26" ht="15.75" customHeight="1">
      <c r="A145" s="24"/>
      <c r="B145" s="24"/>
      <c r="C145" s="24"/>
      <c r="D145" s="137"/>
      <c r="E145" s="24"/>
      <c r="F145" s="53"/>
      <c r="G145" s="53"/>
      <c r="H145" s="53"/>
      <c r="I145" s="53"/>
      <c r="J145" s="53"/>
      <c r="K145" s="53"/>
      <c r="L145" s="53"/>
      <c r="M145" s="53"/>
      <c r="N145" s="53"/>
      <c r="O145" s="53"/>
      <c r="P145" s="53"/>
      <c r="Q145" s="53"/>
      <c r="R145" s="53"/>
      <c r="S145" s="53"/>
      <c r="T145" s="24"/>
      <c r="U145" s="24"/>
      <c r="V145" s="24"/>
      <c r="W145" s="24"/>
      <c r="X145" s="24"/>
      <c r="Y145" s="24"/>
      <c r="Z145" s="24"/>
    </row>
    <row r="146" spans="1:26" ht="15.75" customHeight="1">
      <c r="A146" s="7">
        <v>576</v>
      </c>
      <c r="B146" s="19" t="s">
        <v>2971</v>
      </c>
      <c r="C146" s="19" t="s">
        <v>2972</v>
      </c>
      <c r="D146" s="34">
        <v>3</v>
      </c>
      <c r="E146" s="136" t="s">
        <v>4707</v>
      </c>
      <c r="F146" s="133" t="str">
        <f>HYPERLINK("https://drive.google.com/drive/folders/0B93qD7tUPEF5Yl82WmtwTV9mcHc","Technology Docs ")</f>
        <v xml:space="preserve">Technology Docs </v>
      </c>
      <c r="G146" s="34">
        <v>2</v>
      </c>
      <c r="H146" s="36">
        <v>2</v>
      </c>
      <c r="I146" s="37"/>
      <c r="J146" s="37"/>
      <c r="K146" s="34"/>
      <c r="L146" s="35"/>
      <c r="M146" s="36"/>
      <c r="N146" s="37"/>
      <c r="O146" s="37"/>
      <c r="P146" s="34"/>
      <c r="Q146" s="35"/>
      <c r="R146" s="38">
        <f>IF(M146&lt;&gt;"",M146,IF(H146&lt;&gt;"",H146,IF(D146&lt;&gt;"",D146,"")))</f>
        <v>2</v>
      </c>
      <c r="S146" s="39">
        <f>IF(P146&lt;&gt;"",P146,IF(K146&lt;&gt;"",K146,IF(G146&lt;&gt;"",G146,"")))</f>
        <v>2</v>
      </c>
      <c r="T146" s="4"/>
      <c r="U146" s="4"/>
      <c r="V146" s="4"/>
      <c r="W146" s="4"/>
      <c r="X146" s="4"/>
      <c r="Y146" s="4"/>
      <c r="Z146" s="4"/>
    </row>
    <row r="147" spans="1:26" ht="15.75" customHeight="1">
      <c r="A147" s="24"/>
      <c r="B147" s="24"/>
      <c r="C147" s="24"/>
      <c r="D147" s="137"/>
      <c r="E147" s="24"/>
      <c r="F147" s="53"/>
      <c r="G147" s="53"/>
      <c r="H147" s="53"/>
      <c r="I147" s="53"/>
      <c r="J147" s="53"/>
      <c r="K147" s="53"/>
      <c r="L147" s="53"/>
      <c r="M147" s="53"/>
      <c r="N147" s="53"/>
      <c r="O147" s="53"/>
      <c r="P147" s="53"/>
      <c r="Q147" s="53"/>
      <c r="R147" s="53"/>
      <c r="S147" s="53"/>
      <c r="T147" s="24"/>
      <c r="U147" s="24"/>
      <c r="V147" s="24"/>
      <c r="W147" s="24"/>
      <c r="X147" s="24"/>
      <c r="Y147" s="24"/>
      <c r="Z147" s="24"/>
    </row>
    <row r="148" spans="1:26" ht="15.75" customHeight="1">
      <c r="A148" s="7">
        <v>577</v>
      </c>
      <c r="B148" s="19" t="s">
        <v>4516</v>
      </c>
      <c r="C148" s="19" t="s">
        <v>4517</v>
      </c>
      <c r="D148" s="34">
        <v>2</v>
      </c>
      <c r="E148" s="136" t="s">
        <v>4708</v>
      </c>
      <c r="F148" s="133" t="str">
        <f>HYPERLINK("https://drive.google.com/drive/folders/0B93qD7tUPEF5Yl82WmtwTV9mcHc","Technology Docs ")</f>
        <v xml:space="preserve">Technology Docs </v>
      </c>
      <c r="G148" s="34">
        <v>3</v>
      </c>
      <c r="H148" s="36">
        <v>3</v>
      </c>
      <c r="I148" s="37" t="s">
        <v>4320</v>
      </c>
      <c r="J148" s="37"/>
      <c r="K148" s="34"/>
      <c r="L148" s="35"/>
      <c r="M148" s="36"/>
      <c r="N148" s="37"/>
      <c r="O148" s="37"/>
      <c r="P148" s="34"/>
      <c r="Q148" s="35"/>
      <c r="R148" s="38">
        <f>IF(M148&lt;&gt;"",M148,IF(H148&lt;&gt;"",H148,IF(D148&lt;&gt;"",D148,"")))</f>
        <v>3</v>
      </c>
      <c r="S148" s="39">
        <f>IF(P148&lt;&gt;"",P148,IF(K148&lt;&gt;"",K148,IF(G148&lt;&gt;"",G148,"")))</f>
        <v>3</v>
      </c>
      <c r="T148" s="4"/>
      <c r="U148" s="4"/>
      <c r="V148" s="4"/>
      <c r="W148" s="4"/>
      <c r="X148" s="4"/>
      <c r="Y148" s="4"/>
      <c r="Z148" s="4"/>
    </row>
    <row r="149" spans="1:26" ht="15.75" customHeight="1">
      <c r="A149" s="24"/>
      <c r="B149" s="24"/>
      <c r="C149" s="24"/>
      <c r="D149" s="137"/>
      <c r="E149" s="24"/>
      <c r="F149" s="53"/>
      <c r="G149" s="53"/>
      <c r="H149" s="53"/>
      <c r="I149" s="53"/>
      <c r="J149" s="53"/>
      <c r="K149" s="53"/>
      <c r="L149" s="53"/>
      <c r="M149" s="53"/>
      <c r="N149" s="53"/>
      <c r="O149" s="53"/>
      <c r="P149" s="53"/>
      <c r="Q149" s="53"/>
      <c r="R149" s="53"/>
      <c r="S149" s="53"/>
      <c r="T149" s="24"/>
      <c r="U149" s="24"/>
      <c r="V149" s="24"/>
      <c r="W149" s="24"/>
      <c r="X149" s="24"/>
      <c r="Y149" s="24"/>
      <c r="Z149" s="24"/>
    </row>
    <row r="150" spans="1:26" ht="15.75" customHeight="1">
      <c r="A150" s="7">
        <v>578</v>
      </c>
      <c r="B150" s="19" t="s">
        <v>3007</v>
      </c>
      <c r="C150" s="19" t="s">
        <v>3008</v>
      </c>
      <c r="D150" s="34">
        <v>4</v>
      </c>
      <c r="E150" s="136" t="s">
        <v>836</v>
      </c>
      <c r="F150" s="133" t="str">
        <f>HYPERLINK("https://drive.google.com/drive/folders/0B93qD7tUPEF5Yl82WmtwTV9mcHc","Technology Docs ")</f>
        <v xml:space="preserve">Technology Docs </v>
      </c>
      <c r="G150" s="34">
        <v>0</v>
      </c>
      <c r="H150" s="36">
        <v>3</v>
      </c>
      <c r="I150" s="37" t="s">
        <v>836</v>
      </c>
      <c r="J150" s="37"/>
      <c r="K150" s="34"/>
      <c r="L150" s="35"/>
      <c r="M150" s="36"/>
      <c r="N150" s="37"/>
      <c r="O150" s="37"/>
      <c r="P150" s="34"/>
      <c r="Q150" s="35"/>
      <c r="R150" s="38">
        <f>IF(M150&lt;&gt;"",M150,IF(H150&lt;&gt;"",H150,IF(D150&lt;&gt;"",D150,"")))</f>
        <v>3</v>
      </c>
      <c r="S150" s="39">
        <f>IF(P150&lt;&gt;"",P150,IF(K150&lt;&gt;"",K150,IF(G150&lt;&gt;"",G150,"")))</f>
        <v>0</v>
      </c>
      <c r="T150" s="4"/>
      <c r="U150" s="4"/>
      <c r="V150" s="4"/>
      <c r="W150" s="4"/>
      <c r="X150" s="4"/>
      <c r="Y150" s="4"/>
      <c r="Z150" s="4"/>
    </row>
    <row r="151" spans="1:26" ht="15.75" customHeight="1">
      <c r="A151" s="24"/>
      <c r="B151" s="24"/>
      <c r="C151" s="24"/>
      <c r="D151" s="137"/>
      <c r="E151" s="24"/>
      <c r="F151" s="53"/>
      <c r="G151" s="53"/>
      <c r="H151" s="53"/>
      <c r="I151" s="53"/>
      <c r="J151" s="53"/>
      <c r="K151" s="53"/>
      <c r="L151" s="53"/>
      <c r="M151" s="53"/>
      <c r="N151" s="53"/>
      <c r="O151" s="53"/>
      <c r="P151" s="53"/>
      <c r="Q151" s="53"/>
      <c r="R151" s="53"/>
      <c r="S151" s="53"/>
      <c r="T151" s="24"/>
      <c r="U151" s="24"/>
      <c r="V151" s="24"/>
      <c r="W151" s="24"/>
      <c r="X151" s="24"/>
      <c r="Y151" s="24"/>
      <c r="Z151" s="24"/>
    </row>
    <row r="152" spans="1:26" ht="15.75" customHeight="1">
      <c r="A152" s="7">
        <v>579</v>
      </c>
      <c r="B152" s="19" t="s">
        <v>336</v>
      </c>
      <c r="C152" s="19" t="s">
        <v>3035</v>
      </c>
      <c r="D152" s="34">
        <v>4</v>
      </c>
      <c r="E152" s="136" t="s">
        <v>4710</v>
      </c>
      <c r="F152" s="133" t="str">
        <f>HYPERLINK("https://drive.google.com/drive/folders/0B93qD7tUPEF5Yl82WmtwTV9mcHc","Technology Docs ")</f>
        <v xml:space="preserve">Technology Docs </v>
      </c>
      <c r="G152" s="34">
        <v>1</v>
      </c>
      <c r="H152" s="36">
        <v>4</v>
      </c>
      <c r="I152" s="37" t="s">
        <v>4710</v>
      </c>
      <c r="J152" s="37"/>
      <c r="K152" s="34"/>
      <c r="L152" s="35"/>
      <c r="M152" s="36"/>
      <c r="N152" s="37"/>
      <c r="O152" s="37"/>
      <c r="P152" s="34"/>
      <c r="Q152" s="35"/>
      <c r="R152" s="38">
        <f>IF(M152&lt;&gt;"",M152,IF(H152&lt;&gt;"",H152,IF(D152&lt;&gt;"",D152,"")))</f>
        <v>4</v>
      </c>
      <c r="S152" s="39">
        <f>IF(P152&lt;&gt;"",P152,IF(K152&lt;&gt;"",K152,IF(G152&lt;&gt;"",G152,"")))</f>
        <v>1</v>
      </c>
      <c r="T152" s="4"/>
      <c r="U152" s="4"/>
      <c r="V152" s="4"/>
      <c r="W152" s="4"/>
      <c r="X152" s="4"/>
      <c r="Y152" s="4"/>
      <c r="Z152" s="4"/>
    </row>
    <row r="153" spans="1:26" ht="15.75" customHeight="1">
      <c r="A153" s="24"/>
      <c r="B153" s="24"/>
      <c r="C153" s="24"/>
      <c r="D153" s="137"/>
      <c r="E153" s="24"/>
      <c r="F153" s="53"/>
      <c r="G153" s="53"/>
      <c r="H153" s="53"/>
      <c r="I153" s="53"/>
      <c r="J153" s="53"/>
      <c r="K153" s="53"/>
      <c r="L153" s="53"/>
      <c r="M153" s="53"/>
      <c r="N153" s="53"/>
      <c r="O153" s="53"/>
      <c r="P153" s="53"/>
      <c r="Q153" s="53"/>
      <c r="R153" s="53"/>
      <c r="S153" s="53"/>
      <c r="T153" s="24"/>
      <c r="U153" s="24"/>
      <c r="V153" s="24"/>
      <c r="W153" s="24"/>
      <c r="X153" s="24"/>
      <c r="Y153" s="24"/>
      <c r="Z153" s="24"/>
    </row>
    <row r="154" spans="1:26" ht="15.75" customHeight="1">
      <c r="A154" s="7">
        <v>580</v>
      </c>
      <c r="B154" s="19" t="s">
        <v>3046</v>
      </c>
      <c r="C154" s="19" t="s">
        <v>3048</v>
      </c>
      <c r="D154" s="34">
        <v>3</v>
      </c>
      <c r="E154" s="136" t="s">
        <v>4715</v>
      </c>
      <c r="F154" s="133" t="str">
        <f>HYPERLINK("https://drive.google.com/drive/folders/0B93qD7tUPEF5Yl82WmtwTV9mcHc","Technology Docs ")</f>
        <v xml:space="preserve">Technology Docs </v>
      </c>
      <c r="G154" s="34">
        <v>3</v>
      </c>
      <c r="H154" s="36">
        <v>3</v>
      </c>
      <c r="I154" s="37"/>
      <c r="J154" s="37"/>
      <c r="K154" s="34"/>
      <c r="L154" s="35"/>
      <c r="M154" s="36"/>
      <c r="N154" s="37"/>
      <c r="O154" s="37"/>
      <c r="P154" s="34"/>
      <c r="Q154" s="35"/>
      <c r="R154" s="38">
        <f>IF(M154&lt;&gt;"",M154,IF(H154&lt;&gt;"",H154,IF(D154&lt;&gt;"",D154,"")))</f>
        <v>3</v>
      </c>
      <c r="S154" s="39">
        <f>IF(P154&lt;&gt;"",P154,IF(K154&lt;&gt;"",K154,IF(G154&lt;&gt;"",G154,"")))</f>
        <v>3</v>
      </c>
      <c r="T154" s="4"/>
      <c r="U154" s="4"/>
      <c r="V154" s="4"/>
      <c r="W154" s="4"/>
      <c r="X154" s="4"/>
      <c r="Y154" s="4"/>
      <c r="Z154" s="4"/>
    </row>
    <row r="155" spans="1:26" ht="15.75" customHeight="1">
      <c r="A155" s="24"/>
      <c r="B155" s="24"/>
      <c r="C155" s="24"/>
      <c r="D155" s="137"/>
      <c r="E155" s="24"/>
      <c r="F155" s="53"/>
      <c r="G155" s="53"/>
      <c r="H155" s="53"/>
      <c r="I155" s="53"/>
      <c r="J155" s="53"/>
      <c r="K155" s="53"/>
      <c r="L155" s="53"/>
      <c r="M155" s="53"/>
      <c r="N155" s="53"/>
      <c r="O155" s="53"/>
      <c r="P155" s="53"/>
      <c r="Q155" s="53"/>
      <c r="R155" s="53"/>
      <c r="S155" s="53"/>
      <c r="T155" s="24"/>
      <c r="U155" s="24"/>
      <c r="V155" s="24"/>
      <c r="W155" s="24"/>
      <c r="X155" s="24"/>
      <c r="Y155" s="24"/>
      <c r="Z155" s="24"/>
    </row>
    <row r="156" spans="1:26" ht="15.75" customHeight="1">
      <c r="A156" s="7">
        <v>581</v>
      </c>
      <c r="B156" s="19" t="s">
        <v>3055</v>
      </c>
      <c r="C156" s="19" t="s">
        <v>2009</v>
      </c>
      <c r="D156" s="34">
        <v>4</v>
      </c>
      <c r="E156" s="136" t="s">
        <v>2012</v>
      </c>
      <c r="F156" s="133" t="str">
        <f>HYPERLINK("https://drive.google.com/drive/folders/0B93qD7tUPEF5Yl82WmtwTV9mcHc","Technology Docs ")</f>
        <v xml:space="preserve">Technology Docs </v>
      </c>
      <c r="G156" s="34">
        <v>4</v>
      </c>
      <c r="H156" s="36">
        <v>4</v>
      </c>
      <c r="I156" s="37"/>
      <c r="J156" s="37"/>
      <c r="K156" s="34"/>
      <c r="L156" s="35"/>
      <c r="M156" s="36"/>
      <c r="N156" s="37"/>
      <c r="O156" s="37"/>
      <c r="P156" s="34"/>
      <c r="Q156" s="35"/>
      <c r="R156" s="38">
        <f>IF(M156&lt;&gt;"",M156,IF(H156&lt;&gt;"",H156,IF(D156&lt;&gt;"",D156,"")))</f>
        <v>4</v>
      </c>
      <c r="S156" s="39">
        <f>IF(P156&lt;&gt;"",P156,IF(K156&lt;&gt;"",K156,IF(G156&lt;&gt;"",G156,"")))</f>
        <v>4</v>
      </c>
      <c r="T156" s="4"/>
      <c r="U156" s="4"/>
      <c r="V156" s="4"/>
      <c r="W156" s="4"/>
      <c r="X156" s="4"/>
      <c r="Y156" s="4"/>
      <c r="Z156" s="4"/>
    </row>
    <row r="157" spans="1:26" ht="15.75" customHeight="1">
      <c r="A157" s="24"/>
      <c r="B157" s="24"/>
      <c r="C157" s="24"/>
      <c r="D157" s="137"/>
      <c r="E157" s="24"/>
      <c r="F157" s="53"/>
      <c r="G157" s="53"/>
      <c r="H157" s="53"/>
      <c r="I157" s="53"/>
      <c r="J157" s="53"/>
      <c r="K157" s="53"/>
      <c r="L157" s="53"/>
      <c r="M157" s="53"/>
      <c r="N157" s="53"/>
      <c r="O157" s="53"/>
      <c r="P157" s="53"/>
      <c r="Q157" s="53"/>
      <c r="R157" s="53"/>
      <c r="S157" s="53"/>
      <c r="T157" s="24"/>
      <c r="U157" s="24"/>
      <c r="V157" s="24"/>
      <c r="W157" s="24"/>
      <c r="X157" s="24"/>
      <c r="Y157" s="24"/>
      <c r="Z157" s="24"/>
    </row>
    <row r="158" spans="1:26" ht="15.75" customHeight="1">
      <c r="A158" s="7">
        <v>582</v>
      </c>
      <c r="B158" s="19" t="s">
        <v>3578</v>
      </c>
      <c r="C158" s="19" t="s">
        <v>3579</v>
      </c>
      <c r="D158" s="34">
        <v>4</v>
      </c>
      <c r="E158" s="136" t="s">
        <v>4718</v>
      </c>
      <c r="F158" s="133" t="str">
        <f>HYPERLINK("https://drive.google.com/drive/folders/0B93qD7tUPEF5Yl82WmtwTV9mcHc","Technology Docs ")</f>
        <v xml:space="preserve">Technology Docs </v>
      </c>
      <c r="G158" s="34">
        <v>3</v>
      </c>
      <c r="H158" s="36">
        <v>4</v>
      </c>
      <c r="I158" s="37" t="s">
        <v>4718</v>
      </c>
      <c r="J158" s="37"/>
      <c r="K158" s="34"/>
      <c r="L158" s="35"/>
      <c r="M158" s="36"/>
      <c r="N158" s="37"/>
      <c r="O158" s="37"/>
      <c r="P158" s="34"/>
      <c r="Q158" s="35"/>
      <c r="R158" s="38">
        <f>IF(M158&lt;&gt;"",M158,IF(H158&lt;&gt;"",H158,IF(D158&lt;&gt;"",D158,"")))</f>
        <v>4</v>
      </c>
      <c r="S158" s="39">
        <f>IF(P158&lt;&gt;"",P158,IF(K158&lt;&gt;"",K158,IF(G158&lt;&gt;"",G158,"")))</f>
        <v>3</v>
      </c>
      <c r="T158" s="4"/>
      <c r="U158" s="4"/>
      <c r="V158" s="4"/>
      <c r="W158" s="4"/>
      <c r="X158" s="4"/>
      <c r="Y158" s="4"/>
      <c r="Z158" s="4"/>
    </row>
    <row r="159" spans="1:26" ht="15.75" customHeight="1">
      <c r="A159" s="24"/>
      <c r="B159" s="24"/>
      <c r="C159" s="24"/>
      <c r="D159" s="137"/>
      <c r="E159" s="24"/>
      <c r="F159" s="53"/>
      <c r="G159" s="53"/>
      <c r="H159" s="53"/>
      <c r="I159" s="53"/>
      <c r="J159" s="53"/>
      <c r="K159" s="53"/>
      <c r="L159" s="53"/>
      <c r="M159" s="53"/>
      <c r="N159" s="53"/>
      <c r="O159" s="53"/>
      <c r="P159" s="53"/>
      <c r="Q159" s="53"/>
      <c r="R159" s="53"/>
      <c r="S159" s="53"/>
      <c r="T159" s="24"/>
      <c r="U159" s="24"/>
      <c r="V159" s="24"/>
      <c r="W159" s="24"/>
      <c r="X159" s="24"/>
      <c r="Y159" s="24"/>
      <c r="Z159" s="24"/>
    </row>
    <row r="160" spans="1:26" ht="15.75" customHeight="1">
      <c r="A160" s="24"/>
      <c r="B160" s="24"/>
      <c r="C160" s="24"/>
      <c r="D160" s="137"/>
      <c r="E160" s="24"/>
      <c r="F160" s="53"/>
      <c r="G160" s="53"/>
      <c r="H160" s="53"/>
      <c r="I160" s="53"/>
      <c r="J160" s="53"/>
      <c r="K160" s="53"/>
      <c r="L160" s="53"/>
      <c r="M160" s="53"/>
      <c r="N160" s="53"/>
      <c r="O160" s="53"/>
      <c r="P160" s="53"/>
      <c r="Q160" s="53"/>
      <c r="R160" s="53"/>
      <c r="S160" s="53"/>
      <c r="T160" s="24"/>
      <c r="U160" s="24"/>
      <c r="V160" s="24"/>
      <c r="W160" s="24"/>
      <c r="X160" s="24"/>
      <c r="Y160" s="24"/>
      <c r="Z160" s="24"/>
    </row>
    <row r="161" spans="1:26" ht="15.75" customHeight="1">
      <c r="A161" s="24"/>
      <c r="B161" s="24"/>
      <c r="C161" s="24"/>
      <c r="D161" s="137"/>
      <c r="E161" s="24"/>
      <c r="F161" s="53"/>
      <c r="G161" s="53"/>
      <c r="H161" s="53"/>
      <c r="I161" s="53"/>
      <c r="J161" s="53"/>
      <c r="K161" s="53"/>
      <c r="L161" s="53"/>
      <c r="M161" s="53"/>
      <c r="N161" s="53"/>
      <c r="O161" s="53"/>
      <c r="P161" s="53"/>
      <c r="Q161" s="53"/>
      <c r="R161" s="53"/>
      <c r="S161" s="53"/>
      <c r="T161" s="24"/>
      <c r="U161" s="24"/>
      <c r="V161" s="24"/>
      <c r="W161" s="24"/>
      <c r="X161" s="24"/>
      <c r="Y161" s="24"/>
      <c r="Z161" s="24"/>
    </row>
    <row r="162" spans="1:26" ht="15.75" customHeight="1">
      <c r="A162" s="7"/>
      <c r="B162" s="55" t="s">
        <v>249</v>
      </c>
      <c r="C162" s="24"/>
      <c r="D162" s="137"/>
      <c r="E162" s="24"/>
      <c r="F162" s="53"/>
      <c r="G162" s="53"/>
      <c r="H162" s="53"/>
      <c r="I162" s="53"/>
      <c r="J162" s="53"/>
      <c r="K162" s="53"/>
      <c r="L162" s="53"/>
      <c r="M162" s="53"/>
      <c r="N162" s="53"/>
      <c r="O162" s="53"/>
      <c r="P162" s="53"/>
      <c r="Q162" s="53"/>
      <c r="R162" s="53"/>
      <c r="S162" s="53"/>
      <c r="T162" s="4"/>
      <c r="U162" s="4"/>
      <c r="V162" s="4"/>
      <c r="W162" s="4"/>
      <c r="X162" s="4"/>
      <c r="Y162" s="4"/>
      <c r="Z162" s="4"/>
    </row>
    <row r="163" spans="1:26" ht="15.75" customHeight="1">
      <c r="A163" s="7">
        <v>583</v>
      </c>
      <c r="B163" s="19" t="s">
        <v>4722</v>
      </c>
      <c r="C163" s="19" t="s">
        <v>4723</v>
      </c>
      <c r="D163" s="34">
        <v>4</v>
      </c>
      <c r="E163" s="136" t="s">
        <v>4724</v>
      </c>
      <c r="F163" s="133" t="str">
        <f>HYPERLINK("https://drive.google.com/drive/folders/0B93qD7tUPEF5Yl82WmtwTV9mcHc","Technology Docs ")</f>
        <v xml:space="preserve">Technology Docs </v>
      </c>
      <c r="G163" s="34">
        <v>4</v>
      </c>
      <c r="H163" s="36">
        <v>4</v>
      </c>
      <c r="I163" s="37"/>
      <c r="J163" s="37"/>
      <c r="K163" s="34"/>
      <c r="L163" s="35"/>
      <c r="M163" s="36"/>
      <c r="N163" s="37"/>
      <c r="O163" s="37"/>
      <c r="P163" s="34"/>
      <c r="Q163" s="35"/>
      <c r="R163" s="38">
        <f>IF(M163&lt;&gt;"",M163,IF(H163&lt;&gt;"",H163,IF(D163&lt;&gt;"",D163,"")))</f>
        <v>4</v>
      </c>
      <c r="S163" s="39">
        <f>IF(P163&lt;&gt;"",P163,IF(K163&lt;&gt;"",K163,IF(G163&lt;&gt;"",G163,"")))</f>
        <v>4</v>
      </c>
      <c r="T163" s="4"/>
      <c r="U163" s="4"/>
      <c r="V163" s="4"/>
      <c r="W163" s="4"/>
      <c r="X163" s="4"/>
      <c r="Y163" s="4"/>
      <c r="Z163" s="4"/>
    </row>
    <row r="164" spans="1:26" ht="15.75" customHeight="1">
      <c r="A164" s="24"/>
      <c r="B164" s="24"/>
      <c r="C164" s="24"/>
      <c r="D164" s="137"/>
      <c r="E164" s="24"/>
      <c r="F164" s="53"/>
      <c r="G164" s="53"/>
      <c r="H164" s="53"/>
      <c r="I164" s="53"/>
      <c r="J164" s="53"/>
      <c r="K164" s="53"/>
      <c r="L164" s="53"/>
      <c r="M164" s="53"/>
      <c r="N164" s="53"/>
      <c r="O164" s="53"/>
      <c r="P164" s="53"/>
      <c r="Q164" s="53"/>
      <c r="R164" s="53"/>
      <c r="S164" s="53"/>
      <c r="T164" s="24"/>
      <c r="U164" s="24"/>
      <c r="V164" s="24"/>
      <c r="W164" s="24"/>
      <c r="X164" s="24"/>
      <c r="Y164" s="24"/>
      <c r="Z164" s="24"/>
    </row>
    <row r="165" spans="1:26" ht="15.75" customHeight="1">
      <c r="A165" s="7">
        <v>584</v>
      </c>
      <c r="B165" s="19" t="s">
        <v>4726</v>
      </c>
      <c r="C165" s="19" t="s">
        <v>2015</v>
      </c>
      <c r="D165" s="34">
        <v>3</v>
      </c>
      <c r="E165" s="136" t="s">
        <v>4727</v>
      </c>
      <c r="F165" s="133" t="str">
        <f>HYPERLINK("https://drive.google.com/drive/folders/0B93qD7tUPEF5Yl82WmtwTV9mcHc","Technology Docs ")</f>
        <v xml:space="preserve">Technology Docs </v>
      </c>
      <c r="G165" s="34">
        <v>3</v>
      </c>
      <c r="H165" s="36">
        <v>3</v>
      </c>
      <c r="I165" s="37"/>
      <c r="J165" s="37"/>
      <c r="K165" s="34"/>
      <c r="L165" s="35"/>
      <c r="M165" s="36"/>
      <c r="N165" s="37"/>
      <c r="O165" s="37"/>
      <c r="P165" s="34"/>
      <c r="Q165" s="35"/>
      <c r="R165" s="38">
        <f>IF(M165&lt;&gt;"",M165,IF(H165&lt;&gt;"",H165,IF(D165&lt;&gt;"",D165,"")))</f>
        <v>3</v>
      </c>
      <c r="S165" s="39">
        <f>IF(P165&lt;&gt;"",P165,IF(K165&lt;&gt;"",K165,IF(G165&lt;&gt;"",G165,"")))</f>
        <v>3</v>
      </c>
      <c r="T165" s="4"/>
      <c r="U165" s="4"/>
      <c r="V165" s="4"/>
      <c r="W165" s="4"/>
      <c r="X165" s="4"/>
      <c r="Y165" s="4"/>
      <c r="Z165" s="4"/>
    </row>
    <row r="166" spans="1:26" ht="15.75" customHeight="1">
      <c r="A166" s="24"/>
      <c r="B166" s="24"/>
      <c r="C166" s="24"/>
      <c r="D166" s="137"/>
      <c r="E166" s="24"/>
      <c r="F166" s="53"/>
      <c r="G166" s="53"/>
      <c r="H166" s="53"/>
      <c r="I166" s="53"/>
      <c r="J166" s="53"/>
      <c r="K166" s="53"/>
      <c r="L166" s="53"/>
      <c r="M166" s="53"/>
      <c r="N166" s="53"/>
      <c r="O166" s="53"/>
      <c r="P166" s="53"/>
      <c r="Q166" s="53"/>
      <c r="R166" s="53"/>
      <c r="S166" s="53"/>
      <c r="T166" s="24"/>
      <c r="U166" s="24"/>
      <c r="V166" s="24"/>
      <c r="W166" s="24"/>
      <c r="X166" s="24"/>
      <c r="Y166" s="24"/>
      <c r="Z166" s="24"/>
    </row>
    <row r="167" spans="1:26" ht="15.75" customHeight="1">
      <c r="A167" s="7">
        <v>585</v>
      </c>
      <c r="B167" s="19" t="s">
        <v>4729</v>
      </c>
      <c r="C167" s="19" t="s">
        <v>2020</v>
      </c>
      <c r="D167" s="34">
        <v>3</v>
      </c>
      <c r="E167" s="136" t="s">
        <v>4730</v>
      </c>
      <c r="F167" s="133" t="str">
        <f>HYPERLINK("https://drive.google.com/drive/folders/0B93qD7tUPEF5Yl82WmtwTV9mcHc","Technology Docs ")</f>
        <v xml:space="preserve">Technology Docs </v>
      </c>
      <c r="G167" s="34">
        <v>2</v>
      </c>
      <c r="H167" s="36">
        <v>3</v>
      </c>
      <c r="I167" s="37"/>
      <c r="J167" s="37"/>
      <c r="K167" s="34"/>
      <c r="L167" s="35"/>
      <c r="M167" s="36"/>
      <c r="N167" s="37"/>
      <c r="O167" s="37"/>
      <c r="P167" s="34"/>
      <c r="Q167" s="35"/>
      <c r="R167" s="38">
        <f>IF(M167&lt;&gt;"",M167,IF(H167&lt;&gt;"",H167,IF(D167&lt;&gt;"",D167,"")))</f>
        <v>3</v>
      </c>
      <c r="S167" s="39">
        <f>IF(P167&lt;&gt;"",P167,IF(K167&lt;&gt;"",K167,IF(G167&lt;&gt;"",G167,"")))</f>
        <v>2</v>
      </c>
      <c r="T167" s="4"/>
      <c r="U167" s="4"/>
      <c r="V167" s="4"/>
      <c r="W167" s="4"/>
      <c r="X167" s="4"/>
      <c r="Y167" s="4"/>
      <c r="Z167" s="4"/>
    </row>
    <row r="168" spans="1:26" ht="15.75" customHeight="1">
      <c r="A168" s="24"/>
      <c r="B168" s="24"/>
      <c r="C168" s="24"/>
      <c r="D168" s="137"/>
      <c r="E168" s="24"/>
      <c r="F168" s="53"/>
      <c r="G168" s="53"/>
      <c r="H168" s="53"/>
      <c r="I168" s="53"/>
      <c r="J168" s="53"/>
      <c r="K168" s="53"/>
      <c r="L168" s="53"/>
      <c r="M168" s="53"/>
      <c r="N168" s="53"/>
      <c r="O168" s="53"/>
      <c r="P168" s="53"/>
      <c r="Q168" s="53"/>
      <c r="R168" s="53"/>
      <c r="S168" s="53"/>
      <c r="T168" s="24"/>
      <c r="U168" s="24"/>
      <c r="V168" s="24"/>
      <c r="W168" s="24"/>
      <c r="X168" s="24"/>
      <c r="Y168" s="24"/>
      <c r="Z168" s="24"/>
    </row>
    <row r="169" spans="1:26" ht="15.75" customHeight="1">
      <c r="A169" s="7">
        <v>586</v>
      </c>
      <c r="B169" s="19" t="s">
        <v>4731</v>
      </c>
      <c r="C169" s="19" t="s">
        <v>4732</v>
      </c>
      <c r="D169" s="34">
        <v>2</v>
      </c>
      <c r="E169" s="136" t="s">
        <v>467</v>
      </c>
      <c r="F169" s="133" t="str">
        <f>HYPERLINK("https://drive.google.com/drive/folders/0B93qD7tUPEF5Yl82WmtwTV9mcHc","Technology Docs ")</f>
        <v xml:space="preserve">Technology Docs </v>
      </c>
      <c r="G169" s="34">
        <v>2</v>
      </c>
      <c r="H169" s="36">
        <v>2</v>
      </c>
      <c r="I169" s="37"/>
      <c r="J169" s="37"/>
      <c r="K169" s="34"/>
      <c r="L169" s="35"/>
      <c r="M169" s="36"/>
      <c r="N169" s="37"/>
      <c r="O169" s="37"/>
      <c r="P169" s="34"/>
      <c r="Q169" s="35"/>
      <c r="R169" s="38">
        <f>IF(M169&lt;&gt;"",M169,IF(H169&lt;&gt;"",H169,IF(D169&lt;&gt;"",D169,"")))</f>
        <v>2</v>
      </c>
      <c r="S169" s="39">
        <f>IF(P169&lt;&gt;"",P169,IF(K169&lt;&gt;"",K169,IF(G169&lt;&gt;"",G169,"")))</f>
        <v>2</v>
      </c>
      <c r="T169" s="4"/>
      <c r="U169" s="4"/>
      <c r="V169" s="4"/>
      <c r="W169" s="4"/>
      <c r="X169" s="4"/>
      <c r="Y169" s="4"/>
      <c r="Z169" s="4"/>
    </row>
    <row r="170" spans="1:26" ht="15.75" customHeight="1">
      <c r="A170" s="24"/>
      <c r="B170" s="24"/>
      <c r="C170" s="24"/>
      <c r="D170" s="137"/>
      <c r="E170" s="24"/>
      <c r="F170" s="53"/>
      <c r="G170" s="53"/>
      <c r="H170" s="53"/>
      <c r="I170" s="53"/>
      <c r="J170" s="53"/>
      <c r="K170" s="53"/>
      <c r="L170" s="53"/>
      <c r="M170" s="53"/>
      <c r="N170" s="53"/>
      <c r="O170" s="53"/>
      <c r="P170" s="53"/>
      <c r="Q170" s="53"/>
      <c r="R170" s="53"/>
      <c r="S170" s="53"/>
      <c r="T170" s="24"/>
      <c r="U170" s="24"/>
      <c r="V170" s="24"/>
      <c r="W170" s="24"/>
      <c r="X170" s="24"/>
      <c r="Y170" s="24"/>
      <c r="Z170" s="24"/>
    </row>
    <row r="171" spans="1:26" ht="15.75" customHeight="1">
      <c r="A171" s="7">
        <v>587</v>
      </c>
      <c r="B171" s="19" t="s">
        <v>2870</v>
      </c>
      <c r="C171" s="19" t="s">
        <v>2871</v>
      </c>
      <c r="D171" s="34">
        <v>4</v>
      </c>
      <c r="E171" s="136" t="s">
        <v>4735</v>
      </c>
      <c r="F171" s="133" t="str">
        <f>HYPERLINK("https://drive.google.com/drive/folders/0B93qD7tUPEF5Yl82WmtwTV9mcHc","Technology Docs ")</f>
        <v xml:space="preserve">Technology Docs </v>
      </c>
      <c r="G171" s="34">
        <v>4</v>
      </c>
      <c r="H171" s="36">
        <v>4</v>
      </c>
      <c r="I171" s="37"/>
      <c r="J171" s="37"/>
      <c r="K171" s="34"/>
      <c r="L171" s="35"/>
      <c r="M171" s="36"/>
      <c r="N171" s="37"/>
      <c r="O171" s="37"/>
      <c r="P171" s="34"/>
      <c r="Q171" s="35"/>
      <c r="R171" s="38">
        <f>IF(M171&lt;&gt;"",M171,IF(H171&lt;&gt;"",H171,IF(D171&lt;&gt;"",D171,"")))</f>
        <v>4</v>
      </c>
      <c r="S171" s="39">
        <f>IF(P171&lt;&gt;"",P171,IF(K171&lt;&gt;"",K171,IF(G171&lt;&gt;"",G171,"")))</f>
        <v>4</v>
      </c>
      <c r="T171" s="4"/>
      <c r="U171" s="4"/>
      <c r="V171" s="4"/>
      <c r="W171" s="4"/>
      <c r="X171" s="4"/>
      <c r="Y171" s="4"/>
      <c r="Z171" s="4"/>
    </row>
    <row r="172" spans="1:26" ht="15.75" customHeight="1">
      <c r="A172" s="24"/>
      <c r="B172" s="24"/>
      <c r="C172" s="24"/>
      <c r="D172" s="137"/>
      <c r="E172" s="24"/>
      <c r="F172" s="53"/>
      <c r="G172" s="53"/>
      <c r="H172" s="53"/>
      <c r="I172" s="53"/>
      <c r="J172" s="53"/>
      <c r="K172" s="53"/>
      <c r="L172" s="53"/>
      <c r="M172" s="53"/>
      <c r="N172" s="53"/>
      <c r="O172" s="53"/>
      <c r="P172" s="53"/>
      <c r="Q172" s="53"/>
      <c r="R172" s="53"/>
      <c r="S172" s="53"/>
      <c r="T172" s="24"/>
      <c r="U172" s="24"/>
      <c r="V172" s="24"/>
      <c r="W172" s="24"/>
      <c r="X172" s="24"/>
      <c r="Y172" s="24"/>
      <c r="Z172" s="24"/>
    </row>
    <row r="173" spans="1:26" ht="15.75" customHeight="1">
      <c r="A173" s="7">
        <v>588</v>
      </c>
      <c r="B173" s="19" t="s">
        <v>250</v>
      </c>
      <c r="C173" s="19" t="s">
        <v>3605</v>
      </c>
      <c r="D173" s="34">
        <v>4</v>
      </c>
      <c r="E173" s="136" t="s">
        <v>4738</v>
      </c>
      <c r="F173" s="133" t="str">
        <f t="shared" ref="F173:F175" si="52">HYPERLINK("https://drive.google.com/drive/folders/0B93qD7tUPEF5Yl82WmtwTV9mcHc","Technology Docs ")</f>
        <v xml:space="preserve">Technology Docs </v>
      </c>
      <c r="G173" s="34">
        <v>3</v>
      </c>
      <c r="H173" s="36">
        <v>4</v>
      </c>
      <c r="I173" s="37" t="s">
        <v>4739</v>
      </c>
      <c r="J173" s="37"/>
      <c r="K173" s="34"/>
      <c r="L173" s="35"/>
      <c r="M173" s="36"/>
      <c r="N173" s="37"/>
      <c r="O173" s="37"/>
      <c r="P173" s="34"/>
      <c r="Q173" s="35"/>
      <c r="R173" s="38">
        <f t="shared" ref="R173:R175" si="53">IF(M173&lt;&gt;"",M173,IF(H173&lt;&gt;"",H173,IF(D173&lt;&gt;"",D173,"")))</f>
        <v>4</v>
      </c>
      <c r="S173" s="39">
        <f t="shared" ref="S173:S175" si="54">IF(P173&lt;&gt;"",P173,IF(K173&lt;&gt;"",K173,IF(G173&lt;&gt;"",G173,"")))</f>
        <v>3</v>
      </c>
      <c r="T173" s="4"/>
      <c r="U173" s="4"/>
      <c r="V173" s="4"/>
      <c r="W173" s="4"/>
      <c r="X173" s="4"/>
      <c r="Y173" s="4"/>
      <c r="Z173" s="4"/>
    </row>
    <row r="174" spans="1:26" ht="15.75" customHeight="1">
      <c r="A174" s="7">
        <v>589</v>
      </c>
      <c r="B174" s="19" t="s">
        <v>2876</v>
      </c>
      <c r="C174" s="19" t="s">
        <v>2877</v>
      </c>
      <c r="D174" s="34">
        <v>4</v>
      </c>
      <c r="E174" s="136" t="s">
        <v>4743</v>
      </c>
      <c r="F174" s="133" t="str">
        <f t="shared" si="52"/>
        <v xml:space="preserve">Technology Docs </v>
      </c>
      <c r="G174" s="34">
        <v>3</v>
      </c>
      <c r="H174" s="36">
        <v>4</v>
      </c>
      <c r="I174" s="37" t="s">
        <v>4745</v>
      </c>
      <c r="J174" s="37"/>
      <c r="K174" s="34"/>
      <c r="L174" s="35"/>
      <c r="M174" s="36"/>
      <c r="N174" s="37"/>
      <c r="O174" s="37"/>
      <c r="P174" s="34"/>
      <c r="Q174" s="35"/>
      <c r="R174" s="38">
        <f t="shared" si="53"/>
        <v>4</v>
      </c>
      <c r="S174" s="39">
        <f t="shared" si="54"/>
        <v>3</v>
      </c>
      <c r="T174" s="4"/>
      <c r="U174" s="4"/>
      <c r="V174" s="4"/>
      <c r="W174" s="4"/>
      <c r="X174" s="4"/>
      <c r="Y174" s="4"/>
      <c r="Z174" s="4"/>
    </row>
    <row r="175" spans="1:26" ht="15.75" customHeight="1">
      <c r="A175" s="7">
        <v>590</v>
      </c>
      <c r="B175" s="19" t="s">
        <v>3611</v>
      </c>
      <c r="C175" s="19" t="s">
        <v>3612</v>
      </c>
      <c r="D175" s="34">
        <v>4</v>
      </c>
      <c r="E175" s="136" t="s">
        <v>4749</v>
      </c>
      <c r="F175" s="133" t="str">
        <f t="shared" si="52"/>
        <v xml:space="preserve">Technology Docs </v>
      </c>
      <c r="G175" s="34">
        <v>3</v>
      </c>
      <c r="H175" s="36">
        <v>4</v>
      </c>
      <c r="I175" s="37"/>
      <c r="J175" s="37"/>
      <c r="K175" s="34"/>
      <c r="L175" s="35"/>
      <c r="M175" s="36"/>
      <c r="N175" s="37"/>
      <c r="O175" s="37"/>
      <c r="P175" s="34"/>
      <c r="Q175" s="35"/>
      <c r="R175" s="38">
        <f t="shared" si="53"/>
        <v>4</v>
      </c>
      <c r="S175" s="39">
        <f t="shared" si="54"/>
        <v>3</v>
      </c>
      <c r="T175" s="4"/>
      <c r="U175" s="4"/>
      <c r="V175" s="4"/>
      <c r="W175" s="4"/>
      <c r="X175" s="4"/>
      <c r="Y175" s="4"/>
      <c r="Z175" s="4"/>
    </row>
    <row r="176" spans="1:26" ht="15.75" customHeight="1">
      <c r="A176" s="24"/>
      <c r="B176" s="24"/>
      <c r="C176" s="24"/>
      <c r="D176" s="137"/>
      <c r="E176" s="24"/>
      <c r="F176" s="53"/>
      <c r="G176" s="53"/>
      <c r="H176" s="53"/>
      <c r="I176" s="53"/>
      <c r="J176" s="53"/>
      <c r="K176" s="53"/>
      <c r="L176" s="53"/>
      <c r="M176" s="53"/>
      <c r="N176" s="53"/>
      <c r="O176" s="53"/>
      <c r="P176" s="53"/>
      <c r="Q176" s="53"/>
      <c r="R176" s="53"/>
      <c r="S176" s="53"/>
      <c r="T176" s="24"/>
      <c r="U176" s="24"/>
      <c r="V176" s="24"/>
      <c r="W176" s="24"/>
      <c r="X176" s="24"/>
      <c r="Y176" s="24"/>
      <c r="Z176" s="24"/>
    </row>
    <row r="177" spans="1:26" ht="15.75" customHeight="1">
      <c r="A177" s="24"/>
      <c r="B177" s="24"/>
      <c r="C177" s="24"/>
      <c r="D177" s="137"/>
      <c r="E177" s="24"/>
      <c r="F177" s="53"/>
      <c r="G177" s="53"/>
      <c r="H177" s="53"/>
      <c r="I177" s="53"/>
      <c r="J177" s="53"/>
      <c r="K177" s="53"/>
      <c r="L177" s="53"/>
      <c r="M177" s="53"/>
      <c r="N177" s="53"/>
      <c r="O177" s="53"/>
      <c r="P177" s="53"/>
      <c r="Q177" s="53"/>
      <c r="R177" s="53"/>
      <c r="S177" s="53"/>
      <c r="T177" s="24"/>
      <c r="U177" s="24"/>
      <c r="V177" s="24"/>
      <c r="W177" s="24"/>
      <c r="X177" s="24"/>
      <c r="Y177" s="24"/>
      <c r="Z177" s="24"/>
    </row>
    <row r="178" spans="1:26" ht="15.75" customHeight="1">
      <c r="A178" s="24"/>
      <c r="B178" s="24"/>
      <c r="C178" s="24"/>
      <c r="D178" s="137"/>
      <c r="E178" s="24"/>
      <c r="F178" s="53"/>
      <c r="G178" s="53"/>
      <c r="H178" s="53"/>
      <c r="I178" s="53"/>
      <c r="J178" s="53"/>
      <c r="K178" s="53"/>
      <c r="L178" s="53"/>
      <c r="M178" s="53"/>
      <c r="N178" s="53"/>
      <c r="O178" s="53"/>
      <c r="P178" s="53"/>
      <c r="Q178" s="53"/>
      <c r="R178" s="53"/>
      <c r="S178" s="53"/>
      <c r="T178" s="24"/>
      <c r="U178" s="24"/>
      <c r="V178" s="24"/>
      <c r="W178" s="24"/>
      <c r="X178" s="24"/>
      <c r="Y178" s="24"/>
      <c r="Z178" s="24"/>
    </row>
    <row r="179" spans="1:26" ht="15.75" customHeight="1">
      <c r="A179" s="7"/>
      <c r="B179" s="55" t="s">
        <v>2094</v>
      </c>
      <c r="C179" s="24"/>
      <c r="D179" s="137"/>
      <c r="E179" s="24"/>
      <c r="F179" s="53"/>
      <c r="G179" s="53"/>
      <c r="H179" s="53"/>
      <c r="I179" s="53"/>
      <c r="J179" s="53"/>
      <c r="K179" s="53"/>
      <c r="L179" s="53"/>
      <c r="M179" s="53"/>
      <c r="N179" s="53"/>
      <c r="O179" s="53"/>
      <c r="P179" s="53"/>
      <c r="Q179" s="53"/>
      <c r="R179" s="53"/>
      <c r="S179" s="53"/>
      <c r="T179" s="4"/>
      <c r="U179" s="4"/>
      <c r="V179" s="4"/>
      <c r="W179" s="4"/>
      <c r="X179" s="4"/>
      <c r="Y179" s="4"/>
      <c r="Z179" s="4"/>
    </row>
    <row r="180" spans="1:26" ht="15.75" customHeight="1">
      <c r="A180" s="7">
        <v>591</v>
      </c>
      <c r="B180" s="19" t="s">
        <v>2780</v>
      </c>
      <c r="C180" s="19" t="s">
        <v>3073</v>
      </c>
      <c r="D180" s="34">
        <v>2</v>
      </c>
      <c r="E180" s="136" t="s">
        <v>4753</v>
      </c>
      <c r="F180" s="116" t="str">
        <f>HYPERLINK("https://drive.google.com/open?id=0B93qD7tUPEF5N2xnQ0g4c1czRDA","Documents for Services ")</f>
        <v xml:space="preserve">Documents for Services </v>
      </c>
      <c r="G180" s="34">
        <v>3</v>
      </c>
      <c r="H180" s="36">
        <v>2</v>
      </c>
      <c r="I180" s="37"/>
      <c r="J180" s="37"/>
      <c r="K180" s="34"/>
      <c r="L180" s="35"/>
      <c r="M180" s="36"/>
      <c r="N180" s="37"/>
      <c r="O180" s="37"/>
      <c r="P180" s="34"/>
      <c r="Q180" s="35"/>
      <c r="R180" s="38">
        <f>IF(M180&lt;&gt;"",M180,IF(H180&lt;&gt;"",H180,IF(D180&lt;&gt;"",D180,"")))</f>
        <v>2</v>
      </c>
      <c r="S180" s="39">
        <f>IF(P180&lt;&gt;"",P180,IF(K180&lt;&gt;"",K180,IF(G180&lt;&gt;"",G180,"")))</f>
        <v>3</v>
      </c>
      <c r="T180" s="4"/>
      <c r="U180" s="4"/>
      <c r="V180" s="4"/>
      <c r="W180" s="4"/>
      <c r="X180" s="4"/>
      <c r="Y180" s="4"/>
      <c r="Z180" s="4"/>
    </row>
    <row r="181" spans="1:26" ht="15.75" customHeight="1">
      <c r="A181" s="24"/>
      <c r="B181" s="24"/>
      <c r="C181" s="24"/>
      <c r="D181" s="137"/>
      <c r="E181" s="24"/>
      <c r="F181" s="53"/>
      <c r="G181" s="53"/>
      <c r="H181" s="53"/>
      <c r="I181" s="53"/>
      <c r="J181" s="53"/>
      <c r="K181" s="53"/>
      <c r="L181" s="53"/>
      <c r="M181" s="53"/>
      <c r="N181" s="53"/>
      <c r="O181" s="53"/>
      <c r="P181" s="53"/>
      <c r="Q181" s="53"/>
      <c r="R181" s="53"/>
      <c r="S181" s="53"/>
      <c r="T181" s="24"/>
      <c r="U181" s="24"/>
      <c r="V181" s="24"/>
      <c r="W181" s="24"/>
      <c r="X181" s="24"/>
      <c r="Y181" s="24"/>
      <c r="Z181" s="24"/>
    </row>
    <row r="182" spans="1:26" ht="15.75" customHeight="1">
      <c r="A182" s="7">
        <v>592</v>
      </c>
      <c r="B182" s="19" t="s">
        <v>4755</v>
      </c>
      <c r="C182" s="19" t="s">
        <v>4756</v>
      </c>
      <c r="D182" s="34">
        <v>2</v>
      </c>
      <c r="E182" s="136" t="s">
        <v>4757</v>
      </c>
      <c r="F182" s="116" t="str">
        <f>HYPERLINK("https://drive.google.com/open?id=0B93qD7tUPEF5N2xnQ0g4c1czRDA","Documents for Services ")</f>
        <v xml:space="preserve">Documents for Services </v>
      </c>
      <c r="G182" s="34">
        <v>2</v>
      </c>
      <c r="H182" s="36">
        <v>2</v>
      </c>
      <c r="I182" s="37"/>
      <c r="J182" s="37"/>
      <c r="K182" s="34"/>
      <c r="L182" s="35"/>
      <c r="M182" s="36"/>
      <c r="N182" s="37"/>
      <c r="O182" s="37"/>
      <c r="P182" s="34"/>
      <c r="Q182" s="35"/>
      <c r="R182" s="38">
        <f>IF(M182&lt;&gt;"",M182,IF(H182&lt;&gt;"",H182,IF(D182&lt;&gt;"",D182,"")))</f>
        <v>2</v>
      </c>
      <c r="S182" s="39">
        <f>IF(P182&lt;&gt;"",P182,IF(K182&lt;&gt;"",K182,IF(G182&lt;&gt;"",G182,"")))</f>
        <v>2</v>
      </c>
      <c r="T182" s="4"/>
      <c r="U182" s="4"/>
      <c r="V182" s="4"/>
      <c r="W182" s="4"/>
      <c r="X182" s="4"/>
      <c r="Y182" s="4"/>
      <c r="Z182" s="4"/>
    </row>
    <row r="183" spans="1:26" ht="15.75" customHeight="1">
      <c r="A183" s="24"/>
      <c r="B183" s="24"/>
      <c r="C183" s="24"/>
      <c r="D183" s="137"/>
      <c r="E183" s="24"/>
      <c r="F183" s="53"/>
      <c r="G183" s="53"/>
      <c r="H183" s="53"/>
      <c r="I183" s="53"/>
      <c r="J183" s="53"/>
      <c r="K183" s="53"/>
      <c r="L183" s="53"/>
      <c r="M183" s="53"/>
      <c r="N183" s="53"/>
      <c r="O183" s="53"/>
      <c r="P183" s="53"/>
      <c r="Q183" s="53"/>
      <c r="R183" s="53"/>
      <c r="S183" s="53"/>
      <c r="T183" s="24"/>
      <c r="U183" s="24"/>
      <c r="V183" s="24"/>
      <c r="W183" s="24"/>
      <c r="X183" s="24"/>
      <c r="Y183" s="24"/>
      <c r="Z183" s="24"/>
    </row>
    <row r="184" spans="1:26" ht="15.75" customHeight="1">
      <c r="A184" s="7">
        <v>593</v>
      </c>
      <c r="B184" s="19" t="s">
        <v>4761</v>
      </c>
      <c r="C184" s="19" t="s">
        <v>4762</v>
      </c>
      <c r="D184" s="34">
        <v>3</v>
      </c>
      <c r="E184" s="136" t="s">
        <v>4763</v>
      </c>
      <c r="F184" s="116" t="str">
        <f>HYPERLINK("https://drive.google.com/open?id=0B93qD7tUPEF5N2xnQ0g4c1czRDA","Documents for Services ")</f>
        <v xml:space="preserve">Documents for Services </v>
      </c>
      <c r="G184" s="34">
        <v>3</v>
      </c>
      <c r="H184" s="36">
        <v>3</v>
      </c>
      <c r="I184" s="37"/>
      <c r="J184" s="37"/>
      <c r="K184" s="34"/>
      <c r="L184" s="35"/>
      <c r="M184" s="36"/>
      <c r="N184" s="37"/>
      <c r="O184" s="37"/>
      <c r="P184" s="34"/>
      <c r="Q184" s="35"/>
      <c r="R184" s="38">
        <f>IF(M184&lt;&gt;"",M184,IF(H184&lt;&gt;"",H184,IF(D184&lt;&gt;"",D184,"")))</f>
        <v>3</v>
      </c>
      <c r="S184" s="39">
        <f>IF(P184&lt;&gt;"",P184,IF(K184&lt;&gt;"",K184,IF(G184&lt;&gt;"",G184,"")))</f>
        <v>3</v>
      </c>
      <c r="T184" s="4"/>
      <c r="U184" s="4"/>
      <c r="V184" s="4"/>
      <c r="W184" s="4"/>
      <c r="X184" s="4"/>
      <c r="Y184" s="4"/>
      <c r="Z184" s="4"/>
    </row>
    <row r="185" spans="1:26" ht="15.75" customHeight="1">
      <c r="A185" s="24"/>
      <c r="B185" s="24"/>
      <c r="C185" s="24"/>
      <c r="D185" s="137"/>
      <c r="E185" s="24"/>
      <c r="F185" s="53"/>
      <c r="G185" s="53"/>
      <c r="H185" s="53"/>
      <c r="I185" s="53"/>
      <c r="J185" s="53"/>
      <c r="K185" s="53"/>
      <c r="L185" s="53"/>
      <c r="M185" s="53"/>
      <c r="N185" s="53"/>
      <c r="O185" s="53"/>
      <c r="P185" s="53"/>
      <c r="Q185" s="53"/>
      <c r="R185" s="53"/>
      <c r="S185" s="53"/>
      <c r="T185" s="24"/>
      <c r="U185" s="24"/>
      <c r="V185" s="24"/>
      <c r="W185" s="24"/>
      <c r="X185" s="24"/>
      <c r="Y185" s="24"/>
      <c r="Z185" s="24"/>
    </row>
    <row r="186" spans="1:26" ht="15.75" customHeight="1">
      <c r="A186" s="7">
        <v>594</v>
      </c>
      <c r="B186" s="19" t="s">
        <v>4765</v>
      </c>
      <c r="C186" s="19" t="s">
        <v>4766</v>
      </c>
      <c r="D186" s="34">
        <v>3</v>
      </c>
      <c r="E186" s="136" t="s">
        <v>4767</v>
      </c>
      <c r="F186" s="116" t="str">
        <f>HYPERLINK("https://drive.google.com/open?id=0B93qD7tUPEF5N2xnQ0g4c1czRDA","Documents for Services ")</f>
        <v xml:space="preserve">Documents for Services </v>
      </c>
      <c r="G186" s="34">
        <v>1</v>
      </c>
      <c r="H186" s="36">
        <v>3</v>
      </c>
      <c r="I186" s="37" t="s">
        <v>4769</v>
      </c>
      <c r="J186" s="37"/>
      <c r="K186" s="34"/>
      <c r="L186" s="35"/>
      <c r="M186" s="36"/>
      <c r="N186" s="37"/>
      <c r="O186" s="37"/>
      <c r="P186" s="34"/>
      <c r="Q186" s="35"/>
      <c r="R186" s="38">
        <f>IF(M186&lt;&gt;"",M186,IF(H186&lt;&gt;"",H186,IF(D186&lt;&gt;"",D186,"")))</f>
        <v>3</v>
      </c>
      <c r="S186" s="39">
        <f>IF(P186&lt;&gt;"",P186,IF(K186&lt;&gt;"",K186,IF(G186&lt;&gt;"",G186,"")))</f>
        <v>1</v>
      </c>
      <c r="T186" s="4"/>
      <c r="U186" s="4"/>
      <c r="V186" s="4"/>
      <c r="W186" s="4"/>
      <c r="X186" s="4"/>
      <c r="Y186" s="4"/>
      <c r="Z186" s="4"/>
    </row>
    <row r="187" spans="1:26" ht="15.75" customHeight="1">
      <c r="A187" s="7"/>
      <c r="B187" s="4"/>
      <c r="C187" s="4"/>
      <c r="D187" s="7"/>
      <c r="E187" s="4"/>
      <c r="F187" s="53"/>
      <c r="G187" s="53"/>
      <c r="H187" s="53"/>
      <c r="I187" s="53"/>
      <c r="J187" s="53"/>
      <c r="K187" s="53"/>
      <c r="L187" s="53"/>
      <c r="M187" s="53"/>
      <c r="N187" s="53"/>
      <c r="O187" s="53"/>
      <c r="P187" s="53"/>
      <c r="Q187" s="53"/>
      <c r="R187" s="53"/>
      <c r="S187" s="53"/>
      <c r="T187" s="4"/>
      <c r="U187" s="4"/>
      <c r="V187" s="4"/>
      <c r="W187" s="4"/>
      <c r="X187" s="4"/>
      <c r="Y187" s="4"/>
      <c r="Z187" s="4"/>
    </row>
    <row r="188" spans="1:26" ht="15.75" customHeight="1">
      <c r="A188" s="7"/>
      <c r="B188" s="4"/>
      <c r="C188" s="4"/>
      <c r="D188" s="7"/>
      <c r="E188" s="4"/>
      <c r="F188" s="53"/>
      <c r="G188" s="53"/>
      <c r="H188" s="53"/>
      <c r="I188" s="53"/>
      <c r="J188" s="53"/>
      <c r="K188" s="53"/>
      <c r="L188" s="53"/>
      <c r="M188" s="53"/>
      <c r="N188" s="53"/>
      <c r="O188" s="53"/>
      <c r="P188" s="53"/>
      <c r="Q188" s="53"/>
      <c r="R188" s="53"/>
      <c r="S188" s="53"/>
      <c r="T188" s="4"/>
      <c r="U188" s="4"/>
      <c r="V188" s="4"/>
      <c r="W188" s="4"/>
      <c r="X188" s="4"/>
      <c r="Y188" s="4"/>
      <c r="Z188" s="4"/>
    </row>
    <row r="189" spans="1:26" ht="15.75" customHeight="1">
      <c r="A189" s="7"/>
      <c r="B189" s="4"/>
      <c r="C189" s="4"/>
      <c r="D189" s="7"/>
      <c r="E189" s="4"/>
      <c r="F189" s="53"/>
      <c r="G189" s="53"/>
      <c r="H189" s="53"/>
      <c r="I189" s="53"/>
      <c r="J189" s="53"/>
      <c r="K189" s="53"/>
      <c r="L189" s="53"/>
      <c r="M189" s="53"/>
      <c r="N189" s="53"/>
      <c r="O189" s="53"/>
      <c r="P189" s="53"/>
      <c r="Q189" s="53"/>
      <c r="R189" s="53"/>
      <c r="S189" s="53"/>
      <c r="T189" s="4"/>
      <c r="U189" s="4"/>
      <c r="V189" s="4"/>
      <c r="W189" s="4"/>
      <c r="X189" s="4"/>
      <c r="Y189" s="4"/>
      <c r="Z189" s="4"/>
    </row>
    <row r="190" spans="1:26" ht="15.75" customHeight="1">
      <c r="A190" s="7"/>
      <c r="B190" s="4"/>
      <c r="C190" s="4"/>
      <c r="D190" s="7"/>
      <c r="E190" s="4"/>
      <c r="F190" s="53"/>
      <c r="G190" s="53"/>
      <c r="H190" s="53"/>
      <c r="I190" s="53"/>
      <c r="J190" s="53"/>
      <c r="K190" s="53"/>
      <c r="L190" s="53"/>
      <c r="M190" s="53"/>
      <c r="N190" s="53"/>
      <c r="O190" s="53"/>
      <c r="P190" s="53"/>
      <c r="Q190" s="53"/>
      <c r="R190" s="53"/>
      <c r="S190" s="53"/>
      <c r="T190" s="4"/>
      <c r="U190" s="4"/>
      <c r="V190" s="4"/>
      <c r="W190" s="4"/>
      <c r="X190" s="4"/>
      <c r="Y190" s="4"/>
      <c r="Z190" s="4"/>
    </row>
    <row r="191" spans="1:26" ht="15.75" customHeight="1">
      <c r="A191" s="7"/>
      <c r="B191" s="4"/>
      <c r="C191" s="4"/>
      <c r="D191" s="7"/>
      <c r="E191" s="4"/>
      <c r="F191" s="53"/>
      <c r="G191" s="53"/>
      <c r="H191" s="53"/>
      <c r="I191" s="53"/>
      <c r="J191" s="53"/>
      <c r="K191" s="53"/>
      <c r="L191" s="53"/>
      <c r="M191" s="53"/>
      <c r="N191" s="53"/>
      <c r="O191" s="53"/>
      <c r="P191" s="53"/>
      <c r="Q191" s="53"/>
      <c r="R191" s="53"/>
      <c r="S191" s="53"/>
      <c r="T191" s="4"/>
      <c r="U191" s="4"/>
      <c r="V191" s="4"/>
      <c r="W191" s="4"/>
      <c r="X191" s="4"/>
      <c r="Y191" s="4"/>
      <c r="Z191" s="4"/>
    </row>
    <row r="192" spans="1:26" ht="15.75" customHeight="1">
      <c r="A192" s="7"/>
      <c r="B192" s="4"/>
      <c r="C192" s="4"/>
      <c r="D192" s="7"/>
      <c r="E192" s="4"/>
      <c r="F192" s="53"/>
      <c r="G192" s="53"/>
      <c r="H192" s="53"/>
      <c r="I192" s="53"/>
      <c r="J192" s="53"/>
      <c r="K192" s="53"/>
      <c r="L192" s="53"/>
      <c r="M192" s="53"/>
      <c r="N192" s="53"/>
      <c r="O192" s="53"/>
      <c r="P192" s="53"/>
      <c r="Q192" s="53"/>
      <c r="R192" s="53"/>
      <c r="S192" s="53"/>
      <c r="T192" s="4"/>
      <c r="U192" s="4"/>
      <c r="V192" s="4"/>
      <c r="W192" s="4"/>
      <c r="X192" s="4"/>
      <c r="Y192" s="4"/>
      <c r="Z192" s="4"/>
    </row>
    <row r="193" spans="1:26" ht="15.75" customHeight="1">
      <c r="A193" s="7"/>
      <c r="B193" s="4"/>
      <c r="C193" s="4"/>
      <c r="D193" s="7"/>
      <c r="E193" s="4"/>
      <c r="F193" s="53"/>
      <c r="G193" s="53"/>
      <c r="H193" s="53"/>
      <c r="I193" s="53"/>
      <c r="J193" s="53"/>
      <c r="K193" s="53"/>
      <c r="L193" s="53"/>
      <c r="M193" s="53"/>
      <c r="N193" s="53"/>
      <c r="O193" s="53"/>
      <c r="P193" s="53"/>
      <c r="Q193" s="53"/>
      <c r="R193" s="53"/>
      <c r="S193" s="53"/>
      <c r="T193" s="4"/>
      <c r="U193" s="4"/>
      <c r="V193" s="4"/>
      <c r="W193" s="4"/>
      <c r="X193" s="4"/>
      <c r="Y193" s="4"/>
      <c r="Z193" s="4"/>
    </row>
    <row r="194" spans="1:26" ht="15.75" customHeight="1">
      <c r="A194" s="7"/>
      <c r="B194" s="4"/>
      <c r="C194" s="4"/>
      <c r="D194" s="7"/>
      <c r="E194" s="4"/>
      <c r="F194" s="53"/>
      <c r="G194" s="53"/>
      <c r="H194" s="53"/>
      <c r="I194" s="53"/>
      <c r="J194" s="53"/>
      <c r="K194" s="53"/>
      <c r="L194" s="53"/>
      <c r="M194" s="53"/>
      <c r="N194" s="53"/>
      <c r="O194" s="53"/>
      <c r="P194" s="53"/>
      <c r="Q194" s="53"/>
      <c r="R194" s="53"/>
      <c r="S194" s="53"/>
      <c r="T194" s="4"/>
      <c r="U194" s="4"/>
      <c r="V194" s="4"/>
      <c r="W194" s="4"/>
      <c r="X194" s="4"/>
      <c r="Y194" s="4"/>
      <c r="Z194" s="4"/>
    </row>
    <row r="195" spans="1:26" ht="15.75" customHeight="1">
      <c r="A195" s="7"/>
      <c r="B195" s="4"/>
      <c r="C195" s="4"/>
      <c r="D195" s="7"/>
      <c r="E195" s="4"/>
      <c r="F195" s="53"/>
      <c r="G195" s="53"/>
      <c r="H195" s="53"/>
      <c r="I195" s="53"/>
      <c r="J195" s="53"/>
      <c r="K195" s="53"/>
      <c r="L195" s="53"/>
      <c r="M195" s="53"/>
      <c r="N195" s="53"/>
      <c r="O195" s="53"/>
      <c r="P195" s="53"/>
      <c r="Q195" s="53"/>
      <c r="R195" s="53"/>
      <c r="S195" s="53"/>
      <c r="T195" s="4"/>
      <c r="U195" s="4"/>
      <c r="V195" s="4"/>
      <c r="W195" s="4"/>
      <c r="X195" s="4"/>
      <c r="Y195" s="4"/>
      <c r="Z195" s="4"/>
    </row>
    <row r="196" spans="1:26" ht="15.75" customHeight="1">
      <c r="A196" s="7"/>
      <c r="B196" s="4"/>
      <c r="C196" s="4"/>
      <c r="D196" s="7"/>
      <c r="E196" s="4"/>
      <c r="F196" s="53"/>
      <c r="G196" s="53"/>
      <c r="H196" s="53"/>
      <c r="I196" s="53"/>
      <c r="J196" s="53"/>
      <c r="K196" s="53"/>
      <c r="L196" s="53"/>
      <c r="M196" s="53"/>
      <c r="N196" s="53"/>
      <c r="O196" s="53"/>
      <c r="P196" s="53"/>
      <c r="Q196" s="53"/>
      <c r="R196" s="53"/>
      <c r="S196" s="53"/>
      <c r="T196" s="4"/>
      <c r="U196" s="4"/>
      <c r="V196" s="4"/>
      <c r="W196" s="4"/>
      <c r="X196" s="4"/>
      <c r="Y196" s="4"/>
      <c r="Z196" s="4"/>
    </row>
    <row r="197" spans="1:26" ht="15.75" customHeight="1">
      <c r="A197" s="7"/>
      <c r="B197" s="4"/>
      <c r="C197" s="4"/>
      <c r="D197" s="7"/>
      <c r="E197" s="4"/>
      <c r="F197" s="53"/>
      <c r="G197" s="53"/>
      <c r="H197" s="53"/>
      <c r="I197" s="53"/>
      <c r="J197" s="53"/>
      <c r="K197" s="53"/>
      <c r="L197" s="53"/>
      <c r="M197" s="53"/>
      <c r="N197" s="53"/>
      <c r="O197" s="53"/>
      <c r="P197" s="53"/>
      <c r="Q197" s="53"/>
      <c r="R197" s="53"/>
      <c r="S197" s="53"/>
      <c r="T197" s="4"/>
      <c r="U197" s="4"/>
      <c r="V197" s="4"/>
      <c r="W197" s="4"/>
      <c r="X197" s="4"/>
      <c r="Y197" s="4"/>
      <c r="Z197" s="4"/>
    </row>
    <row r="198" spans="1:26" ht="15.75" customHeight="1">
      <c r="A198" s="7"/>
      <c r="B198" s="4"/>
      <c r="C198" s="4"/>
      <c r="D198" s="7"/>
      <c r="E198" s="4"/>
      <c r="F198" s="53"/>
      <c r="G198" s="53"/>
      <c r="H198" s="53"/>
      <c r="I198" s="53"/>
      <c r="J198" s="53"/>
      <c r="K198" s="53"/>
      <c r="L198" s="53"/>
      <c r="M198" s="53"/>
      <c r="N198" s="53"/>
      <c r="O198" s="53"/>
      <c r="P198" s="53"/>
      <c r="Q198" s="53"/>
      <c r="R198" s="53"/>
      <c r="S198" s="53"/>
      <c r="T198" s="4"/>
      <c r="U198" s="4"/>
      <c r="V198" s="4"/>
      <c r="W198" s="4"/>
      <c r="X198" s="4"/>
      <c r="Y198" s="4"/>
      <c r="Z198" s="4"/>
    </row>
    <row r="199" spans="1:26" ht="15.75" customHeight="1">
      <c r="A199" s="7"/>
      <c r="B199" s="4"/>
      <c r="C199" s="4"/>
      <c r="D199" s="7"/>
      <c r="E199" s="4"/>
      <c r="F199" s="53"/>
      <c r="G199" s="53"/>
      <c r="H199" s="53"/>
      <c r="I199" s="53"/>
      <c r="J199" s="53"/>
      <c r="K199" s="53"/>
      <c r="L199" s="53"/>
      <c r="M199" s="53"/>
      <c r="N199" s="53"/>
      <c r="O199" s="53"/>
      <c r="P199" s="53"/>
      <c r="Q199" s="53"/>
      <c r="R199" s="53"/>
      <c r="S199" s="53"/>
      <c r="T199" s="4"/>
      <c r="U199" s="4"/>
      <c r="V199" s="4"/>
      <c r="W199" s="4"/>
      <c r="X199" s="4"/>
      <c r="Y199" s="4"/>
      <c r="Z199" s="4"/>
    </row>
    <row r="200" spans="1:26" ht="15.75" customHeight="1">
      <c r="A200" s="7"/>
      <c r="B200" s="4"/>
      <c r="C200" s="4"/>
      <c r="D200" s="7"/>
      <c r="E200" s="4"/>
      <c r="F200" s="4"/>
      <c r="G200" s="7"/>
      <c r="H200" s="53"/>
      <c r="I200" s="53"/>
      <c r="J200" s="53"/>
      <c r="K200" s="53"/>
      <c r="L200" s="53"/>
      <c r="M200" s="53"/>
      <c r="N200" s="53"/>
      <c r="O200" s="53"/>
      <c r="P200" s="53"/>
      <c r="Q200" s="53"/>
      <c r="R200" s="53"/>
      <c r="S200" s="53"/>
      <c r="T200" s="4"/>
      <c r="U200" s="4"/>
      <c r="V200" s="4"/>
      <c r="W200" s="4"/>
      <c r="X200" s="4"/>
      <c r="Y200" s="4"/>
      <c r="Z200" s="4"/>
    </row>
    <row r="201" spans="1:26" ht="15.75" customHeight="1">
      <c r="A201" s="7"/>
      <c r="B201" s="4"/>
      <c r="C201" s="4"/>
      <c r="D201" s="7"/>
      <c r="E201" s="4"/>
      <c r="F201" s="4"/>
      <c r="G201" s="7"/>
      <c r="H201" s="53"/>
      <c r="I201" s="53"/>
      <c r="J201" s="53"/>
      <c r="K201" s="53"/>
      <c r="L201" s="53"/>
      <c r="M201" s="53"/>
      <c r="N201" s="53"/>
      <c r="O201" s="53"/>
      <c r="P201" s="53"/>
      <c r="Q201" s="53"/>
      <c r="R201" s="53"/>
      <c r="S201" s="53"/>
      <c r="T201" s="4"/>
      <c r="U201" s="4"/>
      <c r="V201" s="4"/>
      <c r="W201" s="4"/>
      <c r="X201" s="4"/>
      <c r="Y201" s="4"/>
      <c r="Z201" s="4"/>
    </row>
    <row r="202" spans="1:26" ht="15.75" customHeight="1">
      <c r="A202" s="7"/>
      <c r="B202" s="4"/>
      <c r="C202" s="4"/>
      <c r="D202" s="7"/>
      <c r="E202" s="4"/>
      <c r="F202" s="4"/>
      <c r="G202" s="7"/>
      <c r="H202" s="53"/>
      <c r="I202" s="53"/>
      <c r="J202" s="53"/>
      <c r="K202" s="53"/>
      <c r="L202" s="53"/>
      <c r="M202" s="53"/>
      <c r="N202" s="53"/>
      <c r="O202" s="53"/>
      <c r="P202" s="53"/>
      <c r="Q202" s="53"/>
      <c r="R202" s="53"/>
      <c r="S202" s="53"/>
      <c r="T202" s="4"/>
      <c r="U202" s="4"/>
      <c r="V202" s="4"/>
      <c r="W202" s="4"/>
      <c r="X202" s="4"/>
      <c r="Y202" s="4"/>
      <c r="Z202" s="4"/>
    </row>
    <row r="203" spans="1:26" ht="15.75" customHeight="1">
      <c r="A203" s="7"/>
      <c r="B203" s="4"/>
      <c r="C203" s="4"/>
      <c r="D203" s="7"/>
      <c r="E203" s="4"/>
      <c r="F203" s="4"/>
      <c r="G203" s="7"/>
      <c r="H203" s="53"/>
      <c r="I203" s="53"/>
      <c r="J203" s="53"/>
      <c r="K203" s="53"/>
      <c r="L203" s="53"/>
      <c r="M203" s="53"/>
      <c r="N203" s="53"/>
      <c r="O203" s="53"/>
      <c r="P203" s="53"/>
      <c r="Q203" s="53"/>
      <c r="R203" s="53"/>
      <c r="S203" s="53"/>
      <c r="T203" s="4"/>
      <c r="U203" s="4"/>
      <c r="V203" s="4"/>
      <c r="W203" s="4"/>
      <c r="X203" s="4"/>
      <c r="Y203" s="4"/>
      <c r="Z203" s="4"/>
    </row>
    <row r="204" spans="1:26" ht="15.75" customHeight="1">
      <c r="A204" s="7"/>
      <c r="B204" s="4"/>
      <c r="C204" s="4"/>
      <c r="D204" s="7"/>
      <c r="E204" s="4"/>
      <c r="F204" s="4"/>
      <c r="G204" s="7"/>
      <c r="H204" s="53"/>
      <c r="I204" s="53"/>
      <c r="J204" s="53"/>
      <c r="K204" s="53"/>
      <c r="L204" s="53"/>
      <c r="M204" s="53"/>
      <c r="N204" s="53"/>
      <c r="O204" s="53"/>
      <c r="P204" s="53"/>
      <c r="Q204" s="53"/>
      <c r="R204" s="53"/>
      <c r="S204" s="53"/>
      <c r="T204" s="4"/>
      <c r="U204" s="4"/>
      <c r="V204" s="4"/>
      <c r="W204" s="4"/>
      <c r="X204" s="4"/>
      <c r="Y204" s="4"/>
      <c r="Z204" s="4"/>
    </row>
    <row r="205" spans="1:26" ht="15.75" customHeight="1">
      <c r="A205" s="7"/>
      <c r="B205" s="4"/>
      <c r="C205" s="4"/>
      <c r="D205" s="7"/>
      <c r="E205" s="4"/>
      <c r="F205" s="4"/>
      <c r="G205" s="7"/>
      <c r="H205" s="53"/>
      <c r="I205" s="53"/>
      <c r="J205" s="53"/>
      <c r="K205" s="53"/>
      <c r="L205" s="53"/>
      <c r="M205" s="53"/>
      <c r="N205" s="53"/>
      <c r="O205" s="53"/>
      <c r="P205" s="53"/>
      <c r="Q205" s="53"/>
      <c r="R205" s="53"/>
      <c r="S205" s="53"/>
      <c r="T205" s="4"/>
      <c r="U205" s="4"/>
      <c r="V205" s="4"/>
      <c r="W205" s="4"/>
      <c r="X205" s="4"/>
      <c r="Y205" s="4"/>
      <c r="Z205" s="4"/>
    </row>
    <row r="206" spans="1:26" ht="15.75" customHeight="1">
      <c r="A206" s="7"/>
      <c r="B206" s="4"/>
      <c r="C206" s="4"/>
      <c r="D206" s="7"/>
      <c r="E206" s="4"/>
      <c r="F206" s="4"/>
      <c r="G206" s="7"/>
      <c r="H206" s="53"/>
      <c r="I206" s="53"/>
      <c r="J206" s="53"/>
      <c r="K206" s="53"/>
      <c r="L206" s="53"/>
      <c r="M206" s="53"/>
      <c r="N206" s="53"/>
      <c r="O206" s="53"/>
      <c r="P206" s="53"/>
      <c r="Q206" s="53"/>
      <c r="R206" s="53"/>
      <c r="S206" s="53"/>
      <c r="T206" s="4"/>
      <c r="U206" s="4"/>
      <c r="V206" s="4"/>
      <c r="W206" s="4"/>
      <c r="X206" s="4"/>
      <c r="Y206" s="4"/>
      <c r="Z206" s="4"/>
    </row>
    <row r="207" spans="1:26" ht="15.75" customHeight="1">
      <c r="A207" s="7"/>
      <c r="B207" s="4"/>
      <c r="C207" s="4"/>
      <c r="D207" s="7"/>
      <c r="E207" s="4"/>
      <c r="F207" s="4"/>
      <c r="G207" s="7"/>
      <c r="H207" s="53"/>
      <c r="I207" s="53"/>
      <c r="J207" s="53"/>
      <c r="K207" s="53"/>
      <c r="L207" s="53"/>
      <c r="M207" s="53"/>
      <c r="N207" s="53"/>
      <c r="O207" s="53"/>
      <c r="P207" s="53"/>
      <c r="Q207" s="53"/>
      <c r="R207" s="53"/>
      <c r="S207" s="53"/>
      <c r="T207" s="4"/>
      <c r="U207" s="4"/>
      <c r="V207" s="4"/>
      <c r="W207" s="4"/>
      <c r="X207" s="4"/>
      <c r="Y207" s="4"/>
      <c r="Z207" s="4"/>
    </row>
    <row r="208" spans="1:26" ht="15.75" customHeight="1">
      <c r="A208" s="7"/>
      <c r="B208" s="4"/>
      <c r="C208" s="4"/>
      <c r="D208" s="7"/>
      <c r="E208" s="4"/>
      <c r="F208" s="4"/>
      <c r="G208" s="7"/>
      <c r="H208" s="53"/>
      <c r="I208" s="53"/>
      <c r="J208" s="53"/>
      <c r="K208" s="53"/>
      <c r="L208" s="53"/>
      <c r="M208" s="53"/>
      <c r="N208" s="53"/>
      <c r="O208" s="53"/>
      <c r="P208" s="53"/>
      <c r="Q208" s="53"/>
      <c r="R208" s="53"/>
      <c r="S208" s="53"/>
      <c r="T208" s="4"/>
      <c r="U208" s="4"/>
      <c r="V208" s="4"/>
      <c r="W208" s="4"/>
      <c r="X208" s="4"/>
      <c r="Y208" s="4"/>
      <c r="Z208" s="4"/>
    </row>
    <row r="209" spans="1:26" ht="15.75" customHeight="1">
      <c r="A209" s="7"/>
      <c r="B209" s="4"/>
      <c r="C209" s="4"/>
      <c r="D209" s="7"/>
      <c r="E209" s="4"/>
      <c r="F209" s="4"/>
      <c r="G209" s="7"/>
      <c r="H209" s="53"/>
      <c r="I209" s="53"/>
      <c r="J209" s="53"/>
      <c r="K209" s="53"/>
      <c r="L209" s="53"/>
      <c r="M209" s="53"/>
      <c r="N209" s="53"/>
      <c r="O209" s="53"/>
      <c r="P209" s="53"/>
      <c r="Q209" s="53"/>
      <c r="R209" s="53"/>
      <c r="S209" s="53"/>
      <c r="T209" s="4"/>
      <c r="U209" s="4"/>
      <c r="V209" s="4"/>
      <c r="W209" s="4"/>
      <c r="X209" s="4"/>
      <c r="Y209" s="4"/>
      <c r="Z209" s="4"/>
    </row>
    <row r="210" spans="1:26" ht="15.75" customHeight="1">
      <c r="A210" s="7"/>
      <c r="B210" s="4"/>
      <c r="C210" s="4"/>
      <c r="D210" s="7"/>
      <c r="E210" s="4"/>
      <c r="F210" s="4"/>
      <c r="G210" s="7"/>
      <c r="H210" s="53"/>
      <c r="I210" s="53"/>
      <c r="J210" s="53"/>
      <c r="K210" s="53"/>
      <c r="L210" s="53"/>
      <c r="M210" s="53"/>
      <c r="N210" s="53"/>
      <c r="O210" s="53"/>
      <c r="P210" s="53"/>
      <c r="Q210" s="53"/>
      <c r="R210" s="53"/>
      <c r="S210" s="53"/>
      <c r="T210" s="4"/>
      <c r="U210" s="4"/>
      <c r="V210" s="4"/>
      <c r="W210" s="4"/>
      <c r="X210" s="4"/>
      <c r="Y210" s="4"/>
      <c r="Z210" s="4"/>
    </row>
    <row r="211" spans="1:26" ht="15.75" customHeight="1">
      <c r="A211" s="7"/>
      <c r="B211" s="4"/>
      <c r="C211" s="4"/>
      <c r="D211" s="7"/>
      <c r="E211" s="4"/>
      <c r="F211" s="4"/>
      <c r="G211" s="7"/>
      <c r="H211" s="53"/>
      <c r="I211" s="53"/>
      <c r="J211" s="53"/>
      <c r="K211" s="53"/>
      <c r="L211" s="53"/>
      <c r="M211" s="53"/>
      <c r="N211" s="53"/>
      <c r="O211" s="53"/>
      <c r="P211" s="53"/>
      <c r="Q211" s="53"/>
      <c r="R211" s="53"/>
      <c r="S211" s="53"/>
      <c r="T211" s="4"/>
      <c r="U211" s="4"/>
      <c r="V211" s="4"/>
      <c r="W211" s="4"/>
      <c r="X211" s="4"/>
      <c r="Y211" s="4"/>
      <c r="Z211" s="4"/>
    </row>
    <row r="212" spans="1:26" ht="15.75" customHeight="1">
      <c r="A212" s="7"/>
      <c r="B212" s="4"/>
      <c r="C212" s="4"/>
      <c r="D212" s="7"/>
      <c r="E212" s="4"/>
      <c r="F212" s="4"/>
      <c r="G212" s="7"/>
      <c r="H212" s="53"/>
      <c r="I212" s="53"/>
      <c r="J212" s="53"/>
      <c r="K212" s="53"/>
      <c r="L212" s="53"/>
      <c r="M212" s="53"/>
      <c r="N212" s="53"/>
      <c r="O212" s="53"/>
      <c r="P212" s="53"/>
      <c r="Q212" s="53"/>
      <c r="R212" s="53"/>
      <c r="S212" s="53"/>
      <c r="T212" s="4"/>
      <c r="U212" s="4"/>
      <c r="V212" s="4"/>
      <c r="W212" s="4"/>
      <c r="X212" s="4"/>
      <c r="Y212" s="4"/>
      <c r="Z212" s="4"/>
    </row>
    <row r="213" spans="1:26" ht="15.75" customHeight="1">
      <c r="A213" s="7"/>
      <c r="B213" s="4"/>
      <c r="C213" s="4"/>
      <c r="D213" s="7"/>
      <c r="E213" s="4"/>
      <c r="F213" s="4"/>
      <c r="G213" s="7"/>
      <c r="H213" s="53"/>
      <c r="I213" s="53"/>
      <c r="J213" s="53"/>
      <c r="K213" s="53"/>
      <c r="L213" s="53"/>
      <c r="M213" s="53"/>
      <c r="N213" s="53"/>
      <c r="O213" s="53"/>
      <c r="P213" s="53"/>
      <c r="Q213" s="53"/>
      <c r="R213" s="53"/>
      <c r="S213" s="53"/>
      <c r="T213" s="4"/>
      <c r="U213" s="4"/>
      <c r="V213" s="4"/>
      <c r="W213" s="4"/>
      <c r="X213" s="4"/>
      <c r="Y213" s="4"/>
      <c r="Z213" s="4"/>
    </row>
    <row r="214" spans="1:26" ht="15.75" customHeight="1">
      <c r="A214" s="7"/>
      <c r="B214" s="4"/>
      <c r="C214" s="4"/>
      <c r="D214" s="7"/>
      <c r="E214" s="4"/>
      <c r="F214" s="4"/>
      <c r="G214" s="7"/>
      <c r="H214" s="53"/>
      <c r="I214" s="53"/>
      <c r="J214" s="53"/>
      <c r="K214" s="53"/>
      <c r="L214" s="53"/>
      <c r="M214" s="53"/>
      <c r="N214" s="53"/>
      <c r="O214" s="53"/>
      <c r="P214" s="53"/>
      <c r="Q214" s="53"/>
      <c r="R214" s="53"/>
      <c r="S214" s="53"/>
      <c r="T214" s="4"/>
      <c r="U214" s="4"/>
      <c r="V214" s="4"/>
      <c r="W214" s="4"/>
      <c r="X214" s="4"/>
      <c r="Y214" s="4"/>
      <c r="Z214" s="4"/>
    </row>
    <row r="215" spans="1:26" ht="15.75" customHeight="1">
      <c r="A215" s="7"/>
      <c r="B215" s="4"/>
      <c r="C215" s="4"/>
      <c r="D215" s="7"/>
      <c r="E215" s="4"/>
      <c r="F215" s="4"/>
      <c r="G215" s="7"/>
      <c r="H215" s="53"/>
      <c r="I215" s="53"/>
      <c r="J215" s="53"/>
      <c r="K215" s="53"/>
      <c r="L215" s="53"/>
      <c r="M215" s="53"/>
      <c r="N215" s="53"/>
      <c r="O215" s="53"/>
      <c r="P215" s="53"/>
      <c r="Q215" s="53"/>
      <c r="R215" s="53"/>
      <c r="S215" s="53"/>
      <c r="T215" s="4"/>
      <c r="U215" s="4"/>
      <c r="V215" s="4"/>
      <c r="W215" s="4"/>
      <c r="X215" s="4"/>
      <c r="Y215" s="4"/>
      <c r="Z215" s="4"/>
    </row>
    <row r="216" spans="1:26" ht="15.75" customHeight="1">
      <c r="A216" s="7"/>
      <c r="B216" s="4"/>
      <c r="C216" s="4"/>
      <c r="D216" s="7"/>
      <c r="E216" s="4"/>
      <c r="F216" s="4"/>
      <c r="G216" s="7"/>
      <c r="H216" s="53"/>
      <c r="I216" s="53"/>
      <c r="J216" s="53"/>
      <c r="K216" s="53"/>
      <c r="L216" s="53"/>
      <c r="M216" s="53"/>
      <c r="N216" s="53"/>
      <c r="O216" s="53"/>
      <c r="P216" s="53"/>
      <c r="Q216" s="53"/>
      <c r="R216" s="53"/>
      <c r="S216" s="53"/>
      <c r="T216" s="4"/>
      <c r="U216" s="4"/>
      <c r="V216" s="4"/>
      <c r="W216" s="4"/>
      <c r="X216" s="4"/>
      <c r="Y216" s="4"/>
      <c r="Z216" s="4"/>
    </row>
    <row r="217" spans="1:26" ht="15.75" customHeight="1">
      <c r="A217" s="7"/>
      <c r="B217" s="4"/>
      <c r="C217" s="4"/>
      <c r="D217" s="7"/>
      <c r="E217" s="4"/>
      <c r="F217" s="4"/>
      <c r="G217" s="7"/>
      <c r="H217" s="53"/>
      <c r="I217" s="53"/>
      <c r="J217" s="53"/>
      <c r="K217" s="53"/>
      <c r="L217" s="53"/>
      <c r="M217" s="53"/>
      <c r="N217" s="53"/>
      <c r="O217" s="53"/>
      <c r="P217" s="53"/>
      <c r="Q217" s="53"/>
      <c r="R217" s="53"/>
      <c r="S217" s="53"/>
      <c r="T217" s="4"/>
      <c r="U217" s="4"/>
      <c r="V217" s="4"/>
      <c r="W217" s="4"/>
      <c r="X217" s="4"/>
      <c r="Y217" s="4"/>
      <c r="Z217" s="4"/>
    </row>
    <row r="218" spans="1:26" ht="15.75" customHeight="1">
      <c r="A218" s="7"/>
      <c r="B218" s="4"/>
      <c r="C218" s="4"/>
      <c r="D218" s="7"/>
      <c r="E218" s="4"/>
      <c r="F218" s="4"/>
      <c r="G218" s="7"/>
      <c r="H218" s="53"/>
      <c r="I218" s="53"/>
      <c r="J218" s="53"/>
      <c r="K218" s="53"/>
      <c r="L218" s="53"/>
      <c r="M218" s="53"/>
      <c r="N218" s="53"/>
      <c r="O218" s="53"/>
      <c r="P218" s="53"/>
      <c r="Q218" s="53"/>
      <c r="R218" s="53"/>
      <c r="S218" s="53"/>
      <c r="T218" s="4"/>
      <c r="U218" s="4"/>
      <c r="V218" s="4"/>
      <c r="W218" s="4"/>
      <c r="X218" s="4"/>
      <c r="Y218" s="4"/>
      <c r="Z218" s="4"/>
    </row>
    <row r="219" spans="1:26" ht="15.75" customHeight="1">
      <c r="A219" s="7"/>
      <c r="B219" s="4"/>
      <c r="C219" s="4"/>
      <c r="D219" s="7"/>
      <c r="E219" s="4"/>
      <c r="F219" s="4"/>
      <c r="G219" s="7"/>
      <c r="H219" s="53"/>
      <c r="I219" s="53"/>
      <c r="J219" s="53"/>
      <c r="K219" s="53"/>
      <c r="L219" s="53"/>
      <c r="M219" s="53"/>
      <c r="N219" s="53"/>
      <c r="O219" s="53"/>
      <c r="P219" s="53"/>
      <c r="Q219" s="53"/>
      <c r="R219" s="53"/>
      <c r="S219" s="53"/>
      <c r="T219" s="4"/>
      <c r="U219" s="4"/>
      <c r="V219" s="4"/>
      <c r="W219" s="4"/>
      <c r="X219" s="4"/>
      <c r="Y219" s="4"/>
      <c r="Z219" s="4"/>
    </row>
    <row r="220" spans="1:26" ht="15.75" customHeight="1">
      <c r="A220" s="7"/>
      <c r="B220" s="4"/>
      <c r="C220" s="4"/>
      <c r="D220" s="7"/>
      <c r="E220" s="4"/>
      <c r="F220" s="4"/>
      <c r="G220" s="7"/>
      <c r="H220" s="53"/>
      <c r="I220" s="53"/>
      <c r="J220" s="53"/>
      <c r="K220" s="53"/>
      <c r="L220" s="53"/>
      <c r="M220" s="53"/>
      <c r="N220" s="53"/>
      <c r="O220" s="53"/>
      <c r="P220" s="53"/>
      <c r="Q220" s="53"/>
      <c r="R220" s="53"/>
      <c r="S220" s="53"/>
      <c r="T220" s="4"/>
      <c r="U220" s="4"/>
      <c r="V220" s="4"/>
      <c r="W220" s="4"/>
      <c r="X220" s="4"/>
      <c r="Y220" s="4"/>
      <c r="Z220" s="4"/>
    </row>
    <row r="221" spans="1:26" ht="15.75" customHeight="1">
      <c r="A221" s="7"/>
      <c r="B221" s="4"/>
      <c r="C221" s="4"/>
      <c r="D221" s="7"/>
      <c r="E221" s="4"/>
      <c r="F221" s="4"/>
      <c r="G221" s="7"/>
      <c r="H221" s="53"/>
      <c r="I221" s="53"/>
      <c r="J221" s="53"/>
      <c r="K221" s="53"/>
      <c r="L221" s="53"/>
      <c r="M221" s="53"/>
      <c r="N221" s="53"/>
      <c r="O221" s="53"/>
      <c r="P221" s="53"/>
      <c r="Q221" s="53"/>
      <c r="R221" s="53"/>
      <c r="S221" s="53"/>
      <c r="T221" s="4"/>
      <c r="U221" s="4"/>
      <c r="V221" s="4"/>
      <c r="W221" s="4"/>
      <c r="X221" s="4"/>
      <c r="Y221" s="4"/>
      <c r="Z221" s="4"/>
    </row>
    <row r="222" spans="1:26" ht="15.75" customHeight="1">
      <c r="A222" s="7"/>
      <c r="B222" s="4"/>
      <c r="C222" s="4"/>
      <c r="D222" s="7"/>
      <c r="E222" s="4"/>
      <c r="F222" s="4"/>
      <c r="G222" s="7"/>
      <c r="H222" s="53"/>
      <c r="I222" s="53"/>
      <c r="J222" s="53"/>
      <c r="K222" s="53"/>
      <c r="L222" s="53"/>
      <c r="M222" s="53"/>
      <c r="N222" s="53"/>
      <c r="O222" s="53"/>
      <c r="P222" s="53"/>
      <c r="Q222" s="53"/>
      <c r="R222" s="53"/>
      <c r="S222" s="53"/>
      <c r="T222" s="4"/>
      <c r="U222" s="4"/>
      <c r="V222" s="4"/>
      <c r="W222" s="4"/>
      <c r="X222" s="4"/>
      <c r="Y222" s="4"/>
      <c r="Z222" s="4"/>
    </row>
    <row r="223" spans="1:26" ht="15.75" customHeight="1">
      <c r="A223" s="7"/>
      <c r="B223" s="4"/>
      <c r="C223" s="4"/>
      <c r="D223" s="7"/>
      <c r="E223" s="4"/>
      <c r="F223" s="4"/>
      <c r="G223" s="7"/>
      <c r="H223" s="53"/>
      <c r="I223" s="53"/>
      <c r="J223" s="53"/>
      <c r="K223" s="53"/>
      <c r="L223" s="53"/>
      <c r="M223" s="53"/>
      <c r="N223" s="53"/>
      <c r="O223" s="53"/>
      <c r="P223" s="53"/>
      <c r="Q223" s="53"/>
      <c r="R223" s="53"/>
      <c r="S223" s="53"/>
      <c r="T223" s="4"/>
      <c r="U223" s="4"/>
      <c r="V223" s="4"/>
      <c r="W223" s="4"/>
      <c r="X223" s="4"/>
      <c r="Y223" s="4"/>
      <c r="Z223" s="4"/>
    </row>
    <row r="224" spans="1:26" ht="15.75" customHeight="1">
      <c r="A224" s="7"/>
      <c r="B224" s="4"/>
      <c r="C224" s="4"/>
      <c r="D224" s="7"/>
      <c r="E224" s="4"/>
      <c r="F224" s="4"/>
      <c r="G224" s="7"/>
      <c r="H224" s="53"/>
      <c r="I224" s="53"/>
      <c r="J224" s="53"/>
      <c r="K224" s="53"/>
      <c r="L224" s="53"/>
      <c r="M224" s="53"/>
      <c r="N224" s="53"/>
      <c r="O224" s="53"/>
      <c r="P224" s="53"/>
      <c r="Q224" s="53"/>
      <c r="R224" s="53"/>
      <c r="S224" s="53"/>
      <c r="T224" s="4"/>
      <c r="U224" s="4"/>
      <c r="V224" s="4"/>
      <c r="W224" s="4"/>
      <c r="X224" s="4"/>
      <c r="Y224" s="4"/>
      <c r="Z224" s="4"/>
    </row>
    <row r="225" spans="1:26" ht="15.75" customHeight="1">
      <c r="A225" s="7"/>
      <c r="B225" s="4"/>
      <c r="C225" s="4"/>
      <c r="D225" s="7"/>
      <c r="E225" s="4"/>
      <c r="F225" s="4"/>
      <c r="G225" s="7"/>
      <c r="H225" s="53"/>
      <c r="I225" s="53"/>
      <c r="J225" s="53"/>
      <c r="K225" s="53"/>
      <c r="L225" s="53"/>
      <c r="M225" s="53"/>
      <c r="N225" s="53"/>
      <c r="O225" s="53"/>
      <c r="P225" s="53"/>
      <c r="Q225" s="53"/>
      <c r="R225" s="53"/>
      <c r="S225" s="53"/>
      <c r="T225" s="4"/>
      <c r="U225" s="4"/>
      <c r="V225" s="4"/>
      <c r="W225" s="4"/>
      <c r="X225" s="4"/>
      <c r="Y225" s="4"/>
      <c r="Z225" s="4"/>
    </row>
    <row r="226" spans="1:26" ht="15.75" customHeight="1">
      <c r="A226" s="7"/>
      <c r="B226" s="4"/>
      <c r="C226" s="4"/>
      <c r="D226" s="7"/>
      <c r="E226" s="4"/>
      <c r="F226" s="4"/>
      <c r="G226" s="7"/>
      <c r="H226" s="53"/>
      <c r="I226" s="53"/>
      <c r="J226" s="53"/>
      <c r="K226" s="53"/>
      <c r="L226" s="53"/>
      <c r="M226" s="53"/>
      <c r="N226" s="53"/>
      <c r="O226" s="53"/>
      <c r="P226" s="53"/>
      <c r="Q226" s="53"/>
      <c r="R226" s="53"/>
      <c r="S226" s="53"/>
      <c r="T226" s="4"/>
      <c r="U226" s="4"/>
      <c r="V226" s="4"/>
      <c r="W226" s="4"/>
      <c r="X226" s="4"/>
      <c r="Y226" s="4"/>
      <c r="Z226" s="4"/>
    </row>
    <row r="227" spans="1:26" ht="15.75" customHeight="1">
      <c r="A227" s="7"/>
      <c r="B227" s="4"/>
      <c r="C227" s="4"/>
      <c r="D227" s="7"/>
      <c r="E227" s="4"/>
      <c r="F227" s="4"/>
      <c r="G227" s="7"/>
      <c r="H227" s="53"/>
      <c r="I227" s="53"/>
      <c r="J227" s="53"/>
      <c r="K227" s="53"/>
      <c r="L227" s="53"/>
      <c r="M227" s="53"/>
      <c r="N227" s="53"/>
      <c r="O227" s="53"/>
      <c r="P227" s="53"/>
      <c r="Q227" s="53"/>
      <c r="R227" s="53"/>
      <c r="S227" s="53"/>
      <c r="T227" s="4"/>
      <c r="U227" s="4"/>
      <c r="V227" s="4"/>
      <c r="W227" s="4"/>
      <c r="X227" s="4"/>
      <c r="Y227" s="4"/>
      <c r="Z227" s="4"/>
    </row>
    <row r="228" spans="1:26" ht="15.75" customHeight="1">
      <c r="A228" s="7"/>
      <c r="B228" s="4"/>
      <c r="C228" s="4"/>
      <c r="D228" s="7"/>
      <c r="E228" s="4"/>
      <c r="F228" s="4"/>
      <c r="G228" s="7"/>
      <c r="H228" s="53"/>
      <c r="I228" s="53"/>
      <c r="J228" s="53"/>
      <c r="K228" s="53"/>
      <c r="L228" s="53"/>
      <c r="M228" s="53"/>
      <c r="N228" s="53"/>
      <c r="O228" s="53"/>
      <c r="P228" s="53"/>
      <c r="Q228" s="53"/>
      <c r="R228" s="53"/>
      <c r="S228" s="53"/>
      <c r="T228" s="4"/>
      <c r="U228" s="4"/>
      <c r="V228" s="4"/>
      <c r="W228" s="4"/>
      <c r="X228" s="4"/>
      <c r="Y228" s="4"/>
      <c r="Z228" s="4"/>
    </row>
    <row r="229" spans="1:26" ht="15.75" customHeight="1">
      <c r="A229" s="7"/>
      <c r="B229" s="4"/>
      <c r="C229" s="4"/>
      <c r="D229" s="7"/>
      <c r="E229" s="4"/>
      <c r="F229" s="4"/>
      <c r="G229" s="7"/>
      <c r="H229" s="53"/>
      <c r="I229" s="53"/>
      <c r="J229" s="53"/>
      <c r="K229" s="53"/>
      <c r="L229" s="53"/>
      <c r="M229" s="53"/>
      <c r="N229" s="53"/>
      <c r="O229" s="53"/>
      <c r="P229" s="53"/>
      <c r="Q229" s="53"/>
      <c r="R229" s="53"/>
      <c r="S229" s="53"/>
      <c r="T229" s="4"/>
      <c r="U229" s="4"/>
      <c r="V229" s="4"/>
      <c r="W229" s="4"/>
      <c r="X229" s="4"/>
      <c r="Y229" s="4"/>
      <c r="Z229" s="4"/>
    </row>
    <row r="230" spans="1:26" ht="15.75" customHeight="1">
      <c r="A230" s="7"/>
      <c r="B230" s="4"/>
      <c r="C230" s="4"/>
      <c r="D230" s="7"/>
      <c r="E230" s="4"/>
      <c r="F230" s="4"/>
      <c r="G230" s="7"/>
      <c r="H230" s="53"/>
      <c r="I230" s="53"/>
      <c r="J230" s="53"/>
      <c r="K230" s="53"/>
      <c r="L230" s="53"/>
      <c r="M230" s="53"/>
      <c r="N230" s="53"/>
      <c r="O230" s="53"/>
      <c r="P230" s="53"/>
      <c r="Q230" s="53"/>
      <c r="R230" s="53"/>
      <c r="S230" s="53"/>
      <c r="T230" s="4"/>
      <c r="U230" s="4"/>
      <c r="V230" s="4"/>
      <c r="W230" s="4"/>
      <c r="X230" s="4"/>
      <c r="Y230" s="4"/>
      <c r="Z230" s="4"/>
    </row>
    <row r="231" spans="1:26" ht="15.75" customHeight="1">
      <c r="A231" s="7"/>
      <c r="B231" s="4"/>
      <c r="C231" s="4"/>
      <c r="D231" s="7"/>
      <c r="E231" s="4"/>
      <c r="F231" s="4"/>
      <c r="G231" s="7"/>
      <c r="H231" s="53"/>
      <c r="I231" s="53"/>
      <c r="J231" s="53"/>
      <c r="K231" s="53"/>
      <c r="L231" s="53"/>
      <c r="M231" s="53"/>
      <c r="N231" s="53"/>
      <c r="O231" s="53"/>
      <c r="P231" s="53"/>
      <c r="Q231" s="53"/>
      <c r="R231" s="53"/>
      <c r="S231" s="53"/>
      <c r="T231" s="4"/>
      <c r="U231" s="4"/>
      <c r="V231" s="4"/>
      <c r="W231" s="4"/>
      <c r="X231" s="4"/>
      <c r="Y231" s="4"/>
      <c r="Z231" s="4"/>
    </row>
    <row r="232" spans="1:26" ht="15.75" customHeight="1">
      <c r="A232" s="7"/>
      <c r="B232" s="4"/>
      <c r="C232" s="4"/>
      <c r="D232" s="7"/>
      <c r="E232" s="4"/>
      <c r="F232" s="4"/>
      <c r="G232" s="7"/>
      <c r="H232" s="53"/>
      <c r="I232" s="53"/>
      <c r="J232" s="53"/>
      <c r="K232" s="53"/>
      <c r="L232" s="53"/>
      <c r="M232" s="53"/>
      <c r="N232" s="53"/>
      <c r="O232" s="53"/>
      <c r="P232" s="53"/>
      <c r="Q232" s="53"/>
      <c r="R232" s="53"/>
      <c r="S232" s="53"/>
      <c r="T232" s="4"/>
      <c r="U232" s="4"/>
      <c r="V232" s="4"/>
      <c r="W232" s="4"/>
      <c r="X232" s="4"/>
      <c r="Y232" s="4"/>
      <c r="Z232" s="4"/>
    </row>
    <row r="233" spans="1:26" ht="15.75" customHeight="1">
      <c r="A233" s="7"/>
      <c r="B233" s="4"/>
      <c r="C233" s="4"/>
      <c r="D233" s="7"/>
      <c r="E233" s="4"/>
      <c r="F233" s="4"/>
      <c r="G233" s="7"/>
      <c r="H233" s="53"/>
      <c r="I233" s="53"/>
      <c r="J233" s="53"/>
      <c r="K233" s="53"/>
      <c r="L233" s="53"/>
      <c r="M233" s="53"/>
      <c r="N233" s="53"/>
      <c r="O233" s="53"/>
      <c r="P233" s="53"/>
      <c r="Q233" s="53"/>
      <c r="R233" s="53"/>
      <c r="S233" s="53"/>
      <c r="T233" s="4"/>
      <c r="U233" s="4"/>
      <c r="V233" s="4"/>
      <c r="W233" s="4"/>
      <c r="X233" s="4"/>
      <c r="Y233" s="4"/>
      <c r="Z233" s="4"/>
    </row>
    <row r="234" spans="1:26" ht="15.75" customHeight="1">
      <c r="A234" s="7"/>
      <c r="B234" s="4"/>
      <c r="C234" s="4"/>
      <c r="D234" s="7"/>
      <c r="E234" s="4"/>
      <c r="F234" s="4"/>
      <c r="G234" s="7"/>
      <c r="H234" s="53"/>
      <c r="I234" s="53"/>
      <c r="J234" s="53"/>
      <c r="K234" s="53"/>
      <c r="L234" s="53"/>
      <c r="M234" s="53"/>
      <c r="N234" s="53"/>
      <c r="O234" s="53"/>
      <c r="P234" s="53"/>
      <c r="Q234" s="53"/>
      <c r="R234" s="53"/>
      <c r="S234" s="53"/>
      <c r="T234" s="4"/>
      <c r="U234" s="4"/>
      <c r="V234" s="4"/>
      <c r="W234" s="4"/>
      <c r="X234" s="4"/>
      <c r="Y234" s="4"/>
      <c r="Z234" s="4"/>
    </row>
    <row r="235" spans="1:26" ht="15.75" customHeight="1">
      <c r="A235" s="7"/>
      <c r="B235" s="4"/>
      <c r="C235" s="4"/>
      <c r="D235" s="7"/>
      <c r="E235" s="4"/>
      <c r="F235" s="4"/>
      <c r="G235" s="7"/>
      <c r="H235" s="53"/>
      <c r="I235" s="53"/>
      <c r="J235" s="53"/>
      <c r="K235" s="53"/>
      <c r="L235" s="53"/>
      <c r="M235" s="53"/>
      <c r="N235" s="53"/>
      <c r="O235" s="53"/>
      <c r="P235" s="53"/>
      <c r="Q235" s="53"/>
      <c r="R235" s="53"/>
      <c r="S235" s="53"/>
      <c r="T235" s="4"/>
      <c r="U235" s="4"/>
      <c r="V235" s="4"/>
      <c r="W235" s="4"/>
      <c r="X235" s="4"/>
      <c r="Y235" s="4"/>
      <c r="Z235" s="4"/>
    </row>
    <row r="236" spans="1:26" ht="15.75" customHeight="1">
      <c r="A236" s="7"/>
      <c r="B236" s="4"/>
      <c r="C236" s="4"/>
      <c r="D236" s="7"/>
      <c r="E236" s="4"/>
      <c r="F236" s="4"/>
      <c r="G236" s="7"/>
      <c r="H236" s="53"/>
      <c r="I236" s="53"/>
      <c r="J236" s="53"/>
      <c r="K236" s="53"/>
      <c r="L236" s="53"/>
      <c r="M236" s="53"/>
      <c r="N236" s="53"/>
      <c r="O236" s="53"/>
      <c r="P236" s="53"/>
      <c r="Q236" s="53"/>
      <c r="R236" s="53"/>
      <c r="S236" s="53"/>
      <c r="T236" s="4"/>
      <c r="U236" s="4"/>
      <c r="V236" s="4"/>
      <c r="W236" s="4"/>
      <c r="X236" s="4"/>
      <c r="Y236" s="4"/>
      <c r="Z236" s="4"/>
    </row>
    <row r="237" spans="1:26" ht="15.75" customHeight="1">
      <c r="A237" s="7"/>
      <c r="B237" s="4"/>
      <c r="C237" s="4"/>
      <c r="D237" s="7"/>
      <c r="E237" s="4"/>
      <c r="F237" s="4"/>
      <c r="G237" s="7"/>
      <c r="H237" s="53"/>
      <c r="I237" s="53"/>
      <c r="J237" s="53"/>
      <c r="K237" s="53"/>
      <c r="L237" s="53"/>
      <c r="M237" s="53"/>
      <c r="N237" s="53"/>
      <c r="O237" s="53"/>
      <c r="P237" s="53"/>
      <c r="Q237" s="53"/>
      <c r="R237" s="53"/>
      <c r="S237" s="53"/>
      <c r="T237" s="4"/>
      <c r="U237" s="4"/>
      <c r="V237" s="4"/>
      <c r="W237" s="4"/>
      <c r="X237" s="4"/>
      <c r="Y237" s="4"/>
      <c r="Z237" s="4"/>
    </row>
    <row r="238" spans="1:26" ht="15.75" customHeight="1">
      <c r="A238" s="7"/>
      <c r="B238" s="4"/>
      <c r="C238" s="4"/>
      <c r="D238" s="7"/>
      <c r="E238" s="4"/>
      <c r="F238" s="4"/>
      <c r="G238" s="7"/>
      <c r="H238" s="53"/>
      <c r="I238" s="53"/>
      <c r="J238" s="53"/>
      <c r="K238" s="53"/>
      <c r="L238" s="53"/>
      <c r="M238" s="53"/>
      <c r="N238" s="53"/>
      <c r="O238" s="53"/>
      <c r="P238" s="53"/>
      <c r="Q238" s="53"/>
      <c r="R238" s="53"/>
      <c r="S238" s="53"/>
      <c r="T238" s="4"/>
      <c r="U238" s="4"/>
      <c r="V238" s="4"/>
      <c r="W238" s="4"/>
      <c r="X238" s="4"/>
      <c r="Y238" s="4"/>
      <c r="Z238" s="4"/>
    </row>
    <row r="239" spans="1:26" ht="15.75" customHeight="1">
      <c r="A239" s="7"/>
      <c r="B239" s="4"/>
      <c r="C239" s="4"/>
      <c r="D239" s="7"/>
      <c r="E239" s="4"/>
      <c r="F239" s="4"/>
      <c r="G239" s="7"/>
      <c r="H239" s="53"/>
      <c r="I239" s="53"/>
      <c r="J239" s="53"/>
      <c r="K239" s="53"/>
      <c r="L239" s="53"/>
      <c r="M239" s="53"/>
      <c r="N239" s="53"/>
      <c r="O239" s="53"/>
      <c r="P239" s="53"/>
      <c r="Q239" s="53"/>
      <c r="R239" s="53"/>
      <c r="S239" s="53"/>
      <c r="T239" s="4"/>
      <c r="U239" s="4"/>
      <c r="V239" s="4"/>
      <c r="W239" s="4"/>
      <c r="X239" s="4"/>
      <c r="Y239" s="4"/>
      <c r="Z239" s="4"/>
    </row>
    <row r="240" spans="1:26" ht="15.75" customHeight="1">
      <c r="A240" s="7"/>
      <c r="B240" s="4"/>
      <c r="C240" s="4"/>
      <c r="D240" s="7"/>
      <c r="E240" s="4"/>
      <c r="F240" s="4"/>
      <c r="G240" s="7"/>
      <c r="H240" s="53"/>
      <c r="I240" s="53"/>
      <c r="J240" s="53"/>
      <c r="K240" s="53"/>
      <c r="L240" s="53"/>
      <c r="M240" s="53"/>
      <c r="N240" s="53"/>
      <c r="O240" s="53"/>
      <c r="P240" s="53"/>
      <c r="Q240" s="53"/>
      <c r="R240" s="53"/>
      <c r="S240" s="53"/>
      <c r="T240" s="4"/>
      <c r="U240" s="4"/>
      <c r="V240" s="4"/>
      <c r="W240" s="4"/>
      <c r="X240" s="4"/>
      <c r="Y240" s="4"/>
      <c r="Z240" s="4"/>
    </row>
    <row r="241" spans="1:26" ht="15.75" customHeight="1">
      <c r="A241" s="7"/>
      <c r="B241" s="4"/>
      <c r="C241" s="4"/>
      <c r="D241" s="7"/>
      <c r="E241" s="4"/>
      <c r="F241" s="4"/>
      <c r="G241" s="7"/>
      <c r="H241" s="53"/>
      <c r="I241" s="53"/>
      <c r="J241" s="53"/>
      <c r="K241" s="53"/>
      <c r="L241" s="53"/>
      <c r="M241" s="53"/>
      <c r="N241" s="53"/>
      <c r="O241" s="53"/>
      <c r="P241" s="53"/>
      <c r="Q241" s="53"/>
      <c r="R241" s="53"/>
      <c r="S241" s="53"/>
      <c r="T241" s="4"/>
      <c r="U241" s="4"/>
      <c r="V241" s="4"/>
      <c r="W241" s="4"/>
      <c r="X241" s="4"/>
      <c r="Y241" s="4"/>
      <c r="Z241" s="4"/>
    </row>
    <row r="242" spans="1:26" ht="15.75" customHeight="1">
      <c r="A242" s="7"/>
      <c r="B242" s="4"/>
      <c r="C242" s="4"/>
      <c r="D242" s="7"/>
      <c r="E242" s="4"/>
      <c r="F242" s="4"/>
      <c r="G242" s="7"/>
      <c r="H242" s="53"/>
      <c r="I242" s="53"/>
      <c r="J242" s="53"/>
      <c r="K242" s="53"/>
      <c r="L242" s="53"/>
      <c r="M242" s="53"/>
      <c r="N242" s="53"/>
      <c r="O242" s="53"/>
      <c r="P242" s="53"/>
      <c r="Q242" s="53"/>
      <c r="R242" s="53"/>
      <c r="S242" s="53"/>
      <c r="T242" s="4"/>
      <c r="U242" s="4"/>
      <c r="V242" s="4"/>
      <c r="W242" s="4"/>
      <c r="X242" s="4"/>
      <c r="Y242" s="4"/>
      <c r="Z242" s="4"/>
    </row>
    <row r="243" spans="1:26" ht="15.75" customHeight="1">
      <c r="A243" s="7"/>
      <c r="B243" s="4"/>
      <c r="C243" s="4"/>
      <c r="D243" s="7"/>
      <c r="E243" s="4"/>
      <c r="F243" s="4"/>
      <c r="G243" s="7"/>
      <c r="H243" s="53"/>
      <c r="I243" s="53"/>
      <c r="J243" s="53"/>
      <c r="K243" s="53"/>
      <c r="L243" s="53"/>
      <c r="M243" s="53"/>
      <c r="N243" s="53"/>
      <c r="O243" s="53"/>
      <c r="P243" s="53"/>
      <c r="Q243" s="53"/>
      <c r="R243" s="53"/>
      <c r="S243" s="53"/>
      <c r="T243" s="4"/>
      <c r="U243" s="4"/>
      <c r="V243" s="4"/>
      <c r="W243" s="4"/>
      <c r="X243" s="4"/>
      <c r="Y243" s="4"/>
      <c r="Z243" s="4"/>
    </row>
    <row r="244" spans="1:26" ht="15.75" customHeight="1">
      <c r="A244" s="7"/>
      <c r="B244" s="4"/>
      <c r="C244" s="4"/>
      <c r="D244" s="7"/>
      <c r="E244" s="4"/>
      <c r="F244" s="4"/>
      <c r="G244" s="7"/>
      <c r="H244" s="53"/>
      <c r="I244" s="53"/>
      <c r="J244" s="53"/>
      <c r="K244" s="53"/>
      <c r="L244" s="53"/>
      <c r="M244" s="53"/>
      <c r="N244" s="53"/>
      <c r="O244" s="53"/>
      <c r="P244" s="53"/>
      <c r="Q244" s="53"/>
      <c r="R244" s="53"/>
      <c r="S244" s="53"/>
      <c r="T244" s="4"/>
      <c r="U244" s="4"/>
      <c r="V244" s="4"/>
      <c r="W244" s="4"/>
      <c r="X244" s="4"/>
      <c r="Y244" s="4"/>
      <c r="Z244" s="4"/>
    </row>
    <row r="245" spans="1:26" ht="15.75" customHeight="1">
      <c r="A245" s="7"/>
      <c r="B245" s="4"/>
      <c r="C245" s="4"/>
      <c r="D245" s="7"/>
      <c r="E245" s="4"/>
      <c r="F245" s="4"/>
      <c r="G245" s="7"/>
      <c r="H245" s="53"/>
      <c r="I245" s="53"/>
      <c r="J245" s="53"/>
      <c r="K245" s="53"/>
      <c r="L245" s="53"/>
      <c r="M245" s="53"/>
      <c r="N245" s="53"/>
      <c r="O245" s="53"/>
      <c r="P245" s="53"/>
      <c r="Q245" s="53"/>
      <c r="R245" s="53"/>
      <c r="S245" s="53"/>
      <c r="T245" s="4"/>
      <c r="U245" s="4"/>
      <c r="V245" s="4"/>
      <c r="W245" s="4"/>
      <c r="X245" s="4"/>
      <c r="Y245" s="4"/>
      <c r="Z245" s="4"/>
    </row>
    <row r="246" spans="1:26" ht="15.75" customHeight="1">
      <c r="A246" s="7"/>
      <c r="B246" s="4"/>
      <c r="C246" s="4"/>
      <c r="D246" s="7"/>
      <c r="E246" s="4"/>
      <c r="F246" s="4"/>
      <c r="G246" s="7"/>
      <c r="H246" s="53"/>
      <c r="I246" s="53"/>
      <c r="J246" s="53"/>
      <c r="K246" s="53"/>
      <c r="L246" s="53"/>
      <c r="M246" s="53"/>
      <c r="N246" s="53"/>
      <c r="O246" s="53"/>
      <c r="P246" s="53"/>
      <c r="Q246" s="53"/>
      <c r="R246" s="53"/>
      <c r="S246" s="53"/>
      <c r="T246" s="4"/>
      <c r="U246" s="4"/>
      <c r="V246" s="4"/>
      <c r="W246" s="4"/>
      <c r="X246" s="4"/>
      <c r="Y246" s="4"/>
      <c r="Z246" s="4"/>
    </row>
    <row r="247" spans="1:26" ht="15.75" customHeight="1">
      <c r="A247" s="7"/>
      <c r="B247" s="4"/>
      <c r="C247" s="4"/>
      <c r="D247" s="7"/>
      <c r="E247" s="4"/>
      <c r="F247" s="4"/>
      <c r="G247" s="7"/>
      <c r="H247" s="53"/>
      <c r="I247" s="53"/>
      <c r="J247" s="53"/>
      <c r="K247" s="53"/>
      <c r="L247" s="53"/>
      <c r="M247" s="53"/>
      <c r="N247" s="53"/>
      <c r="O247" s="53"/>
      <c r="P247" s="53"/>
      <c r="Q247" s="53"/>
      <c r="R247" s="53"/>
      <c r="S247" s="53"/>
      <c r="T247" s="4"/>
      <c r="U247" s="4"/>
      <c r="V247" s="4"/>
      <c r="W247" s="4"/>
      <c r="X247" s="4"/>
      <c r="Y247" s="4"/>
      <c r="Z247" s="4"/>
    </row>
    <row r="248" spans="1:26" ht="15.75" customHeight="1">
      <c r="A248" s="7"/>
      <c r="B248" s="4"/>
      <c r="C248" s="4"/>
      <c r="D248" s="7"/>
      <c r="E248" s="4"/>
      <c r="F248" s="4"/>
      <c r="G248" s="7"/>
      <c r="H248" s="53"/>
      <c r="I248" s="53"/>
      <c r="J248" s="53"/>
      <c r="K248" s="53"/>
      <c r="L248" s="53"/>
      <c r="M248" s="53"/>
      <c r="N248" s="53"/>
      <c r="O248" s="53"/>
      <c r="P248" s="53"/>
      <c r="Q248" s="53"/>
      <c r="R248" s="53"/>
      <c r="S248" s="53"/>
      <c r="T248" s="4"/>
      <c r="U248" s="4"/>
      <c r="V248" s="4"/>
      <c r="W248" s="4"/>
      <c r="X248" s="4"/>
      <c r="Y248" s="4"/>
      <c r="Z248" s="4"/>
    </row>
    <row r="249" spans="1:26" ht="15.75" customHeight="1">
      <c r="A249" s="7"/>
      <c r="B249" s="4"/>
      <c r="C249" s="4"/>
      <c r="D249" s="7"/>
      <c r="E249" s="4"/>
      <c r="F249" s="4"/>
      <c r="G249" s="7"/>
      <c r="H249" s="53"/>
      <c r="I249" s="53"/>
      <c r="J249" s="53"/>
      <c r="K249" s="53"/>
      <c r="L249" s="53"/>
      <c r="M249" s="53"/>
      <c r="N249" s="53"/>
      <c r="O249" s="53"/>
      <c r="P249" s="53"/>
      <c r="Q249" s="53"/>
      <c r="R249" s="53"/>
      <c r="S249" s="53"/>
      <c r="T249" s="4"/>
      <c r="U249" s="4"/>
      <c r="V249" s="4"/>
      <c r="W249" s="4"/>
      <c r="X249" s="4"/>
      <c r="Y249" s="4"/>
      <c r="Z249" s="4"/>
    </row>
    <row r="250" spans="1:26" ht="15.75" customHeight="1">
      <c r="A250" s="7"/>
      <c r="B250" s="4"/>
      <c r="C250" s="4"/>
      <c r="D250" s="7"/>
      <c r="E250" s="4"/>
      <c r="F250" s="4"/>
      <c r="G250" s="7"/>
      <c r="H250" s="53"/>
      <c r="I250" s="53"/>
      <c r="J250" s="53"/>
      <c r="K250" s="53"/>
      <c r="L250" s="53"/>
      <c r="M250" s="53"/>
      <c r="N250" s="53"/>
      <c r="O250" s="53"/>
      <c r="P250" s="53"/>
      <c r="Q250" s="53"/>
      <c r="R250" s="53"/>
      <c r="S250" s="53"/>
      <c r="T250" s="4"/>
      <c r="U250" s="4"/>
      <c r="V250" s="4"/>
      <c r="W250" s="4"/>
      <c r="X250" s="4"/>
      <c r="Y250" s="4"/>
      <c r="Z250" s="4"/>
    </row>
    <row r="251" spans="1:26" ht="15.75" customHeight="1">
      <c r="A251" s="7"/>
      <c r="B251" s="4"/>
      <c r="C251" s="4"/>
      <c r="D251" s="7"/>
      <c r="E251" s="4"/>
      <c r="F251" s="4"/>
      <c r="G251" s="7"/>
      <c r="H251" s="53"/>
      <c r="I251" s="53"/>
      <c r="J251" s="53"/>
      <c r="K251" s="53"/>
      <c r="L251" s="53"/>
      <c r="M251" s="53"/>
      <c r="N251" s="53"/>
      <c r="O251" s="53"/>
      <c r="P251" s="53"/>
      <c r="Q251" s="53"/>
      <c r="R251" s="53"/>
      <c r="S251" s="53"/>
      <c r="T251" s="4"/>
      <c r="U251" s="4"/>
      <c r="V251" s="4"/>
      <c r="W251" s="4"/>
      <c r="X251" s="4"/>
      <c r="Y251" s="4"/>
      <c r="Z251" s="4"/>
    </row>
    <row r="252" spans="1:26" ht="15.75" customHeight="1">
      <c r="A252" s="7"/>
      <c r="B252" s="4"/>
      <c r="C252" s="4"/>
      <c r="D252" s="7"/>
      <c r="E252" s="4"/>
      <c r="F252" s="4"/>
      <c r="G252" s="7"/>
      <c r="H252" s="53"/>
      <c r="I252" s="53"/>
      <c r="J252" s="53"/>
      <c r="K252" s="53"/>
      <c r="L252" s="53"/>
      <c r="M252" s="53"/>
      <c r="N252" s="53"/>
      <c r="O252" s="53"/>
      <c r="P252" s="53"/>
      <c r="Q252" s="53"/>
      <c r="R252" s="53"/>
      <c r="S252" s="53"/>
      <c r="T252" s="4"/>
      <c r="U252" s="4"/>
      <c r="V252" s="4"/>
      <c r="W252" s="4"/>
      <c r="X252" s="4"/>
      <c r="Y252" s="4"/>
      <c r="Z252" s="4"/>
    </row>
    <row r="253" spans="1:26" ht="15.75" customHeight="1">
      <c r="A253" s="7"/>
      <c r="B253" s="4"/>
      <c r="C253" s="4"/>
      <c r="D253" s="7"/>
      <c r="E253" s="4"/>
      <c r="F253" s="4"/>
      <c r="G253" s="7"/>
      <c r="H253" s="53"/>
      <c r="I253" s="53"/>
      <c r="J253" s="53"/>
      <c r="K253" s="53"/>
      <c r="L253" s="53"/>
      <c r="M253" s="53"/>
      <c r="N253" s="53"/>
      <c r="O253" s="53"/>
      <c r="P253" s="53"/>
      <c r="Q253" s="53"/>
      <c r="R253" s="53"/>
      <c r="S253" s="53"/>
      <c r="T253" s="4"/>
      <c r="U253" s="4"/>
      <c r="V253" s="4"/>
      <c r="W253" s="4"/>
      <c r="X253" s="4"/>
      <c r="Y253" s="4"/>
      <c r="Z253" s="4"/>
    </row>
    <row r="254" spans="1:26" ht="15.75" customHeight="1">
      <c r="A254" s="7"/>
      <c r="B254" s="4"/>
      <c r="C254" s="4"/>
      <c r="D254" s="7"/>
      <c r="E254" s="4"/>
      <c r="F254" s="4"/>
      <c r="G254" s="7"/>
      <c r="H254" s="53"/>
      <c r="I254" s="53"/>
      <c r="J254" s="53"/>
      <c r="K254" s="53"/>
      <c r="L254" s="53"/>
      <c r="M254" s="53"/>
      <c r="N254" s="53"/>
      <c r="O254" s="53"/>
      <c r="P254" s="53"/>
      <c r="Q254" s="53"/>
      <c r="R254" s="53"/>
      <c r="S254" s="53"/>
      <c r="T254" s="4"/>
      <c r="U254" s="4"/>
      <c r="V254" s="4"/>
      <c r="W254" s="4"/>
      <c r="X254" s="4"/>
      <c r="Y254" s="4"/>
      <c r="Z254" s="4"/>
    </row>
    <row r="255" spans="1:26" ht="15.75" customHeight="1">
      <c r="A255" s="7"/>
      <c r="B255" s="4"/>
      <c r="C255" s="4"/>
      <c r="D255" s="7"/>
      <c r="E255" s="4"/>
      <c r="F255" s="4"/>
      <c r="G255" s="7"/>
      <c r="H255" s="53"/>
      <c r="I255" s="53"/>
      <c r="J255" s="53"/>
      <c r="K255" s="53"/>
      <c r="L255" s="53"/>
      <c r="M255" s="53"/>
      <c r="N255" s="53"/>
      <c r="O255" s="53"/>
      <c r="P255" s="53"/>
      <c r="Q255" s="53"/>
      <c r="R255" s="53"/>
      <c r="S255" s="53"/>
      <c r="T255" s="4"/>
      <c r="U255" s="4"/>
      <c r="V255" s="4"/>
      <c r="W255" s="4"/>
      <c r="X255" s="4"/>
      <c r="Y255" s="4"/>
      <c r="Z255" s="4"/>
    </row>
    <row r="256" spans="1:26" ht="15.75" customHeight="1">
      <c r="A256" s="7"/>
      <c r="B256" s="4"/>
      <c r="C256" s="4"/>
      <c r="D256" s="7"/>
      <c r="E256" s="4"/>
      <c r="F256" s="4"/>
      <c r="G256" s="7"/>
      <c r="H256" s="53"/>
      <c r="I256" s="53"/>
      <c r="J256" s="53"/>
      <c r="K256" s="53"/>
      <c r="L256" s="53"/>
      <c r="M256" s="53"/>
      <c r="N256" s="53"/>
      <c r="O256" s="53"/>
      <c r="P256" s="53"/>
      <c r="Q256" s="53"/>
      <c r="R256" s="53"/>
      <c r="S256" s="53"/>
      <c r="T256" s="4"/>
      <c r="U256" s="4"/>
      <c r="V256" s="4"/>
      <c r="W256" s="4"/>
      <c r="X256" s="4"/>
      <c r="Y256" s="4"/>
      <c r="Z256" s="4"/>
    </row>
    <row r="257" spans="1:26" ht="15.75" customHeight="1">
      <c r="A257" s="7"/>
      <c r="B257" s="4"/>
      <c r="C257" s="4"/>
      <c r="D257" s="7"/>
      <c r="E257" s="4"/>
      <c r="F257" s="4"/>
      <c r="G257" s="7"/>
      <c r="H257" s="53"/>
      <c r="I257" s="53"/>
      <c r="J257" s="53"/>
      <c r="K257" s="53"/>
      <c r="L257" s="53"/>
      <c r="M257" s="53"/>
      <c r="N257" s="53"/>
      <c r="O257" s="53"/>
      <c r="P257" s="53"/>
      <c r="Q257" s="53"/>
      <c r="R257" s="53"/>
      <c r="S257" s="53"/>
      <c r="T257" s="4"/>
      <c r="U257" s="4"/>
      <c r="V257" s="4"/>
      <c r="W257" s="4"/>
      <c r="X257" s="4"/>
      <c r="Y257" s="4"/>
      <c r="Z257" s="4"/>
    </row>
    <row r="258" spans="1:26" ht="15.75" customHeight="1">
      <c r="A258" s="7"/>
      <c r="B258" s="4"/>
      <c r="C258" s="4"/>
      <c r="D258" s="7"/>
      <c r="E258" s="4"/>
      <c r="F258" s="4"/>
      <c r="G258" s="7"/>
      <c r="H258" s="53"/>
      <c r="I258" s="53"/>
      <c r="J258" s="53"/>
      <c r="K258" s="53"/>
      <c r="L258" s="53"/>
      <c r="M258" s="53"/>
      <c r="N258" s="53"/>
      <c r="O258" s="53"/>
      <c r="P258" s="53"/>
      <c r="Q258" s="53"/>
      <c r="R258" s="53"/>
      <c r="S258" s="53"/>
      <c r="T258" s="4"/>
      <c r="U258" s="4"/>
      <c r="V258" s="4"/>
      <c r="W258" s="4"/>
      <c r="X258" s="4"/>
      <c r="Y258" s="4"/>
      <c r="Z258" s="4"/>
    </row>
    <row r="259" spans="1:26" ht="15.75" customHeight="1">
      <c r="A259" s="7"/>
      <c r="B259" s="4"/>
      <c r="C259" s="4"/>
      <c r="D259" s="7"/>
      <c r="E259" s="4"/>
      <c r="F259" s="4"/>
      <c r="G259" s="7"/>
      <c r="H259" s="53"/>
      <c r="I259" s="53"/>
      <c r="J259" s="53"/>
      <c r="K259" s="53"/>
      <c r="L259" s="53"/>
      <c r="M259" s="53"/>
      <c r="N259" s="53"/>
      <c r="O259" s="53"/>
      <c r="P259" s="53"/>
      <c r="Q259" s="53"/>
      <c r="R259" s="53"/>
      <c r="S259" s="53"/>
      <c r="T259" s="4"/>
      <c r="U259" s="4"/>
      <c r="V259" s="4"/>
      <c r="W259" s="4"/>
      <c r="X259" s="4"/>
      <c r="Y259" s="4"/>
      <c r="Z259" s="4"/>
    </row>
    <row r="260" spans="1:26" ht="15.75" customHeight="1">
      <c r="A260" s="7"/>
      <c r="B260" s="4"/>
      <c r="C260" s="4"/>
      <c r="D260" s="7"/>
      <c r="E260" s="4"/>
      <c r="F260" s="4"/>
      <c r="G260" s="7"/>
      <c r="H260" s="53"/>
      <c r="I260" s="53"/>
      <c r="J260" s="53"/>
      <c r="K260" s="53"/>
      <c r="L260" s="53"/>
      <c r="M260" s="53"/>
      <c r="N260" s="53"/>
      <c r="O260" s="53"/>
      <c r="P260" s="53"/>
      <c r="Q260" s="53"/>
      <c r="R260" s="53"/>
      <c r="S260" s="53"/>
      <c r="T260" s="4"/>
      <c r="U260" s="4"/>
      <c r="V260" s="4"/>
      <c r="W260" s="4"/>
      <c r="X260" s="4"/>
      <c r="Y260" s="4"/>
      <c r="Z260" s="4"/>
    </row>
    <row r="261" spans="1:26" ht="15.75" customHeight="1">
      <c r="A261" s="7"/>
      <c r="B261" s="4"/>
      <c r="C261" s="4"/>
      <c r="D261" s="7"/>
      <c r="E261" s="4"/>
      <c r="F261" s="4"/>
      <c r="G261" s="7"/>
      <c r="H261" s="53"/>
      <c r="I261" s="53"/>
      <c r="J261" s="53"/>
      <c r="K261" s="53"/>
      <c r="L261" s="53"/>
      <c r="M261" s="53"/>
      <c r="N261" s="53"/>
      <c r="O261" s="53"/>
      <c r="P261" s="53"/>
      <c r="Q261" s="53"/>
      <c r="R261" s="53"/>
      <c r="S261" s="53"/>
      <c r="T261" s="4"/>
      <c r="U261" s="4"/>
      <c r="V261" s="4"/>
      <c r="W261" s="4"/>
      <c r="X261" s="4"/>
      <c r="Y261" s="4"/>
      <c r="Z261" s="4"/>
    </row>
    <row r="262" spans="1:26" ht="15.75" customHeight="1">
      <c r="A262" s="7"/>
      <c r="B262" s="4"/>
      <c r="C262" s="4"/>
      <c r="D262" s="7"/>
      <c r="E262" s="4"/>
      <c r="F262" s="4"/>
      <c r="G262" s="7"/>
      <c r="H262" s="53"/>
      <c r="I262" s="53"/>
      <c r="J262" s="53"/>
      <c r="K262" s="53"/>
      <c r="L262" s="53"/>
      <c r="M262" s="53"/>
      <c r="N262" s="53"/>
      <c r="O262" s="53"/>
      <c r="P262" s="53"/>
      <c r="Q262" s="53"/>
      <c r="R262" s="53"/>
      <c r="S262" s="53"/>
      <c r="T262" s="4"/>
      <c r="U262" s="4"/>
      <c r="V262" s="4"/>
      <c r="W262" s="4"/>
      <c r="X262" s="4"/>
      <c r="Y262" s="4"/>
      <c r="Z262" s="4"/>
    </row>
    <row r="263" spans="1:26" ht="15.75" customHeight="1">
      <c r="A263" s="7"/>
      <c r="B263" s="4"/>
      <c r="C263" s="4"/>
      <c r="D263" s="7"/>
      <c r="E263" s="4"/>
      <c r="F263" s="4"/>
      <c r="G263" s="7"/>
      <c r="H263" s="53"/>
      <c r="I263" s="53"/>
      <c r="J263" s="53"/>
      <c r="K263" s="53"/>
      <c r="L263" s="53"/>
      <c r="M263" s="53"/>
      <c r="N263" s="53"/>
      <c r="O263" s="53"/>
      <c r="P263" s="53"/>
      <c r="Q263" s="53"/>
      <c r="R263" s="53"/>
      <c r="S263" s="53"/>
      <c r="T263" s="4"/>
      <c r="U263" s="4"/>
      <c r="V263" s="4"/>
      <c r="W263" s="4"/>
      <c r="X263" s="4"/>
      <c r="Y263" s="4"/>
      <c r="Z263" s="4"/>
    </row>
    <row r="264" spans="1:26" ht="15.75" customHeight="1">
      <c r="A264" s="7"/>
      <c r="B264" s="4"/>
      <c r="C264" s="4"/>
      <c r="D264" s="7"/>
      <c r="E264" s="4"/>
      <c r="F264" s="4"/>
      <c r="G264" s="7"/>
      <c r="H264" s="53"/>
      <c r="I264" s="53"/>
      <c r="J264" s="53"/>
      <c r="K264" s="53"/>
      <c r="L264" s="53"/>
      <c r="M264" s="53"/>
      <c r="N264" s="53"/>
      <c r="O264" s="53"/>
      <c r="P264" s="53"/>
      <c r="Q264" s="53"/>
      <c r="R264" s="53"/>
      <c r="S264" s="53"/>
      <c r="T264" s="4"/>
      <c r="U264" s="4"/>
      <c r="V264" s="4"/>
      <c r="W264" s="4"/>
      <c r="X264" s="4"/>
      <c r="Y264" s="4"/>
      <c r="Z264" s="4"/>
    </row>
    <row r="265" spans="1:26" ht="15.75" customHeight="1">
      <c r="A265" s="7"/>
      <c r="B265" s="4"/>
      <c r="C265" s="4"/>
      <c r="D265" s="7"/>
      <c r="E265" s="4"/>
      <c r="F265" s="4"/>
      <c r="G265" s="7"/>
      <c r="H265" s="53"/>
      <c r="I265" s="53"/>
      <c r="J265" s="53"/>
      <c r="K265" s="53"/>
      <c r="L265" s="53"/>
      <c r="M265" s="53"/>
      <c r="N265" s="53"/>
      <c r="O265" s="53"/>
      <c r="P265" s="53"/>
      <c r="Q265" s="53"/>
      <c r="R265" s="53"/>
      <c r="S265" s="53"/>
      <c r="T265" s="4"/>
      <c r="U265" s="4"/>
      <c r="V265" s="4"/>
      <c r="W265" s="4"/>
      <c r="X265" s="4"/>
      <c r="Y265" s="4"/>
      <c r="Z265" s="4"/>
    </row>
    <row r="266" spans="1:26" ht="15.75" customHeight="1">
      <c r="A266" s="7"/>
      <c r="B266" s="4"/>
      <c r="C266" s="4"/>
      <c r="D266" s="7"/>
      <c r="E266" s="4"/>
      <c r="F266" s="4"/>
      <c r="G266" s="7"/>
      <c r="H266" s="53"/>
      <c r="I266" s="53"/>
      <c r="J266" s="53"/>
      <c r="K266" s="53"/>
      <c r="L266" s="53"/>
      <c r="M266" s="53"/>
      <c r="N266" s="53"/>
      <c r="O266" s="53"/>
      <c r="P266" s="53"/>
      <c r="Q266" s="53"/>
      <c r="R266" s="53"/>
      <c r="S266" s="53"/>
      <c r="T266" s="4"/>
      <c r="U266" s="4"/>
      <c r="V266" s="4"/>
      <c r="W266" s="4"/>
      <c r="X266" s="4"/>
      <c r="Y266" s="4"/>
      <c r="Z266" s="4"/>
    </row>
    <row r="267" spans="1:26" ht="15.75" customHeight="1">
      <c r="A267" s="7"/>
      <c r="B267" s="4"/>
      <c r="C267" s="4"/>
      <c r="D267" s="7"/>
      <c r="E267" s="4"/>
      <c r="F267" s="4"/>
      <c r="G267" s="7"/>
      <c r="H267" s="53"/>
      <c r="I267" s="53"/>
      <c r="J267" s="53"/>
      <c r="K267" s="53"/>
      <c r="L267" s="53"/>
      <c r="M267" s="53"/>
      <c r="N267" s="53"/>
      <c r="O267" s="53"/>
      <c r="P267" s="53"/>
      <c r="Q267" s="53"/>
      <c r="R267" s="53"/>
      <c r="S267" s="53"/>
      <c r="T267" s="4"/>
      <c r="U267" s="4"/>
      <c r="V267" s="4"/>
      <c r="W267" s="4"/>
      <c r="X267" s="4"/>
      <c r="Y267" s="4"/>
      <c r="Z267" s="4"/>
    </row>
    <row r="268" spans="1:26" ht="15.75" customHeight="1">
      <c r="A268" s="7"/>
      <c r="B268" s="4"/>
      <c r="C268" s="4"/>
      <c r="D268" s="7"/>
      <c r="E268" s="4"/>
      <c r="F268" s="4"/>
      <c r="G268" s="7"/>
      <c r="H268" s="53"/>
      <c r="I268" s="53"/>
      <c r="J268" s="53"/>
      <c r="K268" s="53"/>
      <c r="L268" s="53"/>
      <c r="M268" s="53"/>
      <c r="N268" s="53"/>
      <c r="O268" s="53"/>
      <c r="P268" s="53"/>
      <c r="Q268" s="53"/>
      <c r="R268" s="53"/>
      <c r="S268" s="53"/>
      <c r="T268" s="4"/>
      <c r="U268" s="4"/>
      <c r="V268" s="4"/>
      <c r="W268" s="4"/>
      <c r="X268" s="4"/>
      <c r="Y268" s="4"/>
      <c r="Z268" s="4"/>
    </row>
    <row r="269" spans="1:26" ht="15.75" customHeight="1">
      <c r="A269" s="7"/>
      <c r="B269" s="4"/>
      <c r="C269" s="4"/>
      <c r="D269" s="7"/>
      <c r="E269" s="4"/>
      <c r="F269" s="4"/>
      <c r="G269" s="7"/>
      <c r="H269" s="53"/>
      <c r="I269" s="53"/>
      <c r="J269" s="53"/>
      <c r="K269" s="53"/>
      <c r="L269" s="53"/>
      <c r="M269" s="53"/>
      <c r="N269" s="53"/>
      <c r="O269" s="53"/>
      <c r="P269" s="53"/>
      <c r="Q269" s="53"/>
      <c r="R269" s="53"/>
      <c r="S269" s="53"/>
      <c r="T269" s="4"/>
      <c r="U269" s="4"/>
      <c r="V269" s="4"/>
      <c r="W269" s="4"/>
      <c r="X269" s="4"/>
      <c r="Y269" s="4"/>
      <c r="Z269" s="4"/>
    </row>
    <row r="270" spans="1:26" ht="15.75" customHeight="1">
      <c r="A270" s="7"/>
      <c r="B270" s="4"/>
      <c r="C270" s="4"/>
      <c r="D270" s="7"/>
      <c r="E270" s="4"/>
      <c r="F270" s="4"/>
      <c r="G270" s="7"/>
      <c r="H270" s="53"/>
      <c r="I270" s="53"/>
      <c r="J270" s="53"/>
      <c r="K270" s="53"/>
      <c r="L270" s="53"/>
      <c r="M270" s="53"/>
      <c r="N270" s="53"/>
      <c r="O270" s="53"/>
      <c r="P270" s="53"/>
      <c r="Q270" s="53"/>
      <c r="R270" s="53"/>
      <c r="S270" s="53"/>
      <c r="T270" s="4"/>
      <c r="U270" s="4"/>
      <c r="V270" s="4"/>
      <c r="W270" s="4"/>
      <c r="X270" s="4"/>
      <c r="Y270" s="4"/>
      <c r="Z270" s="4"/>
    </row>
    <row r="271" spans="1:26" ht="15.75" customHeight="1">
      <c r="A271" s="7"/>
      <c r="B271" s="4"/>
      <c r="C271" s="4"/>
      <c r="D271" s="7"/>
      <c r="E271" s="4"/>
      <c r="F271" s="4"/>
      <c r="G271" s="7"/>
      <c r="H271" s="53"/>
      <c r="I271" s="53"/>
      <c r="J271" s="53"/>
      <c r="K271" s="53"/>
      <c r="L271" s="53"/>
      <c r="M271" s="53"/>
      <c r="N271" s="53"/>
      <c r="O271" s="53"/>
      <c r="P271" s="53"/>
      <c r="Q271" s="53"/>
      <c r="R271" s="53"/>
      <c r="S271" s="53"/>
      <c r="T271" s="4"/>
      <c r="U271" s="4"/>
      <c r="V271" s="4"/>
      <c r="W271" s="4"/>
      <c r="X271" s="4"/>
      <c r="Y271" s="4"/>
      <c r="Z271" s="4"/>
    </row>
    <row r="272" spans="1:26" ht="15.75" customHeight="1">
      <c r="A272" s="7"/>
      <c r="B272" s="4"/>
      <c r="C272" s="4"/>
      <c r="D272" s="7"/>
      <c r="E272" s="4"/>
      <c r="F272" s="4"/>
      <c r="G272" s="7"/>
      <c r="H272" s="53"/>
      <c r="I272" s="53"/>
      <c r="J272" s="53"/>
      <c r="K272" s="53"/>
      <c r="L272" s="53"/>
      <c r="M272" s="53"/>
      <c r="N272" s="53"/>
      <c r="O272" s="53"/>
      <c r="P272" s="53"/>
      <c r="Q272" s="53"/>
      <c r="R272" s="53"/>
      <c r="S272" s="53"/>
      <c r="T272" s="4"/>
      <c r="U272" s="4"/>
      <c r="V272" s="4"/>
      <c r="W272" s="4"/>
      <c r="X272" s="4"/>
      <c r="Y272" s="4"/>
      <c r="Z272" s="4"/>
    </row>
    <row r="273" spans="1:26" ht="15.75" customHeight="1">
      <c r="A273" s="7"/>
      <c r="B273" s="4"/>
      <c r="C273" s="4"/>
      <c r="D273" s="7"/>
      <c r="E273" s="4"/>
      <c r="F273" s="4"/>
      <c r="G273" s="7"/>
      <c r="H273" s="53"/>
      <c r="I273" s="53"/>
      <c r="J273" s="53"/>
      <c r="K273" s="53"/>
      <c r="L273" s="53"/>
      <c r="M273" s="53"/>
      <c r="N273" s="53"/>
      <c r="O273" s="53"/>
      <c r="P273" s="53"/>
      <c r="Q273" s="53"/>
      <c r="R273" s="53"/>
      <c r="S273" s="53"/>
      <c r="T273" s="4"/>
      <c r="U273" s="4"/>
      <c r="V273" s="4"/>
      <c r="W273" s="4"/>
      <c r="X273" s="4"/>
      <c r="Y273" s="4"/>
      <c r="Z273" s="4"/>
    </row>
    <row r="274" spans="1:26" ht="15.75" customHeight="1">
      <c r="A274" s="7"/>
      <c r="B274" s="4"/>
      <c r="C274" s="4"/>
      <c r="D274" s="7"/>
      <c r="E274" s="4"/>
      <c r="F274" s="4"/>
      <c r="G274" s="7"/>
      <c r="H274" s="53"/>
      <c r="I274" s="53"/>
      <c r="J274" s="53"/>
      <c r="K274" s="53"/>
      <c r="L274" s="53"/>
      <c r="M274" s="53"/>
      <c r="N274" s="53"/>
      <c r="O274" s="53"/>
      <c r="P274" s="53"/>
      <c r="Q274" s="53"/>
      <c r="R274" s="53"/>
      <c r="S274" s="53"/>
      <c r="T274" s="4"/>
      <c r="U274" s="4"/>
      <c r="V274" s="4"/>
      <c r="W274" s="4"/>
      <c r="X274" s="4"/>
      <c r="Y274" s="4"/>
      <c r="Z274" s="4"/>
    </row>
    <row r="275" spans="1:26" ht="15.75" customHeight="1">
      <c r="A275" s="7"/>
      <c r="B275" s="4"/>
      <c r="C275" s="4"/>
      <c r="D275" s="7"/>
      <c r="E275" s="4"/>
      <c r="F275" s="4"/>
      <c r="G275" s="7"/>
      <c r="H275" s="53"/>
      <c r="I275" s="53"/>
      <c r="J275" s="53"/>
      <c r="K275" s="53"/>
      <c r="L275" s="53"/>
      <c r="M275" s="53"/>
      <c r="N275" s="53"/>
      <c r="O275" s="53"/>
      <c r="P275" s="53"/>
      <c r="Q275" s="53"/>
      <c r="R275" s="53"/>
      <c r="S275" s="53"/>
      <c r="T275" s="4"/>
      <c r="U275" s="4"/>
      <c r="V275" s="4"/>
      <c r="W275" s="4"/>
      <c r="X275" s="4"/>
      <c r="Y275" s="4"/>
      <c r="Z275" s="4"/>
    </row>
    <row r="276" spans="1:26" ht="15.75" customHeight="1">
      <c r="A276" s="7"/>
      <c r="B276" s="4"/>
      <c r="C276" s="4"/>
      <c r="D276" s="7"/>
      <c r="E276" s="4"/>
      <c r="F276" s="4"/>
      <c r="G276" s="7"/>
      <c r="H276" s="53"/>
      <c r="I276" s="53"/>
      <c r="J276" s="53"/>
      <c r="K276" s="53"/>
      <c r="L276" s="53"/>
      <c r="M276" s="53"/>
      <c r="N276" s="53"/>
      <c r="O276" s="53"/>
      <c r="P276" s="53"/>
      <c r="Q276" s="53"/>
      <c r="R276" s="53"/>
      <c r="S276" s="53"/>
      <c r="T276" s="4"/>
      <c r="U276" s="4"/>
      <c r="V276" s="4"/>
      <c r="W276" s="4"/>
      <c r="X276" s="4"/>
      <c r="Y276" s="4"/>
      <c r="Z276" s="4"/>
    </row>
    <row r="277" spans="1:26" ht="15.75" customHeight="1">
      <c r="A277" s="7"/>
      <c r="B277" s="4"/>
      <c r="C277" s="4"/>
      <c r="D277" s="7"/>
      <c r="E277" s="4"/>
      <c r="F277" s="4"/>
      <c r="G277" s="7"/>
      <c r="H277" s="53"/>
      <c r="I277" s="53"/>
      <c r="J277" s="53"/>
      <c r="K277" s="53"/>
      <c r="L277" s="53"/>
      <c r="M277" s="53"/>
      <c r="N277" s="53"/>
      <c r="O277" s="53"/>
      <c r="P277" s="53"/>
      <c r="Q277" s="53"/>
      <c r="R277" s="53"/>
      <c r="S277" s="53"/>
      <c r="T277" s="4"/>
      <c r="U277" s="4"/>
      <c r="V277" s="4"/>
      <c r="W277" s="4"/>
      <c r="X277" s="4"/>
      <c r="Y277" s="4"/>
      <c r="Z277" s="4"/>
    </row>
    <row r="278" spans="1:26" ht="15.75" customHeight="1">
      <c r="A278" s="7"/>
      <c r="B278" s="4"/>
      <c r="C278" s="4"/>
      <c r="D278" s="7"/>
      <c r="E278" s="4"/>
      <c r="F278" s="4"/>
      <c r="G278" s="7"/>
      <c r="H278" s="53"/>
      <c r="I278" s="53"/>
      <c r="J278" s="53"/>
      <c r="K278" s="53"/>
      <c r="L278" s="53"/>
      <c r="M278" s="53"/>
      <c r="N278" s="53"/>
      <c r="O278" s="53"/>
      <c r="P278" s="53"/>
      <c r="Q278" s="53"/>
      <c r="R278" s="53"/>
      <c r="S278" s="53"/>
      <c r="T278" s="4"/>
      <c r="U278" s="4"/>
      <c r="V278" s="4"/>
      <c r="W278" s="4"/>
      <c r="X278" s="4"/>
      <c r="Y278" s="4"/>
      <c r="Z278" s="4"/>
    </row>
    <row r="279" spans="1:26" ht="15.75" customHeight="1">
      <c r="A279" s="7"/>
      <c r="B279" s="4"/>
      <c r="C279" s="4"/>
      <c r="D279" s="7"/>
      <c r="E279" s="4"/>
      <c r="F279" s="4"/>
      <c r="G279" s="7"/>
      <c r="H279" s="53"/>
      <c r="I279" s="53"/>
      <c r="J279" s="53"/>
      <c r="K279" s="53"/>
      <c r="L279" s="53"/>
      <c r="M279" s="53"/>
      <c r="N279" s="53"/>
      <c r="O279" s="53"/>
      <c r="P279" s="53"/>
      <c r="Q279" s="53"/>
      <c r="R279" s="53"/>
      <c r="S279" s="53"/>
      <c r="T279" s="4"/>
      <c r="U279" s="4"/>
      <c r="V279" s="4"/>
      <c r="W279" s="4"/>
      <c r="X279" s="4"/>
      <c r="Y279" s="4"/>
      <c r="Z279" s="4"/>
    </row>
    <row r="280" spans="1:26" ht="15.75" customHeight="1">
      <c r="A280" s="7"/>
      <c r="B280" s="4"/>
      <c r="C280" s="4"/>
      <c r="D280" s="7"/>
      <c r="E280" s="4"/>
      <c r="F280" s="4"/>
      <c r="G280" s="7"/>
      <c r="H280" s="53"/>
      <c r="I280" s="53"/>
      <c r="J280" s="53"/>
      <c r="K280" s="53"/>
      <c r="L280" s="53"/>
      <c r="M280" s="53"/>
      <c r="N280" s="53"/>
      <c r="O280" s="53"/>
      <c r="P280" s="53"/>
      <c r="Q280" s="53"/>
      <c r="R280" s="53"/>
      <c r="S280" s="53"/>
      <c r="T280" s="4"/>
      <c r="U280" s="4"/>
      <c r="V280" s="4"/>
      <c r="W280" s="4"/>
      <c r="X280" s="4"/>
      <c r="Y280" s="4"/>
      <c r="Z280" s="4"/>
    </row>
    <row r="281" spans="1:26" ht="15.75" customHeight="1">
      <c r="A281" s="7"/>
      <c r="B281" s="4"/>
      <c r="C281" s="4"/>
      <c r="D281" s="7"/>
      <c r="E281" s="4"/>
      <c r="F281" s="4"/>
      <c r="G281" s="7"/>
      <c r="H281" s="53"/>
      <c r="I281" s="53"/>
      <c r="J281" s="53"/>
      <c r="K281" s="53"/>
      <c r="L281" s="53"/>
      <c r="M281" s="53"/>
      <c r="N281" s="53"/>
      <c r="O281" s="53"/>
      <c r="P281" s="53"/>
      <c r="Q281" s="53"/>
      <c r="R281" s="53"/>
      <c r="S281" s="53"/>
      <c r="T281" s="4"/>
      <c r="U281" s="4"/>
      <c r="V281" s="4"/>
      <c r="W281" s="4"/>
      <c r="X281" s="4"/>
      <c r="Y281" s="4"/>
      <c r="Z281" s="4"/>
    </row>
    <row r="282" spans="1:26" ht="15.75" customHeight="1">
      <c r="A282" s="7"/>
      <c r="B282" s="4"/>
      <c r="C282" s="4"/>
      <c r="D282" s="7"/>
      <c r="E282" s="4"/>
      <c r="F282" s="4"/>
      <c r="G282" s="7"/>
      <c r="H282" s="53"/>
      <c r="I282" s="53"/>
      <c r="J282" s="53"/>
      <c r="K282" s="53"/>
      <c r="L282" s="53"/>
      <c r="M282" s="53"/>
      <c r="N282" s="53"/>
      <c r="O282" s="53"/>
      <c r="P282" s="53"/>
      <c r="Q282" s="53"/>
      <c r="R282" s="53"/>
      <c r="S282" s="53"/>
      <c r="T282" s="4"/>
      <c r="U282" s="4"/>
      <c r="V282" s="4"/>
      <c r="W282" s="4"/>
      <c r="X282" s="4"/>
      <c r="Y282" s="4"/>
      <c r="Z282" s="4"/>
    </row>
    <row r="283" spans="1:26" ht="15.75" customHeight="1">
      <c r="A283" s="7"/>
      <c r="B283" s="4"/>
      <c r="C283" s="4"/>
      <c r="D283" s="7"/>
      <c r="E283" s="4"/>
      <c r="F283" s="4"/>
      <c r="G283" s="7"/>
      <c r="H283" s="53"/>
      <c r="I283" s="53"/>
      <c r="J283" s="53"/>
      <c r="K283" s="53"/>
      <c r="L283" s="53"/>
      <c r="M283" s="53"/>
      <c r="N283" s="53"/>
      <c r="O283" s="53"/>
      <c r="P283" s="53"/>
      <c r="Q283" s="53"/>
      <c r="R283" s="53"/>
      <c r="S283" s="53"/>
      <c r="T283" s="4"/>
      <c r="U283" s="4"/>
      <c r="V283" s="4"/>
      <c r="W283" s="4"/>
      <c r="X283" s="4"/>
      <c r="Y283" s="4"/>
      <c r="Z283" s="4"/>
    </row>
    <row r="284" spans="1:26" ht="15.75" customHeight="1">
      <c r="A284" s="7"/>
      <c r="B284" s="4"/>
      <c r="C284" s="4"/>
      <c r="D284" s="7"/>
      <c r="E284" s="4"/>
      <c r="F284" s="4"/>
      <c r="G284" s="7"/>
      <c r="H284" s="53"/>
      <c r="I284" s="53"/>
      <c r="J284" s="53"/>
      <c r="K284" s="53"/>
      <c r="L284" s="53"/>
      <c r="M284" s="53"/>
      <c r="N284" s="53"/>
      <c r="O284" s="53"/>
      <c r="P284" s="53"/>
      <c r="Q284" s="53"/>
      <c r="R284" s="53"/>
      <c r="S284" s="53"/>
      <c r="T284" s="4"/>
      <c r="U284" s="4"/>
      <c r="V284" s="4"/>
      <c r="W284" s="4"/>
      <c r="X284" s="4"/>
      <c r="Y284" s="4"/>
      <c r="Z284" s="4"/>
    </row>
    <row r="285" spans="1:26" ht="15.75" customHeight="1">
      <c r="A285" s="7"/>
      <c r="B285" s="4"/>
      <c r="C285" s="4"/>
      <c r="D285" s="7"/>
      <c r="E285" s="4"/>
      <c r="F285" s="4"/>
      <c r="G285" s="7"/>
      <c r="H285" s="53"/>
      <c r="I285" s="53"/>
      <c r="J285" s="53"/>
      <c r="K285" s="53"/>
      <c r="L285" s="53"/>
      <c r="M285" s="53"/>
      <c r="N285" s="53"/>
      <c r="O285" s="53"/>
      <c r="P285" s="53"/>
      <c r="Q285" s="53"/>
      <c r="R285" s="53"/>
      <c r="S285" s="53"/>
      <c r="T285" s="4"/>
      <c r="U285" s="4"/>
      <c r="V285" s="4"/>
      <c r="W285" s="4"/>
      <c r="X285" s="4"/>
      <c r="Y285" s="4"/>
      <c r="Z285" s="4"/>
    </row>
    <row r="286" spans="1:26" ht="15.75" customHeight="1">
      <c r="A286" s="7"/>
      <c r="B286" s="4"/>
      <c r="C286" s="4"/>
      <c r="D286" s="7"/>
      <c r="E286" s="4"/>
      <c r="F286" s="4"/>
      <c r="G286" s="7"/>
      <c r="H286" s="53"/>
      <c r="I286" s="53"/>
      <c r="J286" s="53"/>
      <c r="K286" s="53"/>
      <c r="L286" s="53"/>
      <c r="M286" s="53"/>
      <c r="N286" s="53"/>
      <c r="O286" s="53"/>
      <c r="P286" s="53"/>
      <c r="Q286" s="53"/>
      <c r="R286" s="53"/>
      <c r="S286" s="53"/>
      <c r="T286" s="4"/>
      <c r="U286" s="4"/>
      <c r="V286" s="4"/>
      <c r="W286" s="4"/>
      <c r="X286" s="4"/>
      <c r="Y286" s="4"/>
      <c r="Z286" s="4"/>
    </row>
    <row r="287" spans="1:26" ht="15.75" customHeight="1">
      <c r="A287" s="7"/>
      <c r="B287" s="4"/>
      <c r="C287" s="4"/>
      <c r="D287" s="7"/>
      <c r="E287" s="4"/>
      <c r="F287" s="4"/>
      <c r="G287" s="7"/>
      <c r="H287" s="53"/>
      <c r="I287" s="53"/>
      <c r="J287" s="53"/>
      <c r="K287" s="53"/>
      <c r="L287" s="53"/>
      <c r="M287" s="53"/>
      <c r="N287" s="53"/>
      <c r="O287" s="53"/>
      <c r="P287" s="53"/>
      <c r="Q287" s="53"/>
      <c r="R287" s="53"/>
      <c r="S287" s="53"/>
      <c r="T287" s="4"/>
      <c r="U287" s="4"/>
      <c r="V287" s="4"/>
      <c r="W287" s="4"/>
      <c r="X287" s="4"/>
      <c r="Y287" s="4"/>
      <c r="Z287" s="4"/>
    </row>
    <row r="288" spans="1:26" ht="15.75" customHeight="1">
      <c r="A288" s="7"/>
      <c r="B288" s="4"/>
      <c r="C288" s="4"/>
      <c r="D288" s="7"/>
      <c r="E288" s="4"/>
      <c r="F288" s="4"/>
      <c r="G288" s="7"/>
      <c r="H288" s="53"/>
      <c r="I288" s="53"/>
      <c r="J288" s="53"/>
      <c r="K288" s="53"/>
      <c r="L288" s="53"/>
      <c r="M288" s="53"/>
      <c r="N288" s="53"/>
      <c r="O288" s="53"/>
      <c r="P288" s="53"/>
      <c r="Q288" s="53"/>
      <c r="R288" s="53"/>
      <c r="S288" s="53"/>
      <c r="T288" s="4"/>
      <c r="U288" s="4"/>
      <c r="V288" s="4"/>
      <c r="W288" s="4"/>
      <c r="X288" s="4"/>
      <c r="Y288" s="4"/>
      <c r="Z288" s="4"/>
    </row>
    <row r="289" spans="1:26" ht="15.75" customHeight="1">
      <c r="A289" s="7"/>
      <c r="B289" s="4"/>
      <c r="C289" s="4"/>
      <c r="D289" s="7"/>
      <c r="E289" s="4"/>
      <c r="F289" s="4"/>
      <c r="G289" s="7"/>
      <c r="H289" s="53"/>
      <c r="I289" s="53"/>
      <c r="J289" s="53"/>
      <c r="K289" s="53"/>
      <c r="L289" s="53"/>
      <c r="M289" s="53"/>
      <c r="N289" s="53"/>
      <c r="O289" s="53"/>
      <c r="P289" s="53"/>
      <c r="Q289" s="53"/>
      <c r="R289" s="53"/>
      <c r="S289" s="53"/>
      <c r="T289" s="4"/>
      <c r="U289" s="4"/>
      <c r="V289" s="4"/>
      <c r="W289" s="4"/>
      <c r="X289" s="4"/>
      <c r="Y289" s="4"/>
      <c r="Z289" s="4"/>
    </row>
    <row r="290" spans="1:26" ht="15.75" customHeight="1">
      <c r="A290" s="7"/>
      <c r="B290" s="4"/>
      <c r="C290" s="4"/>
      <c r="D290" s="7"/>
      <c r="E290" s="4"/>
      <c r="F290" s="4"/>
      <c r="G290" s="7"/>
      <c r="H290" s="53"/>
      <c r="I290" s="53"/>
      <c r="J290" s="53"/>
      <c r="K290" s="53"/>
      <c r="L290" s="53"/>
      <c r="M290" s="53"/>
      <c r="N290" s="53"/>
      <c r="O290" s="53"/>
      <c r="P290" s="53"/>
      <c r="Q290" s="53"/>
      <c r="R290" s="53"/>
      <c r="S290" s="53"/>
      <c r="T290" s="4"/>
      <c r="U290" s="4"/>
      <c r="V290" s="4"/>
      <c r="W290" s="4"/>
      <c r="X290" s="4"/>
      <c r="Y290" s="4"/>
      <c r="Z290" s="4"/>
    </row>
    <row r="291" spans="1:26" ht="15.75" customHeight="1">
      <c r="A291" s="7"/>
      <c r="B291" s="4"/>
      <c r="C291" s="4"/>
      <c r="D291" s="7"/>
      <c r="E291" s="4"/>
      <c r="F291" s="4"/>
      <c r="G291" s="7"/>
      <c r="H291" s="53"/>
      <c r="I291" s="53"/>
      <c r="J291" s="53"/>
      <c r="K291" s="53"/>
      <c r="L291" s="53"/>
      <c r="M291" s="53"/>
      <c r="N291" s="53"/>
      <c r="O291" s="53"/>
      <c r="P291" s="53"/>
      <c r="Q291" s="53"/>
      <c r="R291" s="53"/>
      <c r="S291" s="53"/>
      <c r="T291" s="4"/>
      <c r="U291" s="4"/>
      <c r="V291" s="4"/>
      <c r="W291" s="4"/>
      <c r="X291" s="4"/>
      <c r="Y291" s="4"/>
      <c r="Z291" s="4"/>
    </row>
    <row r="292" spans="1:26" ht="15.75" customHeight="1">
      <c r="A292" s="7"/>
      <c r="B292" s="4"/>
      <c r="C292" s="4"/>
      <c r="D292" s="7"/>
      <c r="E292" s="4"/>
      <c r="F292" s="4"/>
      <c r="G292" s="7"/>
      <c r="H292" s="53"/>
      <c r="I292" s="53"/>
      <c r="J292" s="53"/>
      <c r="K292" s="53"/>
      <c r="L292" s="53"/>
      <c r="M292" s="53"/>
      <c r="N292" s="53"/>
      <c r="O292" s="53"/>
      <c r="P292" s="53"/>
      <c r="Q292" s="53"/>
      <c r="R292" s="53"/>
      <c r="S292" s="53"/>
      <c r="T292" s="4"/>
      <c r="U292" s="4"/>
      <c r="V292" s="4"/>
      <c r="W292" s="4"/>
      <c r="X292" s="4"/>
      <c r="Y292" s="4"/>
      <c r="Z292" s="4"/>
    </row>
    <row r="293" spans="1:26" ht="15.75" customHeight="1">
      <c r="A293" s="7"/>
      <c r="B293" s="4"/>
      <c r="C293" s="4"/>
      <c r="D293" s="7"/>
      <c r="E293" s="4"/>
      <c r="F293" s="4"/>
      <c r="G293" s="7"/>
      <c r="H293" s="53"/>
      <c r="I293" s="53"/>
      <c r="J293" s="53"/>
      <c r="K293" s="53"/>
      <c r="L293" s="53"/>
      <c r="M293" s="53"/>
      <c r="N293" s="53"/>
      <c r="O293" s="53"/>
      <c r="P293" s="53"/>
      <c r="Q293" s="53"/>
      <c r="R293" s="53"/>
      <c r="S293" s="53"/>
      <c r="T293" s="4"/>
      <c r="U293" s="4"/>
      <c r="V293" s="4"/>
      <c r="W293" s="4"/>
      <c r="X293" s="4"/>
      <c r="Y293" s="4"/>
      <c r="Z293" s="4"/>
    </row>
    <row r="294" spans="1:26" ht="15.75" customHeight="1">
      <c r="A294" s="7"/>
      <c r="B294" s="4"/>
      <c r="C294" s="4"/>
      <c r="D294" s="7"/>
      <c r="E294" s="4"/>
      <c r="F294" s="4"/>
      <c r="G294" s="7"/>
      <c r="H294" s="53"/>
      <c r="I294" s="53"/>
      <c r="J294" s="53"/>
      <c r="K294" s="53"/>
      <c r="L294" s="53"/>
      <c r="M294" s="53"/>
      <c r="N294" s="53"/>
      <c r="O294" s="53"/>
      <c r="P294" s="53"/>
      <c r="Q294" s="53"/>
      <c r="R294" s="53"/>
      <c r="S294" s="53"/>
      <c r="T294" s="4"/>
      <c r="U294" s="4"/>
      <c r="V294" s="4"/>
      <c r="W294" s="4"/>
      <c r="X294" s="4"/>
      <c r="Y294" s="4"/>
      <c r="Z294" s="4"/>
    </row>
    <row r="295" spans="1:26" ht="15.75" customHeight="1">
      <c r="A295" s="7"/>
      <c r="B295" s="4"/>
      <c r="C295" s="4"/>
      <c r="D295" s="7"/>
      <c r="E295" s="4"/>
      <c r="F295" s="4"/>
      <c r="G295" s="7"/>
      <c r="H295" s="53"/>
      <c r="I295" s="53"/>
      <c r="J295" s="53"/>
      <c r="K295" s="53"/>
      <c r="L295" s="53"/>
      <c r="M295" s="53"/>
      <c r="N295" s="53"/>
      <c r="O295" s="53"/>
      <c r="P295" s="53"/>
      <c r="Q295" s="53"/>
      <c r="R295" s="53"/>
      <c r="S295" s="53"/>
      <c r="T295" s="4"/>
      <c r="U295" s="4"/>
      <c r="V295" s="4"/>
      <c r="W295" s="4"/>
      <c r="X295" s="4"/>
      <c r="Y295" s="4"/>
      <c r="Z295" s="4"/>
    </row>
    <row r="296" spans="1:26" ht="15.75" customHeight="1">
      <c r="A296" s="7"/>
      <c r="B296" s="4"/>
      <c r="C296" s="4"/>
      <c r="D296" s="7"/>
      <c r="E296" s="4"/>
      <c r="F296" s="4"/>
      <c r="G296" s="7"/>
      <c r="H296" s="53"/>
      <c r="I296" s="53"/>
      <c r="J296" s="53"/>
      <c r="K296" s="53"/>
      <c r="L296" s="53"/>
      <c r="M296" s="53"/>
      <c r="N296" s="53"/>
      <c r="O296" s="53"/>
      <c r="P296" s="53"/>
      <c r="Q296" s="53"/>
      <c r="R296" s="53"/>
      <c r="S296" s="53"/>
      <c r="T296" s="4"/>
      <c r="U296" s="4"/>
      <c r="V296" s="4"/>
      <c r="W296" s="4"/>
      <c r="X296" s="4"/>
      <c r="Y296" s="4"/>
      <c r="Z296" s="4"/>
    </row>
    <row r="297" spans="1:26" ht="15.75" customHeight="1">
      <c r="A297" s="7"/>
      <c r="B297" s="4"/>
      <c r="C297" s="4"/>
      <c r="D297" s="7"/>
      <c r="E297" s="4"/>
      <c r="F297" s="4"/>
      <c r="G297" s="7"/>
      <c r="H297" s="53"/>
      <c r="I297" s="53"/>
      <c r="J297" s="53"/>
      <c r="K297" s="53"/>
      <c r="L297" s="53"/>
      <c r="M297" s="53"/>
      <c r="N297" s="53"/>
      <c r="O297" s="53"/>
      <c r="P297" s="53"/>
      <c r="Q297" s="53"/>
      <c r="R297" s="53"/>
      <c r="S297" s="53"/>
      <c r="T297" s="4"/>
      <c r="U297" s="4"/>
      <c r="V297" s="4"/>
      <c r="W297" s="4"/>
      <c r="X297" s="4"/>
      <c r="Y297" s="4"/>
      <c r="Z297" s="4"/>
    </row>
    <row r="298" spans="1:26" ht="15.75" customHeight="1">
      <c r="A298" s="7"/>
      <c r="B298" s="4"/>
      <c r="C298" s="4"/>
      <c r="D298" s="7"/>
      <c r="E298" s="4"/>
      <c r="F298" s="4"/>
      <c r="G298" s="7"/>
      <c r="H298" s="53"/>
      <c r="I298" s="53"/>
      <c r="J298" s="53"/>
      <c r="K298" s="53"/>
      <c r="L298" s="53"/>
      <c r="M298" s="53"/>
      <c r="N298" s="53"/>
      <c r="O298" s="53"/>
      <c r="P298" s="53"/>
      <c r="Q298" s="53"/>
      <c r="R298" s="53"/>
      <c r="S298" s="53"/>
      <c r="T298" s="4"/>
      <c r="U298" s="4"/>
      <c r="V298" s="4"/>
      <c r="W298" s="4"/>
      <c r="X298" s="4"/>
      <c r="Y298" s="4"/>
      <c r="Z298" s="4"/>
    </row>
    <row r="299" spans="1:26" ht="15.75" customHeight="1">
      <c r="A299" s="7"/>
      <c r="B299" s="4"/>
      <c r="C299" s="4"/>
      <c r="D299" s="7"/>
      <c r="E299" s="4"/>
      <c r="F299" s="4"/>
      <c r="G299" s="7"/>
      <c r="H299" s="53"/>
      <c r="I299" s="53"/>
      <c r="J299" s="53"/>
      <c r="K299" s="53"/>
      <c r="L299" s="53"/>
      <c r="M299" s="53"/>
      <c r="N299" s="53"/>
      <c r="O299" s="53"/>
      <c r="P299" s="53"/>
      <c r="Q299" s="53"/>
      <c r="R299" s="53"/>
      <c r="S299" s="53"/>
      <c r="T299" s="4"/>
      <c r="U299" s="4"/>
      <c r="V299" s="4"/>
      <c r="W299" s="4"/>
      <c r="X299" s="4"/>
      <c r="Y299" s="4"/>
      <c r="Z299" s="4"/>
    </row>
    <row r="300" spans="1:26" ht="15.75" customHeight="1">
      <c r="A300" s="7"/>
      <c r="B300" s="4"/>
      <c r="C300" s="4"/>
      <c r="D300" s="7"/>
      <c r="E300" s="4"/>
      <c r="F300" s="4"/>
      <c r="G300" s="7"/>
      <c r="H300" s="53"/>
      <c r="I300" s="53"/>
      <c r="J300" s="53"/>
      <c r="K300" s="53"/>
      <c r="L300" s="53"/>
      <c r="M300" s="53"/>
      <c r="N300" s="53"/>
      <c r="O300" s="53"/>
      <c r="P300" s="53"/>
      <c r="Q300" s="53"/>
      <c r="R300" s="53"/>
      <c r="S300" s="53"/>
      <c r="T300" s="4"/>
      <c r="U300" s="4"/>
      <c r="V300" s="4"/>
      <c r="W300" s="4"/>
      <c r="X300" s="4"/>
      <c r="Y300" s="4"/>
      <c r="Z300" s="4"/>
    </row>
    <row r="301" spans="1:26" ht="15.75" customHeight="1">
      <c r="A301" s="7"/>
      <c r="B301" s="4"/>
      <c r="C301" s="4"/>
      <c r="D301" s="7"/>
      <c r="E301" s="4"/>
      <c r="F301" s="4"/>
      <c r="G301" s="7"/>
      <c r="H301" s="53"/>
      <c r="I301" s="53"/>
      <c r="J301" s="53"/>
      <c r="K301" s="53"/>
      <c r="L301" s="53"/>
      <c r="M301" s="53"/>
      <c r="N301" s="53"/>
      <c r="O301" s="53"/>
      <c r="P301" s="53"/>
      <c r="Q301" s="53"/>
      <c r="R301" s="53"/>
      <c r="S301" s="53"/>
      <c r="T301" s="4"/>
      <c r="U301" s="4"/>
      <c r="V301" s="4"/>
      <c r="W301" s="4"/>
      <c r="X301" s="4"/>
      <c r="Y301" s="4"/>
      <c r="Z301" s="4"/>
    </row>
    <row r="302" spans="1:26" ht="15.75" customHeight="1">
      <c r="A302" s="7"/>
      <c r="B302" s="4"/>
      <c r="C302" s="4"/>
      <c r="D302" s="7"/>
      <c r="E302" s="4"/>
      <c r="F302" s="4"/>
      <c r="G302" s="7"/>
      <c r="H302" s="53"/>
      <c r="I302" s="53"/>
      <c r="J302" s="53"/>
      <c r="K302" s="53"/>
      <c r="L302" s="53"/>
      <c r="M302" s="53"/>
      <c r="N302" s="53"/>
      <c r="O302" s="53"/>
      <c r="P302" s="53"/>
      <c r="Q302" s="53"/>
      <c r="R302" s="53"/>
      <c r="S302" s="53"/>
      <c r="T302" s="4"/>
      <c r="U302" s="4"/>
      <c r="V302" s="4"/>
      <c r="W302" s="4"/>
      <c r="X302" s="4"/>
      <c r="Y302" s="4"/>
      <c r="Z302" s="4"/>
    </row>
    <row r="303" spans="1:26" ht="15.75" customHeight="1">
      <c r="A303" s="7"/>
      <c r="B303" s="4"/>
      <c r="C303" s="4"/>
      <c r="D303" s="7"/>
      <c r="E303" s="4"/>
      <c r="F303" s="4"/>
      <c r="G303" s="7"/>
      <c r="H303" s="53"/>
      <c r="I303" s="53"/>
      <c r="J303" s="53"/>
      <c r="K303" s="53"/>
      <c r="L303" s="53"/>
      <c r="M303" s="53"/>
      <c r="N303" s="53"/>
      <c r="O303" s="53"/>
      <c r="P303" s="53"/>
      <c r="Q303" s="53"/>
      <c r="R303" s="53"/>
      <c r="S303" s="53"/>
      <c r="T303" s="4"/>
      <c r="U303" s="4"/>
      <c r="V303" s="4"/>
      <c r="W303" s="4"/>
      <c r="X303" s="4"/>
      <c r="Y303" s="4"/>
      <c r="Z303" s="4"/>
    </row>
    <row r="304" spans="1:26" ht="15.75" customHeight="1">
      <c r="A304" s="7"/>
      <c r="B304" s="4"/>
      <c r="C304" s="4"/>
      <c r="D304" s="7"/>
      <c r="E304" s="4"/>
      <c r="F304" s="4"/>
      <c r="G304" s="7"/>
      <c r="H304" s="53"/>
      <c r="I304" s="53"/>
      <c r="J304" s="53"/>
      <c r="K304" s="53"/>
      <c r="L304" s="53"/>
      <c r="M304" s="53"/>
      <c r="N304" s="53"/>
      <c r="O304" s="53"/>
      <c r="P304" s="53"/>
      <c r="Q304" s="53"/>
      <c r="R304" s="53"/>
      <c r="S304" s="53"/>
      <c r="T304" s="4"/>
      <c r="U304" s="4"/>
      <c r="V304" s="4"/>
      <c r="W304" s="4"/>
      <c r="X304" s="4"/>
      <c r="Y304" s="4"/>
      <c r="Z304" s="4"/>
    </row>
    <row r="305" spans="1:26" ht="15.75" customHeight="1">
      <c r="A305" s="7"/>
      <c r="B305" s="4"/>
      <c r="C305" s="4"/>
      <c r="D305" s="7"/>
      <c r="E305" s="4"/>
      <c r="F305" s="4"/>
      <c r="G305" s="7"/>
      <c r="H305" s="53"/>
      <c r="I305" s="53"/>
      <c r="J305" s="53"/>
      <c r="K305" s="53"/>
      <c r="L305" s="53"/>
      <c r="M305" s="53"/>
      <c r="N305" s="53"/>
      <c r="O305" s="53"/>
      <c r="P305" s="53"/>
      <c r="Q305" s="53"/>
      <c r="R305" s="53"/>
      <c r="S305" s="53"/>
      <c r="T305" s="4"/>
      <c r="U305" s="4"/>
      <c r="V305" s="4"/>
      <c r="W305" s="4"/>
      <c r="X305" s="4"/>
      <c r="Y305" s="4"/>
      <c r="Z305" s="4"/>
    </row>
    <row r="306" spans="1:26" ht="15.75" customHeight="1">
      <c r="A306" s="7"/>
      <c r="B306" s="4"/>
      <c r="C306" s="4"/>
      <c r="D306" s="7"/>
      <c r="E306" s="4"/>
      <c r="F306" s="4"/>
      <c r="G306" s="7"/>
      <c r="H306" s="53"/>
      <c r="I306" s="53"/>
      <c r="J306" s="53"/>
      <c r="K306" s="53"/>
      <c r="L306" s="53"/>
      <c r="M306" s="53"/>
      <c r="N306" s="53"/>
      <c r="O306" s="53"/>
      <c r="P306" s="53"/>
      <c r="Q306" s="53"/>
      <c r="R306" s="53"/>
      <c r="S306" s="53"/>
      <c r="T306" s="4"/>
      <c r="U306" s="4"/>
      <c r="V306" s="4"/>
      <c r="W306" s="4"/>
      <c r="X306" s="4"/>
      <c r="Y306" s="4"/>
      <c r="Z306" s="4"/>
    </row>
    <row r="307" spans="1:26" ht="15.75" customHeight="1">
      <c r="A307" s="7"/>
      <c r="B307" s="4"/>
      <c r="C307" s="4"/>
      <c r="D307" s="7"/>
      <c r="E307" s="4"/>
      <c r="F307" s="4"/>
      <c r="G307" s="7"/>
      <c r="H307" s="53"/>
      <c r="I307" s="53"/>
      <c r="J307" s="53"/>
      <c r="K307" s="53"/>
      <c r="L307" s="53"/>
      <c r="M307" s="53"/>
      <c r="N307" s="53"/>
      <c r="O307" s="53"/>
      <c r="P307" s="53"/>
      <c r="Q307" s="53"/>
      <c r="R307" s="53"/>
      <c r="S307" s="53"/>
      <c r="T307" s="4"/>
      <c r="U307" s="4"/>
      <c r="V307" s="4"/>
      <c r="W307" s="4"/>
      <c r="X307" s="4"/>
      <c r="Y307" s="4"/>
      <c r="Z307" s="4"/>
    </row>
    <row r="308" spans="1:26" ht="15.75" customHeight="1">
      <c r="A308" s="7"/>
      <c r="B308" s="4"/>
      <c r="C308" s="4"/>
      <c r="D308" s="7"/>
      <c r="E308" s="4"/>
      <c r="F308" s="4"/>
      <c r="G308" s="7"/>
      <c r="H308" s="53"/>
      <c r="I308" s="53"/>
      <c r="J308" s="53"/>
      <c r="K308" s="53"/>
      <c r="L308" s="53"/>
      <c r="M308" s="53"/>
      <c r="N308" s="53"/>
      <c r="O308" s="53"/>
      <c r="P308" s="53"/>
      <c r="Q308" s="53"/>
      <c r="R308" s="53"/>
      <c r="S308" s="53"/>
      <c r="T308" s="4"/>
      <c r="U308" s="4"/>
      <c r="V308" s="4"/>
      <c r="W308" s="4"/>
      <c r="X308" s="4"/>
      <c r="Y308" s="4"/>
      <c r="Z308" s="4"/>
    </row>
    <row r="309" spans="1:26" ht="15.75" customHeight="1">
      <c r="A309" s="7"/>
      <c r="B309" s="4"/>
      <c r="C309" s="4"/>
      <c r="D309" s="7"/>
      <c r="E309" s="4"/>
      <c r="F309" s="4"/>
      <c r="G309" s="7"/>
      <c r="H309" s="53"/>
      <c r="I309" s="53"/>
      <c r="J309" s="53"/>
      <c r="K309" s="53"/>
      <c r="L309" s="53"/>
      <c r="M309" s="53"/>
      <c r="N309" s="53"/>
      <c r="O309" s="53"/>
      <c r="P309" s="53"/>
      <c r="Q309" s="53"/>
      <c r="R309" s="53"/>
      <c r="S309" s="53"/>
      <c r="T309" s="4"/>
      <c r="U309" s="4"/>
      <c r="V309" s="4"/>
      <c r="W309" s="4"/>
      <c r="X309" s="4"/>
      <c r="Y309" s="4"/>
      <c r="Z309" s="4"/>
    </row>
    <row r="310" spans="1:26" ht="15.75" customHeight="1">
      <c r="A310" s="7"/>
      <c r="B310" s="4"/>
      <c r="C310" s="4"/>
      <c r="D310" s="7"/>
      <c r="E310" s="4"/>
      <c r="F310" s="4"/>
      <c r="G310" s="7"/>
      <c r="H310" s="53"/>
      <c r="I310" s="53"/>
      <c r="J310" s="53"/>
      <c r="K310" s="53"/>
      <c r="L310" s="53"/>
      <c r="M310" s="53"/>
      <c r="N310" s="53"/>
      <c r="O310" s="53"/>
      <c r="P310" s="53"/>
      <c r="Q310" s="53"/>
      <c r="R310" s="53"/>
      <c r="S310" s="53"/>
      <c r="T310" s="4"/>
      <c r="U310" s="4"/>
      <c r="V310" s="4"/>
      <c r="W310" s="4"/>
      <c r="X310" s="4"/>
      <c r="Y310" s="4"/>
      <c r="Z310" s="4"/>
    </row>
    <row r="311" spans="1:26" ht="15.75" customHeight="1">
      <c r="A311" s="7"/>
      <c r="B311" s="4"/>
      <c r="C311" s="4"/>
      <c r="D311" s="7"/>
      <c r="E311" s="4"/>
      <c r="F311" s="4"/>
      <c r="G311" s="7"/>
      <c r="H311" s="53"/>
      <c r="I311" s="53"/>
      <c r="J311" s="53"/>
      <c r="K311" s="53"/>
      <c r="L311" s="53"/>
      <c r="M311" s="53"/>
      <c r="N311" s="53"/>
      <c r="O311" s="53"/>
      <c r="P311" s="53"/>
      <c r="Q311" s="53"/>
      <c r="R311" s="53"/>
      <c r="S311" s="53"/>
      <c r="T311" s="4"/>
      <c r="U311" s="4"/>
      <c r="V311" s="4"/>
      <c r="W311" s="4"/>
      <c r="X311" s="4"/>
      <c r="Y311" s="4"/>
      <c r="Z311" s="4"/>
    </row>
    <row r="312" spans="1:26" ht="15.75" customHeight="1">
      <c r="A312" s="7"/>
      <c r="B312" s="4"/>
      <c r="C312" s="4"/>
      <c r="D312" s="7"/>
      <c r="E312" s="4"/>
      <c r="F312" s="4"/>
      <c r="G312" s="7"/>
      <c r="H312" s="53"/>
      <c r="I312" s="53"/>
      <c r="J312" s="53"/>
      <c r="K312" s="53"/>
      <c r="L312" s="53"/>
      <c r="M312" s="53"/>
      <c r="N312" s="53"/>
      <c r="O312" s="53"/>
      <c r="P312" s="53"/>
      <c r="Q312" s="53"/>
      <c r="R312" s="53"/>
      <c r="S312" s="53"/>
      <c r="T312" s="4"/>
      <c r="U312" s="4"/>
      <c r="V312" s="4"/>
      <c r="W312" s="4"/>
      <c r="X312" s="4"/>
      <c r="Y312" s="4"/>
      <c r="Z312" s="4"/>
    </row>
    <row r="313" spans="1:26" ht="15.75" customHeight="1">
      <c r="A313" s="7"/>
      <c r="B313" s="4"/>
      <c r="C313" s="4"/>
      <c r="D313" s="7"/>
      <c r="E313" s="4"/>
      <c r="F313" s="4"/>
      <c r="G313" s="7"/>
      <c r="H313" s="53"/>
      <c r="I313" s="53"/>
      <c r="J313" s="53"/>
      <c r="K313" s="53"/>
      <c r="L313" s="53"/>
      <c r="M313" s="53"/>
      <c r="N313" s="53"/>
      <c r="O313" s="53"/>
      <c r="P313" s="53"/>
      <c r="Q313" s="53"/>
      <c r="R313" s="53"/>
      <c r="S313" s="53"/>
      <c r="T313" s="4"/>
      <c r="U313" s="4"/>
      <c r="V313" s="4"/>
      <c r="W313" s="4"/>
      <c r="X313" s="4"/>
      <c r="Y313" s="4"/>
      <c r="Z313" s="4"/>
    </row>
    <row r="314" spans="1:26" ht="15.75" customHeight="1">
      <c r="A314" s="7"/>
      <c r="B314" s="4"/>
      <c r="C314" s="4"/>
      <c r="D314" s="7"/>
      <c r="E314" s="4"/>
      <c r="F314" s="4"/>
      <c r="G314" s="7"/>
      <c r="H314" s="53"/>
      <c r="I314" s="53"/>
      <c r="J314" s="53"/>
      <c r="K314" s="53"/>
      <c r="L314" s="53"/>
      <c r="M314" s="53"/>
      <c r="N314" s="53"/>
      <c r="O314" s="53"/>
      <c r="P314" s="53"/>
      <c r="Q314" s="53"/>
      <c r="R314" s="53"/>
      <c r="S314" s="53"/>
      <c r="T314" s="4"/>
      <c r="U314" s="4"/>
      <c r="V314" s="4"/>
      <c r="W314" s="4"/>
      <c r="X314" s="4"/>
      <c r="Y314" s="4"/>
      <c r="Z314" s="4"/>
    </row>
    <row r="315" spans="1:26" ht="15.75" customHeight="1">
      <c r="A315" s="7"/>
      <c r="B315" s="4"/>
      <c r="C315" s="4"/>
      <c r="D315" s="7"/>
      <c r="E315" s="4"/>
      <c r="F315" s="4"/>
      <c r="G315" s="7"/>
      <c r="H315" s="53"/>
      <c r="I315" s="53"/>
      <c r="J315" s="53"/>
      <c r="K315" s="53"/>
      <c r="L315" s="53"/>
      <c r="M315" s="53"/>
      <c r="N315" s="53"/>
      <c r="O315" s="53"/>
      <c r="P315" s="53"/>
      <c r="Q315" s="53"/>
      <c r="R315" s="53"/>
      <c r="S315" s="53"/>
      <c r="T315" s="4"/>
      <c r="U315" s="4"/>
      <c r="V315" s="4"/>
      <c r="W315" s="4"/>
      <c r="X315" s="4"/>
      <c r="Y315" s="4"/>
      <c r="Z315" s="4"/>
    </row>
    <row r="316" spans="1:26" ht="15.75" customHeight="1">
      <c r="A316" s="7"/>
      <c r="B316" s="4"/>
      <c r="C316" s="4"/>
      <c r="D316" s="7"/>
      <c r="E316" s="4"/>
      <c r="F316" s="4"/>
      <c r="G316" s="7"/>
      <c r="H316" s="53"/>
      <c r="I316" s="53"/>
      <c r="J316" s="53"/>
      <c r="K316" s="53"/>
      <c r="L316" s="53"/>
      <c r="M316" s="53"/>
      <c r="N316" s="53"/>
      <c r="O316" s="53"/>
      <c r="P316" s="53"/>
      <c r="Q316" s="53"/>
      <c r="R316" s="53"/>
      <c r="S316" s="53"/>
      <c r="T316" s="4"/>
      <c r="U316" s="4"/>
      <c r="V316" s="4"/>
      <c r="W316" s="4"/>
      <c r="X316" s="4"/>
      <c r="Y316" s="4"/>
      <c r="Z316" s="4"/>
    </row>
    <row r="317" spans="1:26" ht="15.75" customHeight="1">
      <c r="A317" s="7"/>
      <c r="B317" s="4"/>
      <c r="C317" s="4"/>
      <c r="D317" s="7"/>
      <c r="E317" s="4"/>
      <c r="F317" s="4"/>
      <c r="G317" s="7"/>
      <c r="H317" s="53"/>
      <c r="I317" s="53"/>
      <c r="J317" s="53"/>
      <c r="K317" s="53"/>
      <c r="L317" s="53"/>
      <c r="M317" s="53"/>
      <c r="N317" s="53"/>
      <c r="O317" s="53"/>
      <c r="P317" s="53"/>
      <c r="Q317" s="53"/>
      <c r="R317" s="53"/>
      <c r="S317" s="53"/>
      <c r="T317" s="4"/>
      <c r="U317" s="4"/>
      <c r="V317" s="4"/>
      <c r="W317" s="4"/>
      <c r="X317" s="4"/>
      <c r="Y317" s="4"/>
      <c r="Z317" s="4"/>
    </row>
    <row r="318" spans="1:26" ht="15.75" customHeight="1">
      <c r="A318" s="7"/>
      <c r="B318" s="4"/>
      <c r="C318" s="4"/>
      <c r="D318" s="7"/>
      <c r="E318" s="4"/>
      <c r="F318" s="4"/>
      <c r="G318" s="7"/>
      <c r="H318" s="53"/>
      <c r="I318" s="53"/>
      <c r="J318" s="53"/>
      <c r="K318" s="53"/>
      <c r="L318" s="53"/>
      <c r="M318" s="53"/>
      <c r="N318" s="53"/>
      <c r="O318" s="53"/>
      <c r="P318" s="53"/>
      <c r="Q318" s="53"/>
      <c r="R318" s="53"/>
      <c r="S318" s="53"/>
      <c r="T318" s="4"/>
      <c r="U318" s="4"/>
      <c r="V318" s="4"/>
      <c r="W318" s="4"/>
      <c r="X318" s="4"/>
      <c r="Y318" s="4"/>
      <c r="Z318" s="4"/>
    </row>
    <row r="319" spans="1:26" ht="15.75" customHeight="1">
      <c r="A319" s="7"/>
      <c r="B319" s="4"/>
      <c r="C319" s="4"/>
      <c r="D319" s="7"/>
      <c r="E319" s="4"/>
      <c r="F319" s="4"/>
      <c r="G319" s="7"/>
      <c r="H319" s="53"/>
      <c r="I319" s="53"/>
      <c r="J319" s="53"/>
      <c r="K319" s="53"/>
      <c r="L319" s="53"/>
      <c r="M319" s="53"/>
      <c r="N319" s="53"/>
      <c r="O319" s="53"/>
      <c r="P319" s="53"/>
      <c r="Q319" s="53"/>
      <c r="R319" s="53"/>
      <c r="S319" s="53"/>
      <c r="T319" s="4"/>
      <c r="U319" s="4"/>
      <c r="V319" s="4"/>
      <c r="W319" s="4"/>
      <c r="X319" s="4"/>
      <c r="Y319" s="4"/>
      <c r="Z319" s="4"/>
    </row>
    <row r="320" spans="1:26" ht="15.75" customHeight="1">
      <c r="A320" s="7"/>
      <c r="B320" s="4"/>
      <c r="C320" s="4"/>
      <c r="D320" s="7"/>
      <c r="E320" s="4"/>
      <c r="F320" s="4"/>
      <c r="G320" s="7"/>
      <c r="H320" s="53"/>
      <c r="I320" s="53"/>
      <c r="J320" s="53"/>
      <c r="K320" s="53"/>
      <c r="L320" s="53"/>
      <c r="M320" s="53"/>
      <c r="N320" s="53"/>
      <c r="O320" s="53"/>
      <c r="P320" s="53"/>
      <c r="Q320" s="53"/>
      <c r="R320" s="53"/>
      <c r="S320" s="53"/>
      <c r="T320" s="4"/>
      <c r="U320" s="4"/>
      <c r="V320" s="4"/>
      <c r="W320" s="4"/>
      <c r="X320" s="4"/>
      <c r="Y320" s="4"/>
      <c r="Z320" s="4"/>
    </row>
    <row r="321" spans="1:26" ht="15.75" customHeight="1">
      <c r="A321" s="7"/>
      <c r="B321" s="4"/>
      <c r="C321" s="4"/>
      <c r="D321" s="7"/>
      <c r="E321" s="4"/>
      <c r="F321" s="4"/>
      <c r="G321" s="7"/>
      <c r="H321" s="53"/>
      <c r="I321" s="53"/>
      <c r="J321" s="53"/>
      <c r="K321" s="53"/>
      <c r="L321" s="53"/>
      <c r="M321" s="53"/>
      <c r="N321" s="53"/>
      <c r="O321" s="53"/>
      <c r="P321" s="53"/>
      <c r="Q321" s="53"/>
      <c r="R321" s="53"/>
      <c r="S321" s="53"/>
      <c r="T321" s="4"/>
      <c r="U321" s="4"/>
      <c r="V321" s="4"/>
      <c r="W321" s="4"/>
      <c r="X321" s="4"/>
      <c r="Y321" s="4"/>
      <c r="Z321" s="4"/>
    </row>
    <row r="322" spans="1:26" ht="15.75" customHeight="1">
      <c r="A322" s="7"/>
      <c r="B322" s="4"/>
      <c r="C322" s="4"/>
      <c r="D322" s="7"/>
      <c r="E322" s="4"/>
      <c r="F322" s="4"/>
      <c r="G322" s="7"/>
      <c r="H322" s="53"/>
      <c r="I322" s="53"/>
      <c r="J322" s="53"/>
      <c r="K322" s="53"/>
      <c r="L322" s="53"/>
      <c r="M322" s="53"/>
      <c r="N322" s="53"/>
      <c r="O322" s="53"/>
      <c r="P322" s="53"/>
      <c r="Q322" s="53"/>
      <c r="R322" s="53"/>
      <c r="S322" s="53"/>
      <c r="T322" s="4"/>
      <c r="U322" s="4"/>
      <c r="V322" s="4"/>
      <c r="W322" s="4"/>
      <c r="X322" s="4"/>
      <c r="Y322" s="4"/>
      <c r="Z322" s="4"/>
    </row>
    <row r="323" spans="1:26" ht="15.75" customHeight="1">
      <c r="A323" s="7"/>
      <c r="B323" s="4"/>
      <c r="C323" s="4"/>
      <c r="D323" s="7"/>
      <c r="E323" s="4"/>
      <c r="F323" s="4"/>
      <c r="G323" s="7"/>
      <c r="H323" s="53"/>
      <c r="I323" s="53"/>
      <c r="J323" s="53"/>
      <c r="K323" s="53"/>
      <c r="L323" s="53"/>
      <c r="M323" s="53"/>
      <c r="N323" s="53"/>
      <c r="O323" s="53"/>
      <c r="P323" s="53"/>
      <c r="Q323" s="53"/>
      <c r="R323" s="53"/>
      <c r="S323" s="53"/>
      <c r="T323" s="4"/>
      <c r="U323" s="4"/>
      <c r="V323" s="4"/>
      <c r="W323" s="4"/>
      <c r="X323" s="4"/>
      <c r="Y323" s="4"/>
      <c r="Z323" s="4"/>
    </row>
    <row r="324" spans="1:26" ht="15.75" customHeight="1">
      <c r="A324" s="7"/>
      <c r="B324" s="4"/>
      <c r="C324" s="4"/>
      <c r="D324" s="7"/>
      <c r="E324" s="4"/>
      <c r="F324" s="4"/>
      <c r="G324" s="7"/>
      <c r="H324" s="53"/>
      <c r="I324" s="53"/>
      <c r="J324" s="53"/>
      <c r="K324" s="53"/>
      <c r="L324" s="53"/>
      <c r="M324" s="53"/>
      <c r="N324" s="53"/>
      <c r="O324" s="53"/>
      <c r="P324" s="53"/>
      <c r="Q324" s="53"/>
      <c r="R324" s="53"/>
      <c r="S324" s="53"/>
      <c r="T324" s="4"/>
      <c r="U324" s="4"/>
      <c r="V324" s="4"/>
      <c r="W324" s="4"/>
      <c r="X324" s="4"/>
      <c r="Y324" s="4"/>
      <c r="Z324" s="4"/>
    </row>
    <row r="325" spans="1:26" ht="15.75" customHeight="1">
      <c r="A325" s="7"/>
      <c r="B325" s="4"/>
      <c r="C325" s="4"/>
      <c r="D325" s="7"/>
      <c r="E325" s="4"/>
      <c r="F325" s="4"/>
      <c r="G325" s="7"/>
      <c r="H325" s="53"/>
      <c r="I325" s="53"/>
      <c r="J325" s="53"/>
      <c r="K325" s="53"/>
      <c r="L325" s="53"/>
      <c r="M325" s="53"/>
      <c r="N325" s="53"/>
      <c r="O325" s="53"/>
      <c r="P325" s="53"/>
      <c r="Q325" s="53"/>
      <c r="R325" s="53"/>
      <c r="S325" s="53"/>
      <c r="T325" s="4"/>
      <c r="U325" s="4"/>
      <c r="V325" s="4"/>
      <c r="W325" s="4"/>
      <c r="X325" s="4"/>
      <c r="Y325" s="4"/>
      <c r="Z325" s="4"/>
    </row>
    <row r="326" spans="1:26" ht="15.75" customHeight="1">
      <c r="A326" s="7"/>
      <c r="B326" s="4"/>
      <c r="C326" s="4"/>
      <c r="D326" s="7"/>
      <c r="E326" s="4"/>
      <c r="F326" s="4"/>
      <c r="G326" s="7"/>
      <c r="H326" s="53"/>
      <c r="I326" s="53"/>
      <c r="J326" s="53"/>
      <c r="K326" s="53"/>
      <c r="L326" s="53"/>
      <c r="M326" s="53"/>
      <c r="N326" s="53"/>
      <c r="O326" s="53"/>
      <c r="P326" s="53"/>
      <c r="Q326" s="53"/>
      <c r="R326" s="53"/>
      <c r="S326" s="53"/>
      <c r="T326" s="4"/>
      <c r="U326" s="4"/>
      <c r="V326" s="4"/>
      <c r="W326" s="4"/>
      <c r="X326" s="4"/>
      <c r="Y326" s="4"/>
      <c r="Z326" s="4"/>
    </row>
    <row r="327" spans="1:26" ht="15.75" customHeight="1">
      <c r="A327" s="7"/>
      <c r="B327" s="4"/>
      <c r="C327" s="4"/>
      <c r="D327" s="7"/>
      <c r="E327" s="4"/>
      <c r="F327" s="4"/>
      <c r="G327" s="7"/>
      <c r="H327" s="53"/>
      <c r="I327" s="53"/>
      <c r="J327" s="53"/>
      <c r="K327" s="53"/>
      <c r="L327" s="53"/>
      <c r="M327" s="53"/>
      <c r="N327" s="53"/>
      <c r="O327" s="53"/>
      <c r="P327" s="53"/>
      <c r="Q327" s="53"/>
      <c r="R327" s="53"/>
      <c r="S327" s="53"/>
      <c r="T327" s="4"/>
      <c r="U327" s="4"/>
      <c r="V327" s="4"/>
      <c r="W327" s="4"/>
      <c r="X327" s="4"/>
      <c r="Y327" s="4"/>
      <c r="Z327" s="4"/>
    </row>
    <row r="328" spans="1:26" ht="15.75" customHeight="1">
      <c r="A328" s="7"/>
      <c r="B328" s="4"/>
      <c r="C328" s="4"/>
      <c r="D328" s="7"/>
      <c r="E328" s="4"/>
      <c r="F328" s="4"/>
      <c r="G328" s="7"/>
      <c r="H328" s="53"/>
      <c r="I328" s="53"/>
      <c r="J328" s="53"/>
      <c r="K328" s="53"/>
      <c r="L328" s="53"/>
      <c r="M328" s="53"/>
      <c r="N328" s="53"/>
      <c r="O328" s="53"/>
      <c r="P328" s="53"/>
      <c r="Q328" s="53"/>
      <c r="R328" s="53"/>
      <c r="S328" s="53"/>
      <c r="T328" s="4"/>
      <c r="U328" s="4"/>
      <c r="V328" s="4"/>
      <c r="W328" s="4"/>
      <c r="X328" s="4"/>
      <c r="Y328" s="4"/>
      <c r="Z328" s="4"/>
    </row>
    <row r="329" spans="1:26" ht="15.75" customHeight="1">
      <c r="A329" s="7"/>
      <c r="B329" s="4"/>
      <c r="C329" s="4"/>
      <c r="D329" s="7"/>
      <c r="E329" s="4"/>
      <c r="F329" s="4"/>
      <c r="G329" s="7"/>
      <c r="H329" s="53"/>
      <c r="I329" s="53"/>
      <c r="J329" s="53"/>
      <c r="K329" s="53"/>
      <c r="L329" s="53"/>
      <c r="M329" s="53"/>
      <c r="N329" s="53"/>
      <c r="O329" s="53"/>
      <c r="P329" s="53"/>
      <c r="Q329" s="53"/>
      <c r="R329" s="53"/>
      <c r="S329" s="53"/>
      <c r="T329" s="4"/>
      <c r="U329" s="4"/>
      <c r="V329" s="4"/>
      <c r="W329" s="4"/>
      <c r="X329" s="4"/>
      <c r="Y329" s="4"/>
      <c r="Z329" s="4"/>
    </row>
    <row r="330" spans="1:26" ht="15.75" customHeight="1">
      <c r="A330" s="7"/>
      <c r="B330" s="4"/>
      <c r="C330" s="4"/>
      <c r="D330" s="7"/>
      <c r="E330" s="4"/>
      <c r="F330" s="4"/>
      <c r="G330" s="7"/>
      <c r="H330" s="53"/>
      <c r="I330" s="53"/>
      <c r="J330" s="53"/>
      <c r="K330" s="53"/>
      <c r="L330" s="53"/>
      <c r="M330" s="53"/>
      <c r="N330" s="53"/>
      <c r="O330" s="53"/>
      <c r="P330" s="53"/>
      <c r="Q330" s="53"/>
      <c r="R330" s="53"/>
      <c r="S330" s="53"/>
      <c r="T330" s="4"/>
      <c r="U330" s="4"/>
      <c r="V330" s="4"/>
      <c r="W330" s="4"/>
      <c r="X330" s="4"/>
      <c r="Y330" s="4"/>
      <c r="Z330" s="4"/>
    </row>
    <row r="331" spans="1:26" ht="15.75" customHeight="1">
      <c r="A331" s="7"/>
      <c r="B331" s="4"/>
      <c r="C331" s="4"/>
      <c r="D331" s="7"/>
      <c r="E331" s="4"/>
      <c r="F331" s="4"/>
      <c r="G331" s="7"/>
      <c r="H331" s="53"/>
      <c r="I331" s="53"/>
      <c r="J331" s="53"/>
      <c r="K331" s="53"/>
      <c r="L331" s="53"/>
      <c r="M331" s="53"/>
      <c r="N331" s="53"/>
      <c r="O331" s="53"/>
      <c r="P331" s="53"/>
      <c r="Q331" s="53"/>
      <c r="R331" s="53"/>
      <c r="S331" s="53"/>
      <c r="T331" s="4"/>
      <c r="U331" s="4"/>
      <c r="V331" s="4"/>
      <c r="W331" s="4"/>
      <c r="X331" s="4"/>
      <c r="Y331" s="4"/>
      <c r="Z331" s="4"/>
    </row>
    <row r="332" spans="1:26" ht="15.75" customHeight="1">
      <c r="A332" s="7"/>
      <c r="B332" s="4"/>
      <c r="C332" s="4"/>
      <c r="D332" s="7"/>
      <c r="E332" s="4"/>
      <c r="F332" s="4"/>
      <c r="G332" s="7"/>
      <c r="H332" s="53"/>
      <c r="I332" s="53"/>
      <c r="J332" s="53"/>
      <c r="K332" s="53"/>
      <c r="L332" s="53"/>
      <c r="M332" s="53"/>
      <c r="N332" s="53"/>
      <c r="O332" s="53"/>
      <c r="P332" s="53"/>
      <c r="Q332" s="53"/>
      <c r="R332" s="53"/>
      <c r="S332" s="53"/>
      <c r="T332" s="4"/>
      <c r="U332" s="4"/>
      <c r="V332" s="4"/>
      <c r="W332" s="4"/>
      <c r="X332" s="4"/>
      <c r="Y332" s="4"/>
      <c r="Z332" s="4"/>
    </row>
    <row r="333" spans="1:26" ht="15.75" customHeight="1">
      <c r="A333" s="7"/>
      <c r="B333" s="4"/>
      <c r="C333" s="4"/>
      <c r="D333" s="7"/>
      <c r="E333" s="4"/>
      <c r="F333" s="4"/>
      <c r="G333" s="7"/>
      <c r="H333" s="53"/>
      <c r="I333" s="53"/>
      <c r="J333" s="53"/>
      <c r="K333" s="53"/>
      <c r="L333" s="53"/>
      <c r="M333" s="53"/>
      <c r="N333" s="53"/>
      <c r="O333" s="53"/>
      <c r="P333" s="53"/>
      <c r="Q333" s="53"/>
      <c r="R333" s="53"/>
      <c r="S333" s="53"/>
      <c r="T333" s="4"/>
      <c r="U333" s="4"/>
      <c r="V333" s="4"/>
      <c r="W333" s="4"/>
      <c r="X333" s="4"/>
      <c r="Y333" s="4"/>
      <c r="Z333" s="4"/>
    </row>
    <row r="334" spans="1:26" ht="15.75" customHeight="1">
      <c r="A334" s="7"/>
      <c r="B334" s="4"/>
      <c r="C334" s="4"/>
      <c r="D334" s="7"/>
      <c r="E334" s="4"/>
      <c r="F334" s="4"/>
      <c r="G334" s="7"/>
      <c r="H334" s="53"/>
      <c r="I334" s="53"/>
      <c r="J334" s="53"/>
      <c r="K334" s="53"/>
      <c r="L334" s="53"/>
      <c r="M334" s="53"/>
      <c r="N334" s="53"/>
      <c r="O334" s="53"/>
      <c r="P334" s="53"/>
      <c r="Q334" s="53"/>
      <c r="R334" s="53"/>
      <c r="S334" s="53"/>
      <c r="T334" s="4"/>
      <c r="U334" s="4"/>
      <c r="V334" s="4"/>
      <c r="W334" s="4"/>
      <c r="X334" s="4"/>
      <c r="Y334" s="4"/>
      <c r="Z334" s="4"/>
    </row>
    <row r="335" spans="1:26" ht="15.75" customHeight="1">
      <c r="A335" s="7"/>
      <c r="B335" s="4"/>
      <c r="C335" s="4"/>
      <c r="D335" s="7"/>
      <c r="E335" s="4"/>
      <c r="F335" s="4"/>
      <c r="G335" s="7"/>
      <c r="H335" s="53"/>
      <c r="I335" s="53"/>
      <c r="J335" s="53"/>
      <c r="K335" s="53"/>
      <c r="L335" s="53"/>
      <c r="M335" s="53"/>
      <c r="N335" s="53"/>
      <c r="O335" s="53"/>
      <c r="P335" s="53"/>
      <c r="Q335" s="53"/>
      <c r="R335" s="53"/>
      <c r="S335" s="53"/>
      <c r="T335" s="4"/>
      <c r="U335" s="4"/>
      <c r="V335" s="4"/>
      <c r="W335" s="4"/>
      <c r="X335" s="4"/>
      <c r="Y335" s="4"/>
      <c r="Z335" s="4"/>
    </row>
    <row r="336" spans="1:26" ht="15.75" customHeight="1">
      <c r="A336" s="7"/>
      <c r="B336" s="4"/>
      <c r="C336" s="4"/>
      <c r="D336" s="7"/>
      <c r="E336" s="4"/>
      <c r="F336" s="4"/>
      <c r="G336" s="7"/>
      <c r="H336" s="53"/>
      <c r="I336" s="53"/>
      <c r="J336" s="53"/>
      <c r="K336" s="53"/>
      <c r="L336" s="53"/>
      <c r="M336" s="53"/>
      <c r="N336" s="53"/>
      <c r="O336" s="53"/>
      <c r="P336" s="53"/>
      <c r="Q336" s="53"/>
      <c r="R336" s="53"/>
      <c r="S336" s="53"/>
      <c r="T336" s="4"/>
      <c r="U336" s="4"/>
      <c r="V336" s="4"/>
      <c r="W336" s="4"/>
      <c r="X336" s="4"/>
      <c r="Y336" s="4"/>
      <c r="Z336" s="4"/>
    </row>
    <row r="337" spans="1:26" ht="15.75" customHeight="1">
      <c r="A337" s="7"/>
      <c r="B337" s="4"/>
      <c r="C337" s="4"/>
      <c r="D337" s="7"/>
      <c r="E337" s="4"/>
      <c r="F337" s="4"/>
      <c r="G337" s="7"/>
      <c r="H337" s="53"/>
      <c r="I337" s="53"/>
      <c r="J337" s="53"/>
      <c r="K337" s="53"/>
      <c r="L337" s="53"/>
      <c r="M337" s="53"/>
      <c r="N337" s="53"/>
      <c r="O337" s="53"/>
      <c r="P337" s="53"/>
      <c r="Q337" s="53"/>
      <c r="R337" s="53"/>
      <c r="S337" s="53"/>
      <c r="T337" s="4"/>
      <c r="U337" s="4"/>
      <c r="V337" s="4"/>
      <c r="W337" s="4"/>
      <c r="X337" s="4"/>
      <c r="Y337" s="4"/>
      <c r="Z337" s="4"/>
    </row>
    <row r="338" spans="1:26" ht="15.75" customHeight="1">
      <c r="A338" s="7"/>
      <c r="B338" s="4"/>
      <c r="C338" s="4"/>
      <c r="D338" s="7"/>
      <c r="E338" s="4"/>
      <c r="F338" s="4"/>
      <c r="G338" s="7"/>
      <c r="H338" s="53"/>
      <c r="I338" s="53"/>
      <c r="J338" s="53"/>
      <c r="K338" s="53"/>
      <c r="L338" s="53"/>
      <c r="M338" s="53"/>
      <c r="N338" s="53"/>
      <c r="O338" s="53"/>
      <c r="P338" s="53"/>
      <c r="Q338" s="53"/>
      <c r="R338" s="53"/>
      <c r="S338" s="53"/>
      <c r="T338" s="4"/>
      <c r="U338" s="4"/>
      <c r="V338" s="4"/>
      <c r="W338" s="4"/>
      <c r="X338" s="4"/>
      <c r="Y338" s="4"/>
      <c r="Z338" s="4"/>
    </row>
    <row r="339" spans="1:26" ht="15.75" customHeight="1">
      <c r="A339" s="7"/>
      <c r="B339" s="4"/>
      <c r="C339" s="4"/>
      <c r="D339" s="7"/>
      <c r="E339" s="4"/>
      <c r="F339" s="4"/>
      <c r="G339" s="7"/>
      <c r="H339" s="53"/>
      <c r="I339" s="53"/>
      <c r="J339" s="53"/>
      <c r="K339" s="53"/>
      <c r="L339" s="53"/>
      <c r="M339" s="53"/>
      <c r="N339" s="53"/>
      <c r="O339" s="53"/>
      <c r="P339" s="53"/>
      <c r="Q339" s="53"/>
      <c r="R339" s="53"/>
      <c r="S339" s="53"/>
      <c r="T339" s="4"/>
      <c r="U339" s="4"/>
      <c r="V339" s="4"/>
      <c r="W339" s="4"/>
      <c r="X339" s="4"/>
      <c r="Y339" s="4"/>
      <c r="Z339" s="4"/>
    </row>
    <row r="340" spans="1:26" ht="15.75" customHeight="1">
      <c r="A340" s="7"/>
      <c r="B340" s="4"/>
      <c r="C340" s="4"/>
      <c r="D340" s="7"/>
      <c r="E340" s="4"/>
      <c r="F340" s="4"/>
      <c r="G340" s="7"/>
      <c r="H340" s="53"/>
      <c r="I340" s="53"/>
      <c r="J340" s="53"/>
      <c r="K340" s="53"/>
      <c r="L340" s="53"/>
      <c r="M340" s="53"/>
      <c r="N340" s="53"/>
      <c r="O340" s="53"/>
      <c r="P340" s="53"/>
      <c r="Q340" s="53"/>
      <c r="R340" s="53"/>
      <c r="S340" s="53"/>
      <c r="T340" s="4"/>
      <c r="U340" s="4"/>
      <c r="V340" s="4"/>
      <c r="W340" s="4"/>
      <c r="X340" s="4"/>
      <c r="Y340" s="4"/>
      <c r="Z340" s="4"/>
    </row>
    <row r="341" spans="1:26" ht="15.75" customHeight="1">
      <c r="A341" s="7"/>
      <c r="B341" s="4"/>
      <c r="C341" s="4"/>
      <c r="D341" s="7"/>
      <c r="E341" s="4"/>
      <c r="F341" s="4"/>
      <c r="G341" s="7"/>
      <c r="H341" s="53"/>
      <c r="I341" s="53"/>
      <c r="J341" s="53"/>
      <c r="K341" s="53"/>
      <c r="L341" s="53"/>
      <c r="M341" s="53"/>
      <c r="N341" s="53"/>
      <c r="O341" s="53"/>
      <c r="P341" s="53"/>
      <c r="Q341" s="53"/>
      <c r="R341" s="53"/>
      <c r="S341" s="53"/>
      <c r="T341" s="4"/>
      <c r="U341" s="4"/>
      <c r="V341" s="4"/>
      <c r="W341" s="4"/>
      <c r="X341" s="4"/>
      <c r="Y341" s="4"/>
      <c r="Z341" s="4"/>
    </row>
    <row r="342" spans="1:26" ht="15.75" customHeight="1">
      <c r="A342" s="7"/>
      <c r="B342" s="4"/>
      <c r="C342" s="4"/>
      <c r="D342" s="7"/>
      <c r="E342" s="4"/>
      <c r="F342" s="4"/>
      <c r="G342" s="7"/>
      <c r="H342" s="53"/>
      <c r="I342" s="53"/>
      <c r="J342" s="53"/>
      <c r="K342" s="53"/>
      <c r="L342" s="53"/>
      <c r="M342" s="53"/>
      <c r="N342" s="53"/>
      <c r="O342" s="53"/>
      <c r="P342" s="53"/>
      <c r="Q342" s="53"/>
      <c r="R342" s="53"/>
      <c r="S342" s="53"/>
      <c r="T342" s="4"/>
      <c r="U342" s="4"/>
      <c r="V342" s="4"/>
      <c r="W342" s="4"/>
      <c r="X342" s="4"/>
      <c r="Y342" s="4"/>
      <c r="Z342" s="4"/>
    </row>
    <row r="343" spans="1:26" ht="15.75" customHeight="1">
      <c r="A343" s="7"/>
      <c r="B343" s="4"/>
      <c r="C343" s="4"/>
      <c r="D343" s="7"/>
      <c r="E343" s="4"/>
      <c r="F343" s="4"/>
      <c r="G343" s="7"/>
      <c r="H343" s="53"/>
      <c r="I343" s="53"/>
      <c r="J343" s="53"/>
      <c r="K343" s="53"/>
      <c r="L343" s="53"/>
      <c r="M343" s="53"/>
      <c r="N343" s="53"/>
      <c r="O343" s="53"/>
      <c r="P343" s="53"/>
      <c r="Q343" s="53"/>
      <c r="R343" s="53"/>
      <c r="S343" s="53"/>
      <c r="T343" s="4"/>
      <c r="U343" s="4"/>
      <c r="V343" s="4"/>
      <c r="W343" s="4"/>
      <c r="X343" s="4"/>
      <c r="Y343" s="4"/>
      <c r="Z343" s="4"/>
    </row>
    <row r="344" spans="1:26" ht="15.75" customHeight="1">
      <c r="A344" s="7"/>
      <c r="B344" s="4"/>
      <c r="C344" s="4"/>
      <c r="D344" s="7"/>
      <c r="E344" s="4"/>
      <c r="F344" s="4"/>
      <c r="G344" s="7"/>
      <c r="H344" s="53"/>
      <c r="I344" s="53"/>
      <c r="J344" s="53"/>
      <c r="K344" s="53"/>
      <c r="L344" s="53"/>
      <c r="M344" s="53"/>
      <c r="N344" s="53"/>
      <c r="O344" s="53"/>
      <c r="P344" s="53"/>
      <c r="Q344" s="53"/>
      <c r="R344" s="53"/>
      <c r="S344" s="53"/>
      <c r="T344" s="4"/>
      <c r="U344" s="4"/>
      <c r="V344" s="4"/>
      <c r="W344" s="4"/>
      <c r="X344" s="4"/>
      <c r="Y344" s="4"/>
      <c r="Z344" s="4"/>
    </row>
    <row r="345" spans="1:26" ht="15.75" customHeight="1">
      <c r="A345" s="7"/>
      <c r="B345" s="4"/>
      <c r="C345" s="4"/>
      <c r="D345" s="7"/>
      <c r="E345" s="4"/>
      <c r="F345" s="4"/>
      <c r="G345" s="7"/>
      <c r="H345" s="53"/>
      <c r="I345" s="53"/>
      <c r="J345" s="53"/>
      <c r="K345" s="53"/>
      <c r="L345" s="53"/>
      <c r="M345" s="53"/>
      <c r="N345" s="53"/>
      <c r="O345" s="53"/>
      <c r="P345" s="53"/>
      <c r="Q345" s="53"/>
      <c r="R345" s="53"/>
      <c r="S345" s="53"/>
      <c r="T345" s="4"/>
      <c r="U345" s="4"/>
      <c r="V345" s="4"/>
      <c r="W345" s="4"/>
      <c r="X345" s="4"/>
      <c r="Y345" s="4"/>
      <c r="Z345" s="4"/>
    </row>
    <row r="346" spans="1:26" ht="15.75" customHeight="1">
      <c r="A346" s="7"/>
      <c r="B346" s="4"/>
      <c r="C346" s="4"/>
      <c r="D346" s="7"/>
      <c r="E346" s="4"/>
      <c r="F346" s="4"/>
      <c r="G346" s="7"/>
      <c r="H346" s="53"/>
      <c r="I346" s="53"/>
      <c r="J346" s="53"/>
      <c r="K346" s="53"/>
      <c r="L346" s="53"/>
      <c r="M346" s="53"/>
      <c r="N346" s="53"/>
      <c r="O346" s="53"/>
      <c r="P346" s="53"/>
      <c r="Q346" s="53"/>
      <c r="R346" s="53"/>
      <c r="S346" s="53"/>
      <c r="T346" s="4"/>
      <c r="U346" s="4"/>
      <c r="V346" s="4"/>
      <c r="W346" s="4"/>
      <c r="X346" s="4"/>
      <c r="Y346" s="4"/>
      <c r="Z346" s="4"/>
    </row>
    <row r="347" spans="1:26" ht="15.75" customHeight="1">
      <c r="A347" s="7"/>
      <c r="B347" s="4"/>
      <c r="C347" s="4"/>
      <c r="D347" s="7"/>
      <c r="E347" s="4"/>
      <c r="F347" s="4"/>
      <c r="G347" s="7"/>
      <c r="H347" s="53"/>
      <c r="I347" s="53"/>
      <c r="J347" s="53"/>
      <c r="K347" s="53"/>
      <c r="L347" s="53"/>
      <c r="M347" s="53"/>
      <c r="N347" s="53"/>
      <c r="O347" s="53"/>
      <c r="P347" s="53"/>
      <c r="Q347" s="53"/>
      <c r="R347" s="53"/>
      <c r="S347" s="53"/>
      <c r="T347" s="4"/>
      <c r="U347" s="4"/>
      <c r="V347" s="4"/>
      <c r="W347" s="4"/>
      <c r="X347" s="4"/>
      <c r="Y347" s="4"/>
      <c r="Z347" s="4"/>
    </row>
    <row r="348" spans="1:26" ht="15.75" customHeight="1">
      <c r="A348" s="7"/>
      <c r="B348" s="4"/>
      <c r="C348" s="4"/>
      <c r="D348" s="7"/>
      <c r="E348" s="4"/>
      <c r="F348" s="4"/>
      <c r="G348" s="7"/>
      <c r="H348" s="53"/>
      <c r="I348" s="53"/>
      <c r="J348" s="53"/>
      <c r="K348" s="53"/>
      <c r="L348" s="53"/>
      <c r="M348" s="53"/>
      <c r="N348" s="53"/>
      <c r="O348" s="53"/>
      <c r="P348" s="53"/>
      <c r="Q348" s="53"/>
      <c r="R348" s="53"/>
      <c r="S348" s="53"/>
      <c r="T348" s="4"/>
      <c r="U348" s="4"/>
      <c r="V348" s="4"/>
      <c r="W348" s="4"/>
      <c r="X348" s="4"/>
      <c r="Y348" s="4"/>
      <c r="Z348" s="4"/>
    </row>
    <row r="349" spans="1:26" ht="15.75" customHeight="1">
      <c r="A349" s="7"/>
      <c r="B349" s="4"/>
      <c r="C349" s="4"/>
      <c r="D349" s="7"/>
      <c r="E349" s="4"/>
      <c r="F349" s="4"/>
      <c r="G349" s="7"/>
      <c r="H349" s="53"/>
      <c r="I349" s="53"/>
      <c r="J349" s="53"/>
      <c r="K349" s="53"/>
      <c r="L349" s="53"/>
      <c r="M349" s="53"/>
      <c r="N349" s="53"/>
      <c r="O349" s="53"/>
      <c r="P349" s="53"/>
      <c r="Q349" s="53"/>
      <c r="R349" s="53"/>
      <c r="S349" s="53"/>
      <c r="T349" s="4"/>
      <c r="U349" s="4"/>
      <c r="V349" s="4"/>
      <c r="W349" s="4"/>
      <c r="X349" s="4"/>
      <c r="Y349" s="4"/>
      <c r="Z349" s="4"/>
    </row>
    <row r="350" spans="1:26" ht="15.75" customHeight="1">
      <c r="A350" s="7"/>
      <c r="B350" s="4"/>
      <c r="C350" s="4"/>
      <c r="D350" s="7"/>
      <c r="E350" s="4"/>
      <c r="F350" s="4"/>
      <c r="G350" s="7"/>
      <c r="H350" s="53"/>
      <c r="I350" s="53"/>
      <c r="J350" s="53"/>
      <c r="K350" s="53"/>
      <c r="L350" s="53"/>
      <c r="M350" s="53"/>
      <c r="N350" s="53"/>
      <c r="O350" s="53"/>
      <c r="P350" s="53"/>
      <c r="Q350" s="53"/>
      <c r="R350" s="53"/>
      <c r="S350" s="53"/>
      <c r="T350" s="4"/>
      <c r="U350" s="4"/>
      <c r="V350" s="4"/>
      <c r="W350" s="4"/>
      <c r="X350" s="4"/>
      <c r="Y350" s="4"/>
      <c r="Z350" s="4"/>
    </row>
    <row r="351" spans="1:26" ht="15.75" customHeight="1">
      <c r="A351" s="7"/>
      <c r="B351" s="4"/>
      <c r="C351" s="4"/>
      <c r="D351" s="7"/>
      <c r="E351" s="4"/>
      <c r="F351" s="4"/>
      <c r="G351" s="7"/>
      <c r="H351" s="53"/>
      <c r="I351" s="53"/>
      <c r="J351" s="53"/>
      <c r="K351" s="53"/>
      <c r="L351" s="53"/>
      <c r="M351" s="53"/>
      <c r="N351" s="53"/>
      <c r="O351" s="53"/>
      <c r="P351" s="53"/>
      <c r="Q351" s="53"/>
      <c r="R351" s="53"/>
      <c r="S351" s="53"/>
      <c r="T351" s="4"/>
      <c r="U351" s="4"/>
      <c r="V351" s="4"/>
      <c r="W351" s="4"/>
      <c r="X351" s="4"/>
      <c r="Y351" s="4"/>
      <c r="Z351" s="4"/>
    </row>
    <row r="352" spans="1:26" ht="15.75" customHeight="1">
      <c r="A352" s="7"/>
      <c r="B352" s="4"/>
      <c r="C352" s="4"/>
      <c r="D352" s="7"/>
      <c r="E352" s="4"/>
      <c r="F352" s="4"/>
      <c r="G352" s="7"/>
      <c r="H352" s="53"/>
      <c r="I352" s="53"/>
      <c r="J352" s="53"/>
      <c r="K352" s="53"/>
      <c r="L352" s="53"/>
      <c r="M352" s="53"/>
      <c r="N352" s="53"/>
      <c r="O352" s="53"/>
      <c r="P352" s="53"/>
      <c r="Q352" s="53"/>
      <c r="R352" s="53"/>
      <c r="S352" s="53"/>
      <c r="T352" s="4"/>
      <c r="U352" s="4"/>
      <c r="V352" s="4"/>
      <c r="W352" s="4"/>
      <c r="X352" s="4"/>
      <c r="Y352" s="4"/>
      <c r="Z352" s="4"/>
    </row>
    <row r="353" spans="1:26" ht="15.75" customHeight="1">
      <c r="A353" s="7"/>
      <c r="B353" s="4"/>
      <c r="C353" s="4"/>
      <c r="D353" s="7"/>
      <c r="E353" s="4"/>
      <c r="F353" s="4"/>
      <c r="G353" s="7"/>
      <c r="H353" s="53"/>
      <c r="I353" s="53"/>
      <c r="J353" s="53"/>
      <c r="K353" s="53"/>
      <c r="L353" s="53"/>
      <c r="M353" s="53"/>
      <c r="N353" s="53"/>
      <c r="O353" s="53"/>
      <c r="P353" s="53"/>
      <c r="Q353" s="53"/>
      <c r="R353" s="53"/>
      <c r="S353" s="53"/>
      <c r="T353" s="4"/>
      <c r="U353" s="4"/>
      <c r="V353" s="4"/>
      <c r="W353" s="4"/>
      <c r="X353" s="4"/>
      <c r="Y353" s="4"/>
      <c r="Z353" s="4"/>
    </row>
    <row r="354" spans="1:26" ht="15.75" customHeight="1">
      <c r="A354" s="7"/>
      <c r="B354" s="4"/>
      <c r="C354" s="4"/>
      <c r="D354" s="7"/>
      <c r="E354" s="4"/>
      <c r="F354" s="4"/>
      <c r="G354" s="7"/>
      <c r="H354" s="53"/>
      <c r="I354" s="53"/>
      <c r="J354" s="53"/>
      <c r="K354" s="53"/>
      <c r="L354" s="53"/>
      <c r="M354" s="53"/>
      <c r="N354" s="53"/>
      <c r="O354" s="53"/>
      <c r="P354" s="53"/>
      <c r="Q354" s="53"/>
      <c r="R354" s="53"/>
      <c r="S354" s="53"/>
      <c r="T354" s="4"/>
      <c r="U354" s="4"/>
      <c r="V354" s="4"/>
      <c r="W354" s="4"/>
      <c r="X354" s="4"/>
      <c r="Y354" s="4"/>
      <c r="Z354" s="4"/>
    </row>
    <row r="355" spans="1:26" ht="15.75" customHeight="1">
      <c r="A355" s="7"/>
      <c r="B355" s="4"/>
      <c r="C355" s="4"/>
      <c r="D355" s="7"/>
      <c r="E355" s="4"/>
      <c r="F355" s="4"/>
      <c r="G355" s="7"/>
      <c r="H355" s="53"/>
      <c r="I355" s="53"/>
      <c r="J355" s="53"/>
      <c r="K355" s="53"/>
      <c r="L355" s="53"/>
      <c r="M355" s="53"/>
      <c r="N355" s="53"/>
      <c r="O355" s="53"/>
      <c r="P355" s="53"/>
      <c r="Q355" s="53"/>
      <c r="R355" s="53"/>
      <c r="S355" s="53"/>
      <c r="T355" s="4"/>
      <c r="U355" s="4"/>
      <c r="V355" s="4"/>
      <c r="W355" s="4"/>
      <c r="X355" s="4"/>
      <c r="Y355" s="4"/>
      <c r="Z355" s="4"/>
    </row>
    <row r="356" spans="1:26" ht="15.75" customHeight="1">
      <c r="A356" s="7"/>
      <c r="B356" s="4"/>
      <c r="C356" s="4"/>
      <c r="D356" s="7"/>
      <c r="E356" s="4"/>
      <c r="F356" s="4"/>
      <c r="G356" s="7"/>
      <c r="H356" s="53"/>
      <c r="I356" s="53"/>
      <c r="J356" s="53"/>
      <c r="K356" s="53"/>
      <c r="L356" s="53"/>
      <c r="M356" s="53"/>
      <c r="N356" s="53"/>
      <c r="O356" s="53"/>
      <c r="P356" s="53"/>
      <c r="Q356" s="53"/>
      <c r="R356" s="53"/>
      <c r="S356" s="53"/>
      <c r="T356" s="4"/>
      <c r="U356" s="4"/>
      <c r="V356" s="4"/>
      <c r="W356" s="4"/>
      <c r="X356" s="4"/>
      <c r="Y356" s="4"/>
      <c r="Z356" s="4"/>
    </row>
    <row r="357" spans="1:26" ht="15.75" customHeight="1">
      <c r="A357" s="7"/>
      <c r="B357" s="4"/>
      <c r="C357" s="4"/>
      <c r="D357" s="7"/>
      <c r="E357" s="4"/>
      <c r="F357" s="4"/>
      <c r="G357" s="7"/>
      <c r="H357" s="53"/>
      <c r="I357" s="53"/>
      <c r="J357" s="53"/>
      <c r="K357" s="53"/>
      <c r="L357" s="53"/>
      <c r="M357" s="53"/>
      <c r="N357" s="53"/>
      <c r="O357" s="53"/>
      <c r="P357" s="53"/>
      <c r="Q357" s="53"/>
      <c r="R357" s="53"/>
      <c r="S357" s="53"/>
      <c r="T357" s="4"/>
      <c r="U357" s="4"/>
      <c r="V357" s="4"/>
      <c r="W357" s="4"/>
      <c r="X357" s="4"/>
      <c r="Y357" s="4"/>
      <c r="Z357" s="4"/>
    </row>
    <row r="358" spans="1:26" ht="15.75" customHeight="1">
      <c r="A358" s="7"/>
      <c r="B358" s="4"/>
      <c r="C358" s="4"/>
      <c r="D358" s="7"/>
      <c r="E358" s="4"/>
      <c r="F358" s="4"/>
      <c r="G358" s="7"/>
      <c r="H358" s="53"/>
      <c r="I358" s="53"/>
      <c r="J358" s="53"/>
      <c r="K358" s="53"/>
      <c r="L358" s="53"/>
      <c r="M358" s="53"/>
      <c r="N358" s="53"/>
      <c r="O358" s="53"/>
      <c r="P358" s="53"/>
      <c r="Q358" s="53"/>
      <c r="R358" s="53"/>
      <c r="S358" s="53"/>
      <c r="T358" s="4"/>
      <c r="U358" s="4"/>
      <c r="V358" s="4"/>
      <c r="W358" s="4"/>
      <c r="X358" s="4"/>
      <c r="Y358" s="4"/>
      <c r="Z358" s="4"/>
    </row>
    <row r="359" spans="1:26" ht="15.75" customHeight="1">
      <c r="A359" s="7"/>
      <c r="B359" s="4"/>
      <c r="C359" s="4"/>
      <c r="D359" s="7"/>
      <c r="E359" s="4"/>
      <c r="F359" s="4"/>
      <c r="G359" s="7"/>
      <c r="H359" s="53"/>
      <c r="I359" s="53"/>
      <c r="J359" s="53"/>
      <c r="K359" s="53"/>
      <c r="L359" s="53"/>
      <c r="M359" s="53"/>
      <c r="N359" s="53"/>
      <c r="O359" s="53"/>
      <c r="P359" s="53"/>
      <c r="Q359" s="53"/>
      <c r="R359" s="53"/>
      <c r="S359" s="53"/>
      <c r="T359" s="4"/>
      <c r="U359" s="4"/>
      <c r="V359" s="4"/>
      <c r="W359" s="4"/>
      <c r="X359" s="4"/>
      <c r="Y359" s="4"/>
      <c r="Z359" s="4"/>
    </row>
    <row r="360" spans="1:26" ht="15.75" customHeight="1">
      <c r="A360" s="7"/>
      <c r="B360" s="4"/>
      <c r="C360" s="4"/>
      <c r="D360" s="7"/>
      <c r="E360" s="4"/>
      <c r="F360" s="4"/>
      <c r="G360" s="7"/>
      <c r="H360" s="53"/>
      <c r="I360" s="53"/>
      <c r="J360" s="53"/>
      <c r="K360" s="53"/>
      <c r="L360" s="53"/>
      <c r="M360" s="53"/>
      <c r="N360" s="53"/>
      <c r="O360" s="53"/>
      <c r="P360" s="53"/>
      <c r="Q360" s="53"/>
      <c r="R360" s="53"/>
      <c r="S360" s="53"/>
      <c r="T360" s="4"/>
      <c r="U360" s="4"/>
      <c r="V360" s="4"/>
      <c r="W360" s="4"/>
      <c r="X360" s="4"/>
      <c r="Y360" s="4"/>
      <c r="Z360" s="4"/>
    </row>
    <row r="361" spans="1:26" ht="15.75" customHeight="1">
      <c r="A361" s="7"/>
      <c r="B361" s="4"/>
      <c r="C361" s="4"/>
      <c r="D361" s="7"/>
      <c r="E361" s="4"/>
      <c r="F361" s="4"/>
      <c r="G361" s="7"/>
      <c r="H361" s="53"/>
      <c r="I361" s="53"/>
      <c r="J361" s="53"/>
      <c r="K361" s="53"/>
      <c r="L361" s="53"/>
      <c r="M361" s="53"/>
      <c r="N361" s="53"/>
      <c r="O361" s="53"/>
      <c r="P361" s="53"/>
      <c r="Q361" s="53"/>
      <c r="R361" s="53"/>
      <c r="S361" s="53"/>
      <c r="T361" s="4"/>
      <c r="U361" s="4"/>
      <c r="V361" s="4"/>
      <c r="W361" s="4"/>
      <c r="X361" s="4"/>
      <c r="Y361" s="4"/>
      <c r="Z361" s="4"/>
    </row>
    <row r="362" spans="1:26" ht="15.75" customHeight="1">
      <c r="A362" s="7"/>
      <c r="B362" s="4"/>
      <c r="C362" s="4"/>
      <c r="D362" s="7"/>
      <c r="E362" s="4"/>
      <c r="F362" s="4"/>
      <c r="G362" s="7"/>
      <c r="H362" s="53"/>
      <c r="I362" s="53"/>
      <c r="J362" s="53"/>
      <c r="K362" s="53"/>
      <c r="L362" s="53"/>
      <c r="M362" s="53"/>
      <c r="N362" s="53"/>
      <c r="O362" s="53"/>
      <c r="P362" s="53"/>
      <c r="Q362" s="53"/>
      <c r="R362" s="53"/>
      <c r="S362" s="53"/>
      <c r="T362" s="4"/>
      <c r="U362" s="4"/>
      <c r="V362" s="4"/>
      <c r="W362" s="4"/>
      <c r="X362" s="4"/>
      <c r="Y362" s="4"/>
      <c r="Z362" s="4"/>
    </row>
    <row r="363" spans="1:26" ht="15.75" customHeight="1">
      <c r="A363" s="7"/>
      <c r="B363" s="4"/>
      <c r="C363" s="4"/>
      <c r="D363" s="7"/>
      <c r="E363" s="4"/>
      <c r="F363" s="4"/>
      <c r="G363" s="7"/>
      <c r="H363" s="53"/>
      <c r="I363" s="53"/>
      <c r="J363" s="53"/>
      <c r="K363" s="53"/>
      <c r="L363" s="53"/>
      <c r="M363" s="53"/>
      <c r="N363" s="53"/>
      <c r="O363" s="53"/>
      <c r="P363" s="53"/>
      <c r="Q363" s="53"/>
      <c r="R363" s="53"/>
      <c r="S363" s="53"/>
      <c r="T363" s="4"/>
      <c r="U363" s="4"/>
      <c r="V363" s="4"/>
      <c r="W363" s="4"/>
      <c r="X363" s="4"/>
      <c r="Y363" s="4"/>
      <c r="Z363" s="4"/>
    </row>
    <row r="364" spans="1:26" ht="15.75" customHeight="1">
      <c r="A364" s="7"/>
      <c r="B364" s="4"/>
      <c r="C364" s="4"/>
      <c r="D364" s="7"/>
      <c r="E364" s="4"/>
      <c r="F364" s="4"/>
      <c r="G364" s="7"/>
      <c r="H364" s="53"/>
      <c r="I364" s="53"/>
      <c r="J364" s="53"/>
      <c r="K364" s="53"/>
      <c r="L364" s="53"/>
      <c r="M364" s="53"/>
      <c r="N364" s="53"/>
      <c r="O364" s="53"/>
      <c r="P364" s="53"/>
      <c r="Q364" s="53"/>
      <c r="R364" s="53"/>
      <c r="S364" s="53"/>
      <c r="T364" s="4"/>
      <c r="U364" s="4"/>
      <c r="V364" s="4"/>
      <c r="W364" s="4"/>
      <c r="X364" s="4"/>
      <c r="Y364" s="4"/>
      <c r="Z364" s="4"/>
    </row>
    <row r="365" spans="1:26" ht="15.75" customHeight="1">
      <c r="A365" s="7"/>
      <c r="B365" s="4"/>
      <c r="C365" s="4"/>
      <c r="D365" s="7"/>
      <c r="E365" s="4"/>
      <c r="F365" s="4"/>
      <c r="G365" s="7"/>
      <c r="H365" s="53"/>
      <c r="I365" s="53"/>
      <c r="J365" s="53"/>
      <c r="K365" s="53"/>
      <c r="L365" s="53"/>
      <c r="M365" s="53"/>
      <c r="N365" s="53"/>
      <c r="O365" s="53"/>
      <c r="P365" s="53"/>
      <c r="Q365" s="53"/>
      <c r="R365" s="53"/>
      <c r="S365" s="53"/>
      <c r="T365" s="4"/>
      <c r="U365" s="4"/>
      <c r="V365" s="4"/>
      <c r="W365" s="4"/>
      <c r="X365" s="4"/>
      <c r="Y365" s="4"/>
      <c r="Z365" s="4"/>
    </row>
    <row r="366" spans="1:26" ht="15.75" customHeight="1">
      <c r="A366" s="7"/>
      <c r="B366" s="4"/>
      <c r="C366" s="4"/>
      <c r="D366" s="7"/>
      <c r="E366" s="4"/>
      <c r="F366" s="4"/>
      <c r="G366" s="7"/>
      <c r="H366" s="53"/>
      <c r="I366" s="53"/>
      <c r="J366" s="53"/>
      <c r="K366" s="53"/>
      <c r="L366" s="53"/>
      <c r="M366" s="53"/>
      <c r="N366" s="53"/>
      <c r="O366" s="53"/>
      <c r="P366" s="53"/>
      <c r="Q366" s="53"/>
      <c r="R366" s="53"/>
      <c r="S366" s="53"/>
      <c r="T366" s="4"/>
      <c r="U366" s="4"/>
      <c r="V366" s="4"/>
      <c r="W366" s="4"/>
      <c r="X366" s="4"/>
      <c r="Y366" s="4"/>
      <c r="Z366" s="4"/>
    </row>
    <row r="367" spans="1:26" ht="15.75" customHeight="1">
      <c r="A367" s="7"/>
      <c r="B367" s="4"/>
      <c r="C367" s="4"/>
      <c r="D367" s="7"/>
      <c r="E367" s="4"/>
      <c r="F367" s="4"/>
      <c r="G367" s="7"/>
      <c r="H367" s="53"/>
      <c r="I367" s="53"/>
      <c r="J367" s="53"/>
      <c r="K367" s="53"/>
      <c r="L367" s="53"/>
      <c r="M367" s="53"/>
      <c r="N367" s="53"/>
      <c r="O367" s="53"/>
      <c r="P367" s="53"/>
      <c r="Q367" s="53"/>
      <c r="R367" s="53"/>
      <c r="S367" s="53"/>
      <c r="T367" s="4"/>
      <c r="U367" s="4"/>
      <c r="V367" s="4"/>
      <c r="W367" s="4"/>
      <c r="X367" s="4"/>
      <c r="Y367" s="4"/>
      <c r="Z367" s="4"/>
    </row>
    <row r="368" spans="1:26" ht="15.75" customHeight="1">
      <c r="A368" s="7"/>
      <c r="B368" s="4"/>
      <c r="C368" s="4"/>
      <c r="D368" s="7"/>
      <c r="E368" s="4"/>
      <c r="F368" s="4"/>
      <c r="G368" s="7"/>
      <c r="H368" s="53"/>
      <c r="I368" s="53"/>
      <c r="J368" s="53"/>
      <c r="K368" s="53"/>
      <c r="L368" s="53"/>
      <c r="M368" s="53"/>
      <c r="N368" s="53"/>
      <c r="O368" s="53"/>
      <c r="P368" s="53"/>
      <c r="Q368" s="53"/>
      <c r="R368" s="53"/>
      <c r="S368" s="53"/>
      <c r="T368" s="4"/>
      <c r="U368" s="4"/>
      <c r="V368" s="4"/>
      <c r="W368" s="4"/>
      <c r="X368" s="4"/>
      <c r="Y368" s="4"/>
      <c r="Z368" s="4"/>
    </row>
    <row r="369" spans="1:26" ht="15.75" customHeight="1">
      <c r="A369" s="7"/>
      <c r="B369" s="4"/>
      <c r="C369" s="4"/>
      <c r="D369" s="7"/>
      <c r="E369" s="4"/>
      <c r="F369" s="4"/>
      <c r="G369" s="7"/>
      <c r="H369" s="53"/>
      <c r="I369" s="53"/>
      <c r="J369" s="53"/>
      <c r="K369" s="53"/>
      <c r="L369" s="53"/>
      <c r="M369" s="53"/>
      <c r="N369" s="53"/>
      <c r="O369" s="53"/>
      <c r="P369" s="53"/>
      <c r="Q369" s="53"/>
      <c r="R369" s="53"/>
      <c r="S369" s="53"/>
      <c r="T369" s="4"/>
      <c r="U369" s="4"/>
      <c r="V369" s="4"/>
      <c r="W369" s="4"/>
      <c r="X369" s="4"/>
      <c r="Y369" s="4"/>
      <c r="Z369" s="4"/>
    </row>
    <row r="370" spans="1:26" ht="15.75" customHeight="1">
      <c r="A370" s="7"/>
      <c r="B370" s="4"/>
      <c r="C370" s="4"/>
      <c r="D370" s="7"/>
      <c r="E370" s="4"/>
      <c r="F370" s="4"/>
      <c r="G370" s="7"/>
      <c r="H370" s="53"/>
      <c r="I370" s="53"/>
      <c r="J370" s="53"/>
      <c r="K370" s="53"/>
      <c r="L370" s="53"/>
      <c r="M370" s="53"/>
      <c r="N370" s="53"/>
      <c r="O370" s="53"/>
      <c r="P370" s="53"/>
      <c r="Q370" s="53"/>
      <c r="R370" s="53"/>
      <c r="S370" s="53"/>
      <c r="T370" s="4"/>
      <c r="U370" s="4"/>
      <c r="V370" s="4"/>
      <c r="W370" s="4"/>
      <c r="X370" s="4"/>
      <c r="Y370" s="4"/>
      <c r="Z370" s="4"/>
    </row>
    <row r="371" spans="1:26" ht="15.75" customHeight="1">
      <c r="A371" s="7"/>
      <c r="B371" s="4"/>
      <c r="C371" s="4"/>
      <c r="D371" s="7"/>
      <c r="E371" s="4"/>
      <c r="F371" s="4"/>
      <c r="G371" s="7"/>
      <c r="H371" s="53"/>
      <c r="I371" s="53"/>
      <c r="J371" s="53"/>
      <c r="K371" s="53"/>
      <c r="L371" s="53"/>
      <c r="M371" s="53"/>
      <c r="N371" s="53"/>
      <c r="O371" s="53"/>
      <c r="P371" s="53"/>
      <c r="Q371" s="53"/>
      <c r="R371" s="53"/>
      <c r="S371" s="4"/>
      <c r="T371" s="4"/>
      <c r="U371" s="4"/>
      <c r="V371" s="4"/>
      <c r="W371" s="4"/>
      <c r="X371" s="4"/>
      <c r="Y371" s="4"/>
      <c r="Z371" s="4"/>
    </row>
    <row r="372" spans="1:26" ht="15.75" customHeight="1">
      <c r="A372" s="7"/>
      <c r="B372" s="4"/>
      <c r="C372" s="4"/>
      <c r="D372" s="7"/>
      <c r="E372" s="4"/>
      <c r="F372" s="4"/>
      <c r="G372" s="7"/>
      <c r="H372" s="53"/>
      <c r="I372" s="53"/>
      <c r="J372" s="53"/>
      <c r="K372" s="53"/>
      <c r="L372" s="53"/>
      <c r="M372" s="53"/>
      <c r="N372" s="53"/>
      <c r="O372" s="53"/>
      <c r="P372" s="53"/>
      <c r="Q372" s="53"/>
      <c r="R372" s="53"/>
      <c r="S372" s="4"/>
      <c r="T372" s="4"/>
      <c r="U372" s="4"/>
      <c r="V372" s="4"/>
      <c r="W372" s="4"/>
      <c r="X372" s="4"/>
      <c r="Y372" s="4"/>
      <c r="Z372" s="4"/>
    </row>
    <row r="373" spans="1:26" ht="15.75" customHeight="1">
      <c r="A373" s="7"/>
      <c r="B373" s="4"/>
      <c r="C373" s="4"/>
      <c r="D373" s="7"/>
      <c r="E373" s="4"/>
      <c r="F373" s="4"/>
      <c r="G373" s="7"/>
      <c r="H373" s="53"/>
      <c r="I373" s="53"/>
      <c r="J373" s="53"/>
      <c r="K373" s="53"/>
      <c r="L373" s="53"/>
      <c r="M373" s="53"/>
      <c r="N373" s="53"/>
      <c r="O373" s="53"/>
      <c r="P373" s="53"/>
      <c r="Q373" s="53"/>
      <c r="R373" s="53"/>
      <c r="S373" s="4"/>
      <c r="T373" s="4"/>
      <c r="U373" s="4"/>
      <c r="V373" s="4"/>
      <c r="W373" s="4"/>
      <c r="X373" s="4"/>
      <c r="Y373" s="4"/>
      <c r="Z373" s="4"/>
    </row>
    <row r="374" spans="1:26" ht="15.75" customHeight="1">
      <c r="A374" s="7"/>
      <c r="B374" s="4"/>
      <c r="C374" s="4"/>
      <c r="D374" s="7"/>
      <c r="E374" s="4"/>
      <c r="F374" s="4"/>
      <c r="G374" s="7"/>
      <c r="H374" s="53"/>
      <c r="I374" s="53"/>
      <c r="J374" s="53"/>
      <c r="K374" s="53"/>
      <c r="L374" s="53"/>
      <c r="M374" s="53"/>
      <c r="N374" s="53"/>
      <c r="O374" s="53"/>
      <c r="P374" s="53"/>
      <c r="Q374" s="53"/>
      <c r="R374" s="53"/>
      <c r="S374" s="4"/>
      <c r="T374" s="4"/>
      <c r="U374" s="4"/>
      <c r="V374" s="4"/>
      <c r="W374" s="4"/>
      <c r="X374" s="4"/>
      <c r="Y374" s="4"/>
      <c r="Z374" s="4"/>
    </row>
    <row r="375" spans="1:26" ht="15.75" customHeight="1">
      <c r="A375" s="7"/>
      <c r="B375" s="4"/>
      <c r="C375" s="4"/>
      <c r="D375" s="7"/>
      <c r="E375" s="4"/>
      <c r="F375" s="4"/>
      <c r="G375" s="7"/>
      <c r="H375" s="53"/>
      <c r="I375" s="53"/>
      <c r="J375" s="53"/>
      <c r="K375" s="53"/>
      <c r="L375" s="53"/>
      <c r="M375" s="53"/>
      <c r="N375" s="53"/>
      <c r="O375" s="53"/>
      <c r="P375" s="53"/>
      <c r="Q375" s="53"/>
      <c r="R375" s="53"/>
      <c r="S375" s="4"/>
      <c r="T375" s="4"/>
      <c r="U375" s="4"/>
      <c r="V375" s="4"/>
      <c r="W375" s="4"/>
      <c r="X375" s="4"/>
      <c r="Y375" s="4"/>
      <c r="Z375" s="4"/>
    </row>
    <row r="376" spans="1:26" ht="15.75" customHeight="1">
      <c r="A376" s="7"/>
      <c r="B376" s="4"/>
      <c r="C376" s="4"/>
      <c r="D376" s="7"/>
      <c r="E376" s="4"/>
      <c r="F376" s="4"/>
      <c r="G376" s="7"/>
      <c r="H376" s="53"/>
      <c r="I376" s="53"/>
      <c r="J376" s="53"/>
      <c r="K376" s="53"/>
      <c r="L376" s="53"/>
      <c r="M376" s="53"/>
      <c r="N376" s="53"/>
      <c r="O376" s="53"/>
      <c r="P376" s="53"/>
      <c r="Q376" s="53"/>
      <c r="R376" s="53"/>
      <c r="S376" s="4"/>
      <c r="T376" s="4"/>
      <c r="U376" s="4"/>
      <c r="V376" s="4"/>
      <c r="W376" s="4"/>
      <c r="X376" s="4"/>
      <c r="Y376" s="4"/>
      <c r="Z376" s="4"/>
    </row>
    <row r="377" spans="1:26" ht="15.75" customHeight="1">
      <c r="A377" s="7"/>
      <c r="B377" s="4"/>
      <c r="C377" s="4"/>
      <c r="D377" s="7"/>
      <c r="E377" s="4"/>
      <c r="F377" s="4"/>
      <c r="G377" s="7"/>
      <c r="H377" s="53"/>
      <c r="I377" s="53"/>
      <c r="J377" s="53"/>
      <c r="K377" s="53"/>
      <c r="L377" s="53"/>
      <c r="M377" s="53"/>
      <c r="N377" s="53"/>
      <c r="O377" s="53"/>
      <c r="P377" s="53"/>
      <c r="Q377" s="53"/>
      <c r="R377" s="53"/>
      <c r="S377" s="4"/>
      <c r="T377" s="4"/>
      <c r="U377" s="4"/>
      <c r="V377" s="4"/>
      <c r="W377" s="4"/>
      <c r="X377" s="4"/>
      <c r="Y377" s="4"/>
      <c r="Z377" s="4"/>
    </row>
    <row r="378" spans="1:26" ht="15.75" customHeight="1">
      <c r="A378" s="7"/>
      <c r="B378" s="4"/>
      <c r="C378" s="4"/>
      <c r="D378" s="7"/>
      <c r="E378" s="4"/>
      <c r="F378" s="4"/>
      <c r="G378" s="7"/>
      <c r="H378" s="53"/>
      <c r="I378" s="53"/>
      <c r="J378" s="53"/>
      <c r="K378" s="53"/>
      <c r="L378" s="53"/>
      <c r="M378" s="53"/>
      <c r="N378" s="53"/>
      <c r="O378" s="53"/>
      <c r="P378" s="53"/>
      <c r="Q378" s="53"/>
      <c r="R378" s="53"/>
      <c r="S378" s="4"/>
      <c r="T378" s="4"/>
      <c r="U378" s="4"/>
      <c r="V378" s="4"/>
      <c r="W378" s="4"/>
      <c r="X378" s="4"/>
      <c r="Y378" s="4"/>
      <c r="Z378" s="4"/>
    </row>
    <row r="379" spans="1:26" ht="15.75" customHeight="1">
      <c r="A379" s="7"/>
      <c r="B379" s="4"/>
      <c r="C379" s="4"/>
      <c r="D379" s="7"/>
      <c r="E379" s="4"/>
      <c r="F379" s="4"/>
      <c r="G379" s="7"/>
      <c r="H379" s="53"/>
      <c r="I379" s="53"/>
      <c r="J379" s="53"/>
      <c r="K379" s="53"/>
      <c r="L379" s="53"/>
      <c r="M379" s="53"/>
      <c r="N379" s="53"/>
      <c r="O379" s="53"/>
      <c r="P379" s="53"/>
      <c r="Q379" s="53"/>
      <c r="R379" s="53"/>
      <c r="S379" s="4"/>
      <c r="T379" s="4"/>
      <c r="U379" s="4"/>
      <c r="V379" s="4"/>
      <c r="W379" s="4"/>
      <c r="X379" s="4"/>
      <c r="Y379" s="4"/>
      <c r="Z379" s="4"/>
    </row>
    <row r="380" spans="1:26" ht="15.75" customHeight="1">
      <c r="A380" s="7"/>
      <c r="B380" s="4"/>
      <c r="C380" s="4"/>
      <c r="D380" s="7"/>
      <c r="E380" s="4"/>
      <c r="F380" s="4"/>
      <c r="G380" s="7"/>
      <c r="H380" s="53"/>
      <c r="I380" s="53"/>
      <c r="J380" s="53"/>
      <c r="K380" s="53"/>
      <c r="L380" s="53"/>
      <c r="M380" s="53"/>
      <c r="N380" s="53"/>
      <c r="O380" s="53"/>
      <c r="P380" s="53"/>
      <c r="Q380" s="53"/>
      <c r="R380" s="53"/>
      <c r="S380" s="4"/>
      <c r="T380" s="4"/>
      <c r="U380" s="4"/>
      <c r="V380" s="4"/>
      <c r="W380" s="4"/>
      <c r="X380" s="4"/>
      <c r="Y380" s="4"/>
      <c r="Z380" s="4"/>
    </row>
    <row r="381" spans="1:26" ht="15.75" customHeight="1">
      <c r="A381" s="7"/>
      <c r="B381" s="4"/>
      <c r="C381" s="4"/>
      <c r="D381" s="7"/>
      <c r="E381" s="4"/>
      <c r="F381" s="4"/>
      <c r="G381" s="7"/>
      <c r="H381" s="53"/>
      <c r="I381" s="53"/>
      <c r="J381" s="53"/>
      <c r="K381" s="53"/>
      <c r="L381" s="53"/>
      <c r="M381" s="53"/>
      <c r="N381" s="53"/>
      <c r="O381" s="53"/>
      <c r="P381" s="53"/>
      <c r="Q381" s="53"/>
      <c r="R381" s="53"/>
      <c r="S381" s="4"/>
      <c r="T381" s="4"/>
      <c r="U381" s="4"/>
      <c r="V381" s="4"/>
      <c r="W381" s="4"/>
      <c r="X381" s="4"/>
      <c r="Y381" s="4"/>
      <c r="Z381" s="4"/>
    </row>
    <row r="382" spans="1:26" ht="15.75" customHeight="1">
      <c r="A382" s="7"/>
      <c r="B382" s="4"/>
      <c r="C382" s="4"/>
      <c r="D382" s="7"/>
      <c r="E382" s="4"/>
      <c r="F382" s="4"/>
      <c r="G382" s="7"/>
      <c r="H382" s="53"/>
      <c r="I382" s="53"/>
      <c r="J382" s="53"/>
      <c r="K382" s="53"/>
      <c r="L382" s="53"/>
      <c r="M382" s="53"/>
      <c r="N382" s="53"/>
      <c r="O382" s="53"/>
      <c r="P382" s="53"/>
      <c r="Q382" s="53"/>
      <c r="R382" s="53"/>
      <c r="S382" s="4"/>
      <c r="T382" s="4"/>
      <c r="U382" s="4"/>
      <c r="V382" s="4"/>
      <c r="W382" s="4"/>
      <c r="X382" s="4"/>
      <c r="Y382" s="4"/>
      <c r="Z382" s="4"/>
    </row>
    <row r="383" spans="1:26" ht="15.75" customHeight="1">
      <c r="A383" s="7"/>
      <c r="B383" s="4"/>
      <c r="C383" s="4"/>
      <c r="D383" s="7"/>
      <c r="E383" s="4"/>
      <c r="F383" s="4"/>
      <c r="G383" s="7"/>
      <c r="H383" s="53"/>
      <c r="I383" s="53"/>
      <c r="J383" s="53"/>
      <c r="K383" s="53"/>
      <c r="L383" s="53"/>
      <c r="M383" s="53"/>
      <c r="N383" s="53"/>
      <c r="O383" s="53"/>
      <c r="P383" s="53"/>
      <c r="Q383" s="53"/>
      <c r="R383" s="53"/>
      <c r="S383" s="4"/>
      <c r="T383" s="4"/>
      <c r="U383" s="4"/>
      <c r="V383" s="4"/>
      <c r="W383" s="4"/>
      <c r="X383" s="4"/>
      <c r="Y383" s="4"/>
      <c r="Z383" s="4"/>
    </row>
    <row r="384" spans="1:26" ht="15.75" customHeight="1">
      <c r="A384" s="7"/>
      <c r="B384" s="4"/>
      <c r="C384" s="4"/>
      <c r="D384" s="7"/>
      <c r="E384" s="4"/>
      <c r="F384" s="4"/>
      <c r="G384" s="7"/>
      <c r="H384" s="53"/>
      <c r="I384" s="53"/>
      <c r="J384" s="53"/>
      <c r="K384" s="53"/>
      <c r="L384" s="53"/>
      <c r="M384" s="53"/>
      <c r="N384" s="53"/>
      <c r="O384" s="53"/>
      <c r="P384" s="53"/>
      <c r="Q384" s="53"/>
      <c r="R384" s="53"/>
      <c r="S384" s="4"/>
      <c r="T384" s="4"/>
      <c r="U384" s="4"/>
      <c r="V384" s="4"/>
      <c r="W384" s="4"/>
      <c r="X384" s="4"/>
      <c r="Y384" s="4"/>
      <c r="Z384" s="4"/>
    </row>
    <row r="385" spans="1:26" ht="15.75" customHeight="1">
      <c r="A385" s="7"/>
      <c r="B385" s="4"/>
      <c r="C385" s="4"/>
      <c r="D385" s="7"/>
      <c r="E385" s="4"/>
      <c r="F385" s="4"/>
      <c r="G385" s="7"/>
      <c r="H385" s="53"/>
      <c r="I385" s="53"/>
      <c r="J385" s="53"/>
      <c r="K385" s="53"/>
      <c r="L385" s="53"/>
      <c r="M385" s="53"/>
      <c r="N385" s="53"/>
      <c r="O385" s="53"/>
      <c r="P385" s="53"/>
      <c r="Q385" s="53"/>
      <c r="R385" s="53"/>
      <c r="S385" s="4"/>
      <c r="T385" s="4"/>
      <c r="U385" s="4"/>
      <c r="V385" s="4"/>
      <c r="W385" s="4"/>
      <c r="X385" s="4"/>
      <c r="Y385" s="4"/>
      <c r="Z385" s="4"/>
    </row>
    <row r="386" spans="1:26" ht="15.75" customHeight="1">
      <c r="A386" s="7"/>
      <c r="B386" s="4"/>
      <c r="C386" s="4"/>
      <c r="D386" s="7"/>
      <c r="E386" s="4"/>
      <c r="F386" s="4"/>
      <c r="G386" s="7"/>
      <c r="H386" s="53"/>
      <c r="I386" s="53"/>
      <c r="J386" s="53"/>
      <c r="K386" s="53"/>
      <c r="L386" s="53"/>
      <c r="M386" s="53"/>
      <c r="N386" s="53"/>
      <c r="O386" s="53"/>
      <c r="P386" s="53"/>
      <c r="Q386" s="53"/>
      <c r="R386" s="53"/>
      <c r="S386" s="4"/>
      <c r="T386" s="4"/>
      <c r="U386" s="4"/>
      <c r="V386" s="4"/>
      <c r="W386" s="4"/>
      <c r="X386" s="4"/>
      <c r="Y386" s="4"/>
      <c r="Z386" s="4"/>
    </row>
    <row r="387" spans="1:26" ht="15.75" customHeight="1">
      <c r="A387" s="7"/>
      <c r="B387" s="4"/>
      <c r="C387" s="4"/>
      <c r="D387" s="7"/>
      <c r="E387" s="4"/>
      <c r="F387" s="4"/>
      <c r="G387" s="7"/>
      <c r="H387" s="53"/>
      <c r="I387" s="53"/>
      <c r="J387" s="53"/>
      <c r="K387" s="53"/>
      <c r="L387" s="53"/>
      <c r="M387" s="53"/>
      <c r="N387" s="53"/>
      <c r="O387" s="53"/>
      <c r="P387" s="53"/>
      <c r="Q387" s="53"/>
      <c r="R387" s="53"/>
      <c r="S387" s="4"/>
      <c r="T387" s="4"/>
      <c r="U387" s="4"/>
      <c r="V387" s="4"/>
      <c r="W387" s="4"/>
      <c r="X387" s="4"/>
      <c r="Y387" s="4"/>
      <c r="Z387" s="4"/>
    </row>
    <row r="388" spans="1:26" ht="15.75" customHeight="1">
      <c r="A388" s="7"/>
      <c r="B388" s="4"/>
      <c r="C388" s="4"/>
      <c r="D388" s="7"/>
      <c r="E388" s="4"/>
      <c r="F388" s="4"/>
      <c r="G388" s="7"/>
      <c r="H388" s="53"/>
      <c r="I388" s="53"/>
      <c r="J388" s="53"/>
      <c r="K388" s="53"/>
      <c r="L388" s="53"/>
      <c r="M388" s="53"/>
      <c r="N388" s="53"/>
      <c r="O388" s="53"/>
      <c r="P388" s="53"/>
      <c r="Q388" s="53"/>
      <c r="R388" s="53"/>
      <c r="S388" s="4"/>
      <c r="T388" s="4"/>
      <c r="U388" s="4"/>
      <c r="V388" s="4"/>
      <c r="W388" s="4"/>
      <c r="X388" s="4"/>
      <c r="Y388" s="4"/>
      <c r="Z388" s="4"/>
    </row>
    <row r="389" spans="1:26" ht="15.75" customHeight="1">
      <c r="A389" s="7"/>
      <c r="B389" s="4"/>
      <c r="C389" s="4"/>
      <c r="D389" s="7"/>
      <c r="E389" s="4"/>
      <c r="F389" s="4"/>
      <c r="G389" s="7"/>
      <c r="H389" s="53"/>
      <c r="I389" s="53"/>
      <c r="J389" s="53"/>
      <c r="K389" s="53"/>
      <c r="L389" s="53"/>
      <c r="M389" s="53"/>
      <c r="N389" s="53"/>
      <c r="O389" s="53"/>
      <c r="P389" s="53"/>
      <c r="Q389" s="53"/>
      <c r="R389" s="53"/>
      <c r="S389" s="4"/>
      <c r="T389" s="4"/>
      <c r="U389" s="4"/>
      <c r="V389" s="4"/>
      <c r="W389" s="4"/>
      <c r="X389" s="4"/>
      <c r="Y389" s="4"/>
      <c r="Z389" s="4"/>
    </row>
    <row r="390" spans="1:26" ht="15.75" customHeight="1">
      <c r="A390" s="7"/>
      <c r="B390" s="4"/>
      <c r="C390" s="4"/>
      <c r="D390" s="7"/>
      <c r="E390" s="4"/>
      <c r="F390" s="4"/>
      <c r="G390" s="7"/>
      <c r="H390" s="53"/>
      <c r="I390" s="53"/>
      <c r="J390" s="53"/>
      <c r="K390" s="53"/>
      <c r="L390" s="53"/>
      <c r="M390" s="53"/>
      <c r="N390" s="53"/>
      <c r="O390" s="53"/>
      <c r="P390" s="53"/>
      <c r="Q390" s="53"/>
      <c r="R390" s="53"/>
      <c r="S390" s="4"/>
      <c r="T390" s="4"/>
      <c r="U390" s="4"/>
      <c r="V390" s="4"/>
      <c r="W390" s="4"/>
      <c r="X390" s="4"/>
      <c r="Y390" s="4"/>
      <c r="Z390" s="4"/>
    </row>
    <row r="391" spans="1:26" ht="15.75" customHeight="1">
      <c r="A391" s="7"/>
      <c r="B391" s="4"/>
      <c r="C391" s="4"/>
      <c r="D391" s="7"/>
      <c r="E391" s="4"/>
      <c r="F391" s="4"/>
      <c r="G391" s="7"/>
      <c r="H391" s="53"/>
      <c r="I391" s="53"/>
      <c r="J391" s="53"/>
      <c r="K391" s="53"/>
      <c r="L391" s="53"/>
      <c r="M391" s="53"/>
      <c r="N391" s="53"/>
      <c r="O391" s="53"/>
      <c r="P391" s="53"/>
      <c r="Q391" s="53"/>
      <c r="R391" s="53"/>
      <c r="S391" s="4"/>
      <c r="T391" s="4"/>
      <c r="U391" s="4"/>
      <c r="V391" s="4"/>
      <c r="W391" s="4"/>
      <c r="X391" s="4"/>
      <c r="Y391" s="4"/>
      <c r="Z391" s="4"/>
    </row>
    <row r="392" spans="1:26" ht="15.75" customHeight="1">
      <c r="A392" s="7"/>
      <c r="B392" s="4"/>
      <c r="C392" s="4"/>
      <c r="D392" s="7"/>
      <c r="E392" s="4"/>
      <c r="F392" s="4"/>
      <c r="G392" s="7"/>
      <c r="H392" s="53"/>
      <c r="I392" s="53"/>
      <c r="J392" s="53"/>
      <c r="K392" s="53"/>
      <c r="L392" s="53"/>
      <c r="M392" s="53"/>
      <c r="N392" s="53"/>
      <c r="O392" s="53"/>
      <c r="P392" s="53"/>
      <c r="Q392" s="53"/>
      <c r="R392" s="53"/>
      <c r="S392" s="4"/>
      <c r="T392" s="4"/>
      <c r="U392" s="4"/>
      <c r="V392" s="4"/>
      <c r="W392" s="4"/>
      <c r="X392" s="4"/>
      <c r="Y392" s="4"/>
      <c r="Z392" s="4"/>
    </row>
    <row r="393" spans="1:26" ht="15.75" customHeight="1">
      <c r="A393" s="7"/>
      <c r="B393" s="4"/>
      <c r="C393" s="4"/>
      <c r="D393" s="7"/>
      <c r="E393" s="4"/>
      <c r="F393" s="4"/>
      <c r="G393" s="7"/>
      <c r="H393" s="53"/>
      <c r="I393" s="53"/>
      <c r="J393" s="53"/>
      <c r="K393" s="53"/>
      <c r="L393" s="53"/>
      <c r="M393" s="53"/>
      <c r="N393" s="53"/>
      <c r="O393" s="53"/>
      <c r="P393" s="53"/>
      <c r="Q393" s="53"/>
      <c r="R393" s="53"/>
      <c r="S393" s="4"/>
      <c r="T393" s="4"/>
      <c r="U393" s="4"/>
      <c r="V393" s="4"/>
      <c r="W393" s="4"/>
      <c r="X393" s="4"/>
      <c r="Y393" s="4"/>
      <c r="Z393" s="4"/>
    </row>
    <row r="394" spans="1:26" ht="15.75" customHeight="1">
      <c r="A394" s="7"/>
      <c r="B394" s="4"/>
      <c r="C394" s="4"/>
      <c r="D394" s="7"/>
      <c r="E394" s="4"/>
      <c r="F394" s="4"/>
      <c r="G394" s="7"/>
      <c r="H394" s="53"/>
      <c r="I394" s="53"/>
      <c r="J394" s="53"/>
      <c r="K394" s="53"/>
      <c r="L394" s="53"/>
      <c r="M394" s="53"/>
      <c r="N394" s="53"/>
      <c r="O394" s="53"/>
      <c r="P394" s="53"/>
      <c r="Q394" s="53"/>
      <c r="R394" s="53"/>
      <c r="S394" s="4"/>
      <c r="T394" s="4"/>
      <c r="U394" s="4"/>
      <c r="V394" s="4"/>
      <c r="W394" s="4"/>
      <c r="X394" s="4"/>
      <c r="Y394" s="4"/>
      <c r="Z394" s="4"/>
    </row>
    <row r="395" spans="1:26" ht="15.75" customHeight="1">
      <c r="A395" s="7"/>
      <c r="B395" s="4"/>
      <c r="C395" s="4"/>
      <c r="D395" s="7"/>
      <c r="E395" s="4"/>
      <c r="F395" s="4"/>
      <c r="G395" s="7"/>
      <c r="H395" s="53"/>
      <c r="I395" s="53"/>
      <c r="J395" s="53"/>
      <c r="K395" s="53"/>
      <c r="L395" s="53"/>
      <c r="M395" s="53"/>
      <c r="N395" s="53"/>
      <c r="O395" s="53"/>
      <c r="P395" s="53"/>
      <c r="Q395" s="53"/>
      <c r="R395" s="53"/>
      <c r="S395" s="4"/>
      <c r="T395" s="4"/>
      <c r="U395" s="4"/>
      <c r="V395" s="4"/>
      <c r="W395" s="4"/>
      <c r="X395" s="4"/>
      <c r="Y395" s="4"/>
      <c r="Z395" s="4"/>
    </row>
    <row r="396" spans="1:26" ht="15.75" customHeight="1">
      <c r="A396" s="7"/>
      <c r="B396" s="4"/>
      <c r="C396" s="4"/>
      <c r="D396" s="7"/>
      <c r="E396" s="4"/>
      <c r="F396" s="4"/>
      <c r="G396" s="7"/>
      <c r="H396" s="53"/>
      <c r="I396" s="53"/>
      <c r="J396" s="53"/>
      <c r="K396" s="53"/>
      <c r="L396" s="53"/>
      <c r="M396" s="53"/>
      <c r="N396" s="53"/>
      <c r="O396" s="53"/>
      <c r="P396" s="53"/>
      <c r="Q396" s="53"/>
      <c r="R396" s="53"/>
      <c r="S396" s="4"/>
      <c r="T396" s="4"/>
      <c r="U396" s="4"/>
      <c r="V396" s="4"/>
      <c r="W396" s="4"/>
      <c r="X396" s="4"/>
      <c r="Y396" s="4"/>
      <c r="Z396" s="4"/>
    </row>
    <row r="397" spans="1:26" ht="15.75" customHeight="1">
      <c r="A397" s="7"/>
      <c r="B397" s="4"/>
      <c r="C397" s="4"/>
      <c r="D397" s="7"/>
      <c r="E397" s="4"/>
      <c r="F397" s="4"/>
      <c r="G397" s="7"/>
      <c r="H397" s="53"/>
      <c r="I397" s="53"/>
      <c r="J397" s="53"/>
      <c r="K397" s="53"/>
      <c r="L397" s="53"/>
      <c r="M397" s="53"/>
      <c r="N397" s="53"/>
      <c r="O397" s="53"/>
      <c r="P397" s="53"/>
      <c r="Q397" s="53"/>
      <c r="R397" s="53"/>
      <c r="S397" s="4"/>
      <c r="T397" s="4"/>
      <c r="U397" s="4"/>
      <c r="V397" s="4"/>
      <c r="W397" s="4"/>
      <c r="X397" s="4"/>
      <c r="Y397" s="4"/>
      <c r="Z397" s="4"/>
    </row>
    <row r="398" spans="1:26" ht="15.75" customHeight="1">
      <c r="A398" s="7"/>
      <c r="B398" s="4"/>
      <c r="C398" s="4"/>
      <c r="D398" s="7"/>
      <c r="E398" s="4"/>
      <c r="F398" s="4"/>
      <c r="G398" s="7"/>
      <c r="H398" s="53"/>
      <c r="I398" s="53"/>
      <c r="J398" s="53"/>
      <c r="K398" s="53"/>
      <c r="L398" s="53"/>
      <c r="M398" s="53"/>
      <c r="N398" s="53"/>
      <c r="O398" s="53"/>
      <c r="P398" s="53"/>
      <c r="Q398" s="53"/>
      <c r="R398" s="53"/>
      <c r="S398" s="4"/>
      <c r="T398" s="4"/>
      <c r="U398" s="4"/>
      <c r="V398" s="4"/>
      <c r="W398" s="4"/>
      <c r="X398" s="4"/>
      <c r="Y398" s="4"/>
      <c r="Z398" s="4"/>
    </row>
    <row r="399" spans="1:26" ht="15.75" customHeight="1">
      <c r="A399" s="7"/>
      <c r="B399" s="4"/>
      <c r="C399" s="4"/>
      <c r="D399" s="7"/>
      <c r="E399" s="4"/>
      <c r="F399" s="4"/>
      <c r="G399" s="7"/>
      <c r="H399" s="53"/>
      <c r="I399" s="53"/>
      <c r="J399" s="53"/>
      <c r="K399" s="53"/>
      <c r="L399" s="53"/>
      <c r="M399" s="53"/>
      <c r="N399" s="53"/>
      <c r="O399" s="53"/>
      <c r="P399" s="53"/>
      <c r="Q399" s="53"/>
      <c r="R399" s="53"/>
      <c r="S399" s="4"/>
      <c r="T399" s="4"/>
      <c r="U399" s="4"/>
      <c r="V399" s="4"/>
      <c r="W399" s="4"/>
      <c r="X399" s="4"/>
      <c r="Y399" s="4"/>
      <c r="Z399" s="4"/>
    </row>
    <row r="400" spans="1:26" ht="15.75" customHeight="1">
      <c r="A400" s="7"/>
      <c r="B400" s="4"/>
      <c r="C400" s="4"/>
      <c r="D400" s="7"/>
      <c r="E400" s="4"/>
      <c r="F400" s="4"/>
      <c r="G400" s="7"/>
      <c r="H400" s="53"/>
      <c r="I400" s="53"/>
      <c r="J400" s="53"/>
      <c r="K400" s="53"/>
      <c r="L400" s="53"/>
      <c r="M400" s="53"/>
      <c r="N400" s="53"/>
      <c r="O400" s="53"/>
      <c r="P400" s="53"/>
      <c r="Q400" s="53"/>
      <c r="R400" s="53"/>
      <c r="S400" s="4"/>
      <c r="T400" s="4"/>
      <c r="U400" s="4"/>
      <c r="V400" s="4"/>
      <c r="W400" s="4"/>
      <c r="X400" s="4"/>
      <c r="Y400" s="4"/>
      <c r="Z400" s="4"/>
    </row>
    <row r="401" spans="1:26" ht="15.75" customHeight="1">
      <c r="A401" s="7"/>
      <c r="B401" s="4"/>
      <c r="C401" s="4"/>
      <c r="D401" s="7"/>
      <c r="E401" s="4"/>
      <c r="F401" s="4"/>
      <c r="G401" s="7"/>
      <c r="H401" s="53"/>
      <c r="I401" s="53"/>
      <c r="J401" s="53"/>
      <c r="K401" s="53"/>
      <c r="L401" s="53"/>
      <c r="M401" s="53"/>
      <c r="N401" s="53"/>
      <c r="O401" s="53"/>
      <c r="P401" s="53"/>
      <c r="Q401" s="53"/>
      <c r="R401" s="53"/>
      <c r="S401" s="4"/>
      <c r="T401" s="4"/>
      <c r="U401" s="4"/>
      <c r="V401" s="4"/>
      <c r="W401" s="4"/>
      <c r="X401" s="4"/>
      <c r="Y401" s="4"/>
      <c r="Z401" s="4"/>
    </row>
    <row r="402" spans="1:26" ht="15.75" customHeight="1">
      <c r="A402" s="7"/>
      <c r="B402" s="4"/>
      <c r="C402" s="4"/>
      <c r="D402" s="7"/>
      <c r="E402" s="4"/>
      <c r="F402" s="4"/>
      <c r="G402" s="7"/>
      <c r="H402" s="53"/>
      <c r="I402" s="53"/>
      <c r="J402" s="53"/>
      <c r="K402" s="53"/>
      <c r="L402" s="53"/>
      <c r="M402" s="53"/>
      <c r="N402" s="53"/>
      <c r="O402" s="53"/>
      <c r="P402" s="53"/>
      <c r="Q402" s="53"/>
      <c r="R402" s="53"/>
      <c r="S402" s="4"/>
      <c r="T402" s="4"/>
      <c r="U402" s="4"/>
      <c r="V402" s="4"/>
      <c r="W402" s="4"/>
      <c r="X402" s="4"/>
      <c r="Y402" s="4"/>
      <c r="Z402" s="4"/>
    </row>
    <row r="403" spans="1:26" ht="15.75" customHeight="1">
      <c r="A403" s="7"/>
      <c r="B403" s="4"/>
      <c r="C403" s="4"/>
      <c r="D403" s="7"/>
      <c r="E403" s="4"/>
      <c r="F403" s="4"/>
      <c r="G403" s="7"/>
      <c r="H403" s="53"/>
      <c r="I403" s="53"/>
      <c r="J403" s="53"/>
      <c r="K403" s="53"/>
      <c r="L403" s="53"/>
      <c r="M403" s="53"/>
      <c r="N403" s="53"/>
      <c r="O403" s="53"/>
      <c r="P403" s="53"/>
      <c r="Q403" s="53"/>
      <c r="R403" s="53"/>
      <c r="S403" s="4"/>
      <c r="T403" s="4"/>
      <c r="U403" s="4"/>
      <c r="V403" s="4"/>
      <c r="W403" s="4"/>
      <c r="X403" s="4"/>
      <c r="Y403" s="4"/>
      <c r="Z403" s="4"/>
    </row>
    <row r="404" spans="1:26" ht="15.75" customHeight="1">
      <c r="A404" s="7"/>
      <c r="B404" s="4"/>
      <c r="C404" s="4"/>
      <c r="D404" s="7"/>
      <c r="E404" s="4"/>
      <c r="F404" s="4"/>
      <c r="G404" s="7"/>
      <c r="H404" s="53"/>
      <c r="I404" s="53"/>
      <c r="J404" s="53"/>
      <c r="K404" s="53"/>
      <c r="L404" s="53"/>
      <c r="M404" s="53"/>
      <c r="N404" s="53"/>
      <c r="O404" s="53"/>
      <c r="P404" s="53"/>
      <c r="Q404" s="53"/>
      <c r="R404" s="53"/>
      <c r="S404" s="4"/>
      <c r="T404" s="4"/>
      <c r="U404" s="4"/>
      <c r="V404" s="4"/>
      <c r="W404" s="4"/>
      <c r="X404" s="4"/>
      <c r="Y404" s="4"/>
      <c r="Z404" s="4"/>
    </row>
    <row r="405" spans="1:26" ht="15.75" customHeight="1">
      <c r="A405" s="7"/>
      <c r="B405" s="4"/>
      <c r="C405" s="4"/>
      <c r="D405" s="7"/>
      <c r="E405" s="4"/>
      <c r="F405" s="4"/>
      <c r="G405" s="7"/>
      <c r="H405" s="53"/>
      <c r="I405" s="53"/>
      <c r="J405" s="53"/>
      <c r="K405" s="53"/>
      <c r="L405" s="53"/>
      <c r="M405" s="53"/>
      <c r="N405" s="53"/>
      <c r="O405" s="53"/>
      <c r="P405" s="53"/>
      <c r="Q405" s="53"/>
      <c r="R405" s="53"/>
      <c r="S405" s="4"/>
      <c r="T405" s="4"/>
      <c r="U405" s="4"/>
      <c r="V405" s="4"/>
      <c r="W405" s="4"/>
      <c r="X405" s="4"/>
      <c r="Y405" s="4"/>
      <c r="Z405" s="4"/>
    </row>
    <row r="406" spans="1:26" ht="15.75" customHeight="1">
      <c r="A406" s="7"/>
      <c r="B406" s="4"/>
      <c r="C406" s="4"/>
      <c r="D406" s="7"/>
      <c r="E406" s="4"/>
      <c r="F406" s="4"/>
      <c r="G406" s="7"/>
      <c r="H406" s="53"/>
      <c r="I406" s="53"/>
      <c r="J406" s="53"/>
      <c r="K406" s="53"/>
      <c r="L406" s="53"/>
      <c r="M406" s="53"/>
      <c r="N406" s="53"/>
      <c r="O406" s="53"/>
      <c r="P406" s="53"/>
      <c r="Q406" s="53"/>
      <c r="R406" s="53"/>
      <c r="S406" s="4"/>
      <c r="T406" s="4"/>
      <c r="U406" s="4"/>
      <c r="V406" s="4"/>
      <c r="W406" s="4"/>
      <c r="X406" s="4"/>
      <c r="Y406" s="4"/>
      <c r="Z406" s="4"/>
    </row>
    <row r="407" spans="1:26" ht="15.75" customHeight="1">
      <c r="A407" s="7"/>
      <c r="B407" s="4"/>
      <c r="C407" s="4"/>
      <c r="D407" s="7"/>
      <c r="E407" s="4"/>
      <c r="F407" s="4"/>
      <c r="G407" s="7"/>
      <c r="H407" s="53"/>
      <c r="I407" s="53"/>
      <c r="J407" s="53"/>
      <c r="K407" s="53"/>
      <c r="L407" s="53"/>
      <c r="M407" s="53"/>
      <c r="N407" s="53"/>
      <c r="O407" s="53"/>
      <c r="P407" s="53"/>
      <c r="Q407" s="53"/>
      <c r="R407" s="53"/>
      <c r="S407" s="4"/>
      <c r="T407" s="4"/>
      <c r="U407" s="4"/>
      <c r="V407" s="4"/>
      <c r="W407" s="4"/>
      <c r="X407" s="4"/>
      <c r="Y407" s="4"/>
      <c r="Z407" s="4"/>
    </row>
    <row r="408" spans="1:26" ht="15.75" customHeight="1">
      <c r="A408" s="7"/>
      <c r="B408" s="4"/>
      <c r="C408" s="4"/>
      <c r="D408" s="7"/>
      <c r="E408" s="4"/>
      <c r="F408" s="4"/>
      <c r="G408" s="7"/>
      <c r="H408" s="53"/>
      <c r="I408" s="53"/>
      <c r="J408" s="53"/>
      <c r="K408" s="53"/>
      <c r="L408" s="53"/>
      <c r="M408" s="53"/>
      <c r="N408" s="53"/>
      <c r="O408" s="53"/>
      <c r="P408" s="53"/>
      <c r="Q408" s="53"/>
      <c r="R408" s="53"/>
      <c r="S408" s="4"/>
      <c r="T408" s="4"/>
      <c r="U408" s="4"/>
      <c r="V408" s="4"/>
      <c r="W408" s="4"/>
      <c r="X408" s="4"/>
      <c r="Y408" s="4"/>
      <c r="Z408" s="4"/>
    </row>
    <row r="409" spans="1:26" ht="15.75" customHeight="1">
      <c r="A409" s="7"/>
      <c r="B409" s="4"/>
      <c r="C409" s="4"/>
      <c r="D409" s="7"/>
      <c r="E409" s="4"/>
      <c r="F409" s="4"/>
      <c r="G409" s="7"/>
      <c r="H409" s="53"/>
      <c r="I409" s="53"/>
      <c r="J409" s="53"/>
      <c r="K409" s="53"/>
      <c r="L409" s="53"/>
      <c r="M409" s="53"/>
      <c r="N409" s="53"/>
      <c r="O409" s="53"/>
      <c r="P409" s="53"/>
      <c r="Q409" s="53"/>
      <c r="R409" s="53"/>
      <c r="S409" s="4"/>
      <c r="T409" s="4"/>
      <c r="U409" s="4"/>
      <c r="V409" s="4"/>
      <c r="W409" s="4"/>
      <c r="X409" s="4"/>
      <c r="Y409" s="4"/>
      <c r="Z409" s="4"/>
    </row>
    <row r="410" spans="1:26" ht="15.75" customHeight="1">
      <c r="A410" s="7"/>
      <c r="B410" s="4"/>
      <c r="C410" s="4"/>
      <c r="D410" s="7"/>
      <c r="E410" s="4"/>
      <c r="F410" s="4"/>
      <c r="G410" s="7"/>
      <c r="H410" s="53"/>
      <c r="I410" s="53"/>
      <c r="J410" s="53"/>
      <c r="K410" s="53"/>
      <c r="L410" s="53"/>
      <c r="M410" s="53"/>
      <c r="N410" s="53"/>
      <c r="O410" s="53"/>
      <c r="P410" s="53"/>
      <c r="Q410" s="53"/>
      <c r="R410" s="53"/>
      <c r="S410" s="4"/>
      <c r="T410" s="4"/>
      <c r="U410" s="4"/>
      <c r="V410" s="4"/>
      <c r="W410" s="4"/>
      <c r="X410" s="4"/>
      <c r="Y410" s="4"/>
      <c r="Z410" s="4"/>
    </row>
    <row r="411" spans="1:26" ht="15.75" customHeight="1">
      <c r="A411" s="7"/>
      <c r="B411" s="4"/>
      <c r="C411" s="4"/>
      <c r="D411" s="7"/>
      <c r="E411" s="4"/>
      <c r="F411" s="4"/>
      <c r="G411" s="7"/>
      <c r="H411" s="53"/>
      <c r="I411" s="53"/>
      <c r="J411" s="53"/>
      <c r="K411" s="53"/>
      <c r="L411" s="53"/>
      <c r="M411" s="53"/>
      <c r="N411" s="53"/>
      <c r="O411" s="53"/>
      <c r="P411" s="53"/>
      <c r="Q411" s="53"/>
      <c r="R411" s="53"/>
      <c r="S411" s="4"/>
      <c r="T411" s="4"/>
      <c r="U411" s="4"/>
      <c r="V411" s="4"/>
      <c r="W411" s="4"/>
      <c r="X411" s="4"/>
      <c r="Y411" s="4"/>
      <c r="Z411" s="4"/>
    </row>
    <row r="412" spans="1:26" ht="15.75" customHeight="1">
      <c r="A412" s="7"/>
      <c r="B412" s="4"/>
      <c r="C412" s="4"/>
      <c r="D412" s="7"/>
      <c r="E412" s="4"/>
      <c r="F412" s="4"/>
      <c r="G412" s="7"/>
      <c r="H412" s="53"/>
      <c r="I412" s="53"/>
      <c r="J412" s="53"/>
      <c r="K412" s="53"/>
      <c r="L412" s="53"/>
      <c r="M412" s="53"/>
      <c r="N412" s="53"/>
      <c r="O412" s="53"/>
      <c r="P412" s="53"/>
      <c r="Q412" s="53"/>
      <c r="R412" s="53"/>
      <c r="S412" s="4"/>
      <c r="T412" s="4"/>
      <c r="U412" s="4"/>
      <c r="V412" s="4"/>
      <c r="W412" s="4"/>
      <c r="X412" s="4"/>
      <c r="Y412" s="4"/>
      <c r="Z412" s="4"/>
    </row>
    <row r="413" spans="1:26" ht="15.75" customHeight="1">
      <c r="A413" s="7"/>
      <c r="B413" s="4"/>
      <c r="C413" s="4"/>
      <c r="D413" s="7"/>
      <c r="E413" s="4"/>
      <c r="F413" s="4"/>
      <c r="G413" s="7"/>
      <c r="H413" s="53"/>
      <c r="I413" s="53"/>
      <c r="J413" s="53"/>
      <c r="K413" s="53"/>
      <c r="L413" s="53"/>
      <c r="M413" s="53"/>
      <c r="N413" s="53"/>
      <c r="O413" s="53"/>
      <c r="P413" s="53"/>
      <c r="Q413" s="53"/>
      <c r="R413" s="53"/>
      <c r="S413" s="4"/>
      <c r="T413" s="4"/>
      <c r="U413" s="4"/>
      <c r="V413" s="4"/>
      <c r="W413" s="4"/>
      <c r="X413" s="4"/>
      <c r="Y413" s="4"/>
      <c r="Z413" s="4"/>
    </row>
    <row r="414" spans="1:26" ht="15.75" customHeight="1">
      <c r="A414" s="7"/>
      <c r="B414" s="4"/>
      <c r="C414" s="4"/>
      <c r="D414" s="7"/>
      <c r="E414" s="4"/>
      <c r="F414" s="4"/>
      <c r="G414" s="7"/>
      <c r="H414" s="53"/>
      <c r="I414" s="53"/>
      <c r="J414" s="53"/>
      <c r="K414" s="53"/>
      <c r="L414" s="53"/>
      <c r="M414" s="53"/>
      <c r="N414" s="53"/>
      <c r="O414" s="53"/>
      <c r="P414" s="53"/>
      <c r="Q414" s="53"/>
      <c r="R414" s="53"/>
      <c r="S414" s="4"/>
      <c r="T414" s="4"/>
      <c r="U414" s="4"/>
      <c r="V414" s="4"/>
      <c r="W414" s="4"/>
      <c r="X414" s="4"/>
      <c r="Y414" s="4"/>
      <c r="Z414" s="4"/>
    </row>
    <row r="415" spans="1:26" ht="15.75" customHeight="1">
      <c r="A415" s="7"/>
      <c r="B415" s="4"/>
      <c r="C415" s="4"/>
      <c r="D415" s="7"/>
      <c r="E415" s="4"/>
      <c r="F415" s="4"/>
      <c r="G415" s="7"/>
      <c r="H415" s="53"/>
      <c r="I415" s="53"/>
      <c r="J415" s="53"/>
      <c r="K415" s="53"/>
      <c r="L415" s="53"/>
      <c r="M415" s="53"/>
      <c r="N415" s="53"/>
      <c r="O415" s="53"/>
      <c r="P415" s="53"/>
      <c r="Q415" s="53"/>
      <c r="R415" s="53"/>
      <c r="S415" s="4"/>
      <c r="T415" s="4"/>
      <c r="U415" s="4"/>
      <c r="V415" s="4"/>
      <c r="W415" s="4"/>
      <c r="X415" s="4"/>
      <c r="Y415" s="4"/>
      <c r="Z415" s="4"/>
    </row>
    <row r="416" spans="1:26" ht="15.75" customHeight="1">
      <c r="A416" s="7"/>
      <c r="B416" s="4"/>
      <c r="C416" s="4"/>
      <c r="D416" s="7"/>
      <c r="E416" s="4"/>
      <c r="F416" s="4"/>
      <c r="G416" s="7"/>
      <c r="H416" s="53"/>
      <c r="I416" s="53"/>
      <c r="J416" s="53"/>
      <c r="K416" s="53"/>
      <c r="L416" s="53"/>
      <c r="M416" s="53"/>
      <c r="N416" s="53"/>
      <c r="O416" s="53"/>
      <c r="P416" s="53"/>
      <c r="Q416" s="53"/>
      <c r="R416" s="53"/>
      <c r="S416" s="4"/>
      <c r="T416" s="4"/>
      <c r="U416" s="4"/>
      <c r="V416" s="4"/>
      <c r="W416" s="4"/>
      <c r="X416" s="4"/>
      <c r="Y416" s="4"/>
      <c r="Z416" s="4"/>
    </row>
    <row r="417" spans="1:26" ht="15.75" customHeight="1">
      <c r="A417" s="7"/>
      <c r="B417" s="4"/>
      <c r="C417" s="4"/>
      <c r="D417" s="7"/>
      <c r="E417" s="4"/>
      <c r="F417" s="4"/>
      <c r="G417" s="7"/>
      <c r="H417" s="53"/>
      <c r="I417" s="53"/>
      <c r="J417" s="53"/>
      <c r="K417" s="53"/>
      <c r="L417" s="53"/>
      <c r="M417" s="53"/>
      <c r="N417" s="53"/>
      <c r="O417" s="53"/>
      <c r="P417" s="53"/>
      <c r="Q417" s="53"/>
      <c r="R417" s="53"/>
      <c r="S417" s="4"/>
      <c r="T417" s="4"/>
      <c r="U417" s="4"/>
      <c r="V417" s="4"/>
      <c r="W417" s="4"/>
      <c r="X417" s="4"/>
      <c r="Y417" s="4"/>
      <c r="Z417" s="4"/>
    </row>
    <row r="418" spans="1:26" ht="15.75" customHeight="1">
      <c r="A418" s="7"/>
      <c r="B418" s="4"/>
      <c r="C418" s="4"/>
      <c r="D418" s="7"/>
      <c r="E418" s="4"/>
      <c r="F418" s="4"/>
      <c r="G418" s="7"/>
      <c r="H418" s="53"/>
      <c r="I418" s="53"/>
      <c r="J418" s="53"/>
      <c r="K418" s="53"/>
      <c r="L418" s="53"/>
      <c r="M418" s="53"/>
      <c r="N418" s="53"/>
      <c r="O418" s="53"/>
      <c r="P418" s="53"/>
      <c r="Q418" s="53"/>
      <c r="R418" s="53"/>
      <c r="S418" s="4"/>
      <c r="T418" s="4"/>
      <c r="U418" s="4"/>
      <c r="V418" s="4"/>
      <c r="W418" s="4"/>
      <c r="X418" s="4"/>
      <c r="Y418" s="4"/>
      <c r="Z418" s="4"/>
    </row>
    <row r="419" spans="1:26" ht="15.75" customHeight="1">
      <c r="A419" s="7"/>
      <c r="B419" s="4"/>
      <c r="C419" s="4"/>
      <c r="D419" s="7"/>
      <c r="E419" s="4"/>
      <c r="F419" s="4"/>
      <c r="G419" s="7"/>
      <c r="H419" s="53"/>
      <c r="I419" s="53"/>
      <c r="J419" s="53"/>
      <c r="K419" s="53"/>
      <c r="L419" s="53"/>
      <c r="M419" s="53"/>
      <c r="N419" s="53"/>
      <c r="O419" s="53"/>
      <c r="P419" s="53"/>
      <c r="Q419" s="53"/>
      <c r="R419" s="53"/>
      <c r="S419" s="4"/>
      <c r="T419" s="4"/>
      <c r="U419" s="4"/>
      <c r="V419" s="4"/>
      <c r="W419" s="4"/>
      <c r="X419" s="4"/>
      <c r="Y419" s="4"/>
      <c r="Z419" s="4"/>
    </row>
    <row r="420" spans="1:26" ht="15.75" customHeight="1">
      <c r="A420" s="7"/>
      <c r="B420" s="4"/>
      <c r="C420" s="4"/>
      <c r="D420" s="7"/>
      <c r="E420" s="4"/>
      <c r="F420" s="4"/>
      <c r="G420" s="7"/>
      <c r="H420" s="53"/>
      <c r="I420" s="53"/>
      <c r="J420" s="53"/>
      <c r="K420" s="53"/>
      <c r="L420" s="53"/>
      <c r="M420" s="53"/>
      <c r="N420" s="53"/>
      <c r="O420" s="53"/>
      <c r="P420" s="53"/>
      <c r="Q420" s="53"/>
      <c r="R420" s="53"/>
      <c r="S420" s="4"/>
      <c r="T420" s="4"/>
      <c r="U420" s="4"/>
      <c r="V420" s="4"/>
      <c r="W420" s="4"/>
      <c r="X420" s="4"/>
      <c r="Y420" s="4"/>
      <c r="Z420" s="4"/>
    </row>
    <row r="421" spans="1:26" ht="15.75" customHeight="1">
      <c r="A421" s="7"/>
      <c r="B421" s="4"/>
      <c r="C421" s="4"/>
      <c r="D421" s="7"/>
      <c r="E421" s="4"/>
      <c r="F421" s="4"/>
      <c r="G421" s="7"/>
      <c r="H421" s="53"/>
      <c r="I421" s="53"/>
      <c r="J421" s="53"/>
      <c r="K421" s="53"/>
      <c r="L421" s="53"/>
      <c r="M421" s="53"/>
      <c r="N421" s="53"/>
      <c r="O421" s="53"/>
      <c r="P421" s="53"/>
      <c r="Q421" s="53"/>
      <c r="R421" s="53"/>
      <c r="S421" s="4"/>
      <c r="T421" s="4"/>
      <c r="U421" s="4"/>
      <c r="V421" s="4"/>
      <c r="W421" s="4"/>
      <c r="X421" s="4"/>
      <c r="Y421" s="4"/>
      <c r="Z421" s="4"/>
    </row>
    <row r="422" spans="1:26" ht="15.75" customHeight="1">
      <c r="A422" s="7"/>
      <c r="B422" s="4"/>
      <c r="C422" s="4"/>
      <c r="D422" s="7"/>
      <c r="E422" s="4"/>
      <c r="F422" s="4"/>
      <c r="G422" s="7"/>
      <c r="H422" s="53"/>
      <c r="I422" s="53"/>
      <c r="J422" s="53"/>
      <c r="K422" s="53"/>
      <c r="L422" s="53"/>
      <c r="M422" s="53"/>
      <c r="N422" s="53"/>
      <c r="O422" s="53"/>
      <c r="P422" s="53"/>
      <c r="Q422" s="53"/>
      <c r="R422" s="53"/>
      <c r="S422" s="4"/>
      <c r="T422" s="4"/>
      <c r="U422" s="4"/>
      <c r="V422" s="4"/>
      <c r="W422" s="4"/>
      <c r="X422" s="4"/>
      <c r="Y422" s="4"/>
      <c r="Z422" s="4"/>
    </row>
    <row r="423" spans="1:26" ht="15.75" customHeight="1">
      <c r="A423" s="7"/>
      <c r="B423" s="4"/>
      <c r="C423" s="4"/>
      <c r="D423" s="7"/>
      <c r="E423" s="4"/>
      <c r="F423" s="4"/>
      <c r="G423" s="7"/>
      <c r="H423" s="53"/>
      <c r="I423" s="53"/>
      <c r="J423" s="53"/>
      <c r="K423" s="53"/>
      <c r="L423" s="53"/>
      <c r="M423" s="53"/>
      <c r="N423" s="53"/>
      <c r="O423" s="53"/>
      <c r="P423" s="53"/>
      <c r="Q423" s="53"/>
      <c r="R423" s="53"/>
      <c r="S423" s="4"/>
      <c r="T423" s="4"/>
      <c r="U423" s="4"/>
      <c r="V423" s="4"/>
      <c r="W423" s="4"/>
      <c r="X423" s="4"/>
      <c r="Y423" s="4"/>
      <c r="Z423" s="4"/>
    </row>
    <row r="424" spans="1:26" ht="15.75" customHeight="1">
      <c r="A424" s="7"/>
      <c r="B424" s="4"/>
      <c r="C424" s="4"/>
      <c r="D424" s="7"/>
      <c r="E424" s="4"/>
      <c r="F424" s="4"/>
      <c r="G424" s="7"/>
      <c r="H424" s="53"/>
      <c r="I424" s="53"/>
      <c r="J424" s="53"/>
      <c r="K424" s="53"/>
      <c r="L424" s="53"/>
      <c r="M424" s="53"/>
      <c r="N424" s="53"/>
      <c r="O424" s="53"/>
      <c r="P424" s="53"/>
      <c r="Q424" s="53"/>
      <c r="R424" s="53"/>
      <c r="S424" s="4"/>
      <c r="T424" s="4"/>
      <c r="U424" s="4"/>
      <c r="V424" s="4"/>
      <c r="W424" s="4"/>
      <c r="X424" s="4"/>
      <c r="Y424" s="4"/>
      <c r="Z424" s="4"/>
    </row>
    <row r="425" spans="1:26" ht="15.75" customHeight="1">
      <c r="A425" s="7"/>
      <c r="B425" s="4"/>
      <c r="C425" s="4"/>
      <c r="D425" s="7"/>
      <c r="E425" s="4"/>
      <c r="F425" s="4"/>
      <c r="G425" s="7"/>
      <c r="H425" s="53"/>
      <c r="I425" s="53"/>
      <c r="J425" s="53"/>
      <c r="K425" s="53"/>
      <c r="L425" s="53"/>
      <c r="M425" s="53"/>
      <c r="N425" s="53"/>
      <c r="O425" s="53"/>
      <c r="P425" s="53"/>
      <c r="Q425" s="53"/>
      <c r="R425" s="53"/>
      <c r="S425" s="4"/>
      <c r="T425" s="4"/>
      <c r="U425" s="4"/>
      <c r="V425" s="4"/>
      <c r="W425" s="4"/>
      <c r="X425" s="4"/>
      <c r="Y425" s="4"/>
      <c r="Z425" s="4"/>
    </row>
    <row r="426" spans="1:26" ht="15.75" customHeight="1">
      <c r="A426" s="7"/>
      <c r="B426" s="4"/>
      <c r="C426" s="4"/>
      <c r="D426" s="7"/>
      <c r="E426" s="4"/>
      <c r="F426" s="4"/>
      <c r="G426" s="7"/>
      <c r="H426" s="53"/>
      <c r="I426" s="53"/>
      <c r="J426" s="53"/>
      <c r="K426" s="53"/>
      <c r="L426" s="53"/>
      <c r="M426" s="53"/>
      <c r="N426" s="53"/>
      <c r="O426" s="53"/>
      <c r="P426" s="53"/>
      <c r="Q426" s="53"/>
      <c r="R426" s="53"/>
      <c r="S426" s="4"/>
      <c r="T426" s="4"/>
      <c r="U426" s="4"/>
      <c r="V426" s="4"/>
      <c r="W426" s="4"/>
      <c r="X426" s="4"/>
      <c r="Y426" s="4"/>
      <c r="Z426" s="4"/>
    </row>
    <row r="427" spans="1:26" ht="15.75" customHeight="1">
      <c r="A427" s="7"/>
      <c r="B427" s="4"/>
      <c r="C427" s="4"/>
      <c r="D427" s="7"/>
      <c r="E427" s="4"/>
      <c r="F427" s="4"/>
      <c r="G427" s="7"/>
      <c r="H427" s="53"/>
      <c r="I427" s="53"/>
      <c r="J427" s="53"/>
      <c r="K427" s="53"/>
      <c r="L427" s="53"/>
      <c r="M427" s="53"/>
      <c r="N427" s="53"/>
      <c r="O427" s="53"/>
      <c r="P427" s="53"/>
      <c r="Q427" s="53"/>
      <c r="R427" s="53"/>
      <c r="S427" s="4"/>
      <c r="T427" s="4"/>
      <c r="U427" s="4"/>
      <c r="V427" s="4"/>
      <c r="W427" s="4"/>
      <c r="X427" s="4"/>
      <c r="Y427" s="4"/>
      <c r="Z427" s="4"/>
    </row>
    <row r="428" spans="1:26" ht="15.75" customHeight="1">
      <c r="A428" s="7"/>
      <c r="B428" s="4"/>
      <c r="C428" s="4"/>
      <c r="D428" s="7"/>
      <c r="E428" s="4"/>
      <c r="F428" s="4"/>
      <c r="G428" s="7"/>
      <c r="H428" s="53"/>
      <c r="I428" s="53"/>
      <c r="J428" s="53"/>
      <c r="K428" s="53"/>
      <c r="L428" s="53"/>
      <c r="M428" s="53"/>
      <c r="N428" s="53"/>
      <c r="O428" s="53"/>
      <c r="P428" s="53"/>
      <c r="Q428" s="53"/>
      <c r="R428" s="53"/>
      <c r="S428" s="4"/>
      <c r="T428" s="4"/>
      <c r="U428" s="4"/>
      <c r="V428" s="4"/>
      <c r="W428" s="4"/>
      <c r="X428" s="4"/>
      <c r="Y428" s="4"/>
      <c r="Z428" s="4"/>
    </row>
    <row r="429" spans="1:26" ht="15.75" customHeight="1">
      <c r="A429" s="7"/>
      <c r="B429" s="4"/>
      <c r="C429" s="4"/>
      <c r="D429" s="7"/>
      <c r="E429" s="4"/>
      <c r="F429" s="4"/>
      <c r="G429" s="7"/>
      <c r="H429" s="53"/>
      <c r="I429" s="53"/>
      <c r="J429" s="53"/>
      <c r="K429" s="53"/>
      <c r="L429" s="53"/>
      <c r="M429" s="53"/>
      <c r="N429" s="53"/>
      <c r="O429" s="53"/>
      <c r="P429" s="53"/>
      <c r="Q429" s="53"/>
      <c r="R429" s="53"/>
      <c r="S429" s="4"/>
      <c r="T429" s="4"/>
      <c r="U429" s="4"/>
      <c r="V429" s="4"/>
      <c r="W429" s="4"/>
      <c r="X429" s="4"/>
      <c r="Y429" s="4"/>
      <c r="Z429" s="4"/>
    </row>
    <row r="430" spans="1:26" ht="15.75" customHeight="1">
      <c r="A430" s="7"/>
      <c r="B430" s="4"/>
      <c r="C430" s="4"/>
      <c r="D430" s="7"/>
      <c r="E430" s="4"/>
      <c r="F430" s="4"/>
      <c r="G430" s="7"/>
      <c r="H430" s="53"/>
      <c r="I430" s="53"/>
      <c r="J430" s="53"/>
      <c r="K430" s="53"/>
      <c r="L430" s="53"/>
      <c r="M430" s="53"/>
      <c r="N430" s="53"/>
      <c r="O430" s="53"/>
      <c r="P430" s="53"/>
      <c r="Q430" s="53"/>
      <c r="R430" s="53"/>
      <c r="S430" s="4"/>
      <c r="T430" s="4"/>
      <c r="U430" s="4"/>
      <c r="V430" s="4"/>
      <c r="W430" s="4"/>
      <c r="X430" s="4"/>
      <c r="Y430" s="4"/>
      <c r="Z430" s="4"/>
    </row>
    <row r="431" spans="1:26" ht="15.75" customHeight="1">
      <c r="A431" s="7"/>
      <c r="B431" s="4"/>
      <c r="C431" s="4"/>
      <c r="D431" s="7"/>
      <c r="E431" s="4"/>
      <c r="F431" s="4"/>
      <c r="G431" s="7"/>
      <c r="H431" s="53"/>
      <c r="I431" s="53"/>
      <c r="J431" s="53"/>
      <c r="K431" s="53"/>
      <c r="L431" s="53"/>
      <c r="M431" s="53"/>
      <c r="N431" s="53"/>
      <c r="O431" s="53"/>
      <c r="P431" s="53"/>
      <c r="Q431" s="53"/>
      <c r="R431" s="53"/>
      <c r="S431" s="4"/>
      <c r="T431" s="4"/>
      <c r="U431" s="4"/>
      <c r="V431" s="4"/>
      <c r="W431" s="4"/>
      <c r="X431" s="4"/>
      <c r="Y431" s="4"/>
      <c r="Z431" s="4"/>
    </row>
    <row r="432" spans="1:26" ht="15.75" customHeight="1">
      <c r="A432" s="7"/>
      <c r="B432" s="4"/>
      <c r="C432" s="4"/>
      <c r="D432" s="7"/>
      <c r="E432" s="4"/>
      <c r="F432" s="4"/>
      <c r="G432" s="7"/>
      <c r="H432" s="53"/>
      <c r="I432" s="53"/>
      <c r="J432" s="53"/>
      <c r="K432" s="53"/>
      <c r="L432" s="53"/>
      <c r="M432" s="53"/>
      <c r="N432" s="53"/>
      <c r="O432" s="53"/>
      <c r="P432" s="53"/>
      <c r="Q432" s="53"/>
      <c r="R432" s="53"/>
      <c r="S432" s="4"/>
      <c r="T432" s="4"/>
      <c r="U432" s="4"/>
      <c r="V432" s="4"/>
      <c r="W432" s="4"/>
      <c r="X432" s="4"/>
      <c r="Y432" s="4"/>
      <c r="Z432" s="4"/>
    </row>
    <row r="433" spans="1:26" ht="15.75" customHeight="1">
      <c r="A433" s="7"/>
      <c r="B433" s="4"/>
      <c r="C433" s="4"/>
      <c r="D433" s="7"/>
      <c r="E433" s="4"/>
      <c r="F433" s="4"/>
      <c r="G433" s="7"/>
      <c r="H433" s="53"/>
      <c r="I433" s="53"/>
      <c r="J433" s="53"/>
      <c r="K433" s="53"/>
      <c r="L433" s="53"/>
      <c r="M433" s="53"/>
      <c r="N433" s="53"/>
      <c r="O433" s="53"/>
      <c r="P433" s="53"/>
      <c r="Q433" s="53"/>
      <c r="R433" s="53"/>
      <c r="S433" s="4"/>
      <c r="T433" s="4"/>
      <c r="U433" s="4"/>
      <c r="V433" s="4"/>
      <c r="W433" s="4"/>
      <c r="X433" s="4"/>
      <c r="Y433" s="4"/>
      <c r="Z433" s="4"/>
    </row>
    <row r="434" spans="1:26" ht="15.75" customHeight="1">
      <c r="A434" s="7"/>
      <c r="B434" s="4"/>
      <c r="C434" s="4"/>
      <c r="D434" s="7"/>
      <c r="E434" s="4"/>
      <c r="F434" s="4"/>
      <c r="G434" s="7"/>
      <c r="H434" s="53"/>
      <c r="I434" s="53"/>
      <c r="J434" s="53"/>
      <c r="K434" s="53"/>
      <c r="L434" s="53"/>
      <c r="M434" s="53"/>
      <c r="N434" s="53"/>
      <c r="O434" s="53"/>
      <c r="P434" s="53"/>
      <c r="Q434" s="53"/>
      <c r="R434" s="53"/>
      <c r="S434" s="4"/>
      <c r="T434" s="4"/>
      <c r="U434" s="4"/>
      <c r="V434" s="4"/>
      <c r="W434" s="4"/>
      <c r="X434" s="4"/>
      <c r="Y434" s="4"/>
      <c r="Z434" s="4"/>
    </row>
    <row r="435" spans="1:26" ht="15.75" customHeight="1">
      <c r="A435" s="7"/>
      <c r="B435" s="4"/>
      <c r="C435" s="4"/>
      <c r="D435" s="7"/>
      <c r="E435" s="4"/>
      <c r="F435" s="4"/>
      <c r="G435" s="7"/>
      <c r="H435" s="53"/>
      <c r="I435" s="53"/>
      <c r="J435" s="53"/>
      <c r="K435" s="53"/>
      <c r="L435" s="53"/>
      <c r="M435" s="53"/>
      <c r="N435" s="53"/>
      <c r="O435" s="53"/>
      <c r="P435" s="53"/>
      <c r="Q435" s="53"/>
      <c r="R435" s="53"/>
      <c r="S435" s="4"/>
      <c r="T435" s="4"/>
      <c r="U435" s="4"/>
      <c r="V435" s="4"/>
      <c r="W435" s="4"/>
      <c r="X435" s="4"/>
      <c r="Y435" s="4"/>
      <c r="Z435" s="4"/>
    </row>
    <row r="436" spans="1:26" ht="15.75" customHeight="1">
      <c r="A436" s="7"/>
      <c r="B436" s="4"/>
      <c r="C436" s="4"/>
      <c r="D436" s="7"/>
      <c r="E436" s="4"/>
      <c r="F436" s="4"/>
      <c r="G436" s="7"/>
      <c r="H436" s="53"/>
      <c r="I436" s="53"/>
      <c r="J436" s="53"/>
      <c r="K436" s="53"/>
      <c r="L436" s="53"/>
      <c r="M436" s="53"/>
      <c r="N436" s="53"/>
      <c r="O436" s="53"/>
      <c r="P436" s="53"/>
      <c r="Q436" s="53"/>
      <c r="R436" s="53"/>
      <c r="S436" s="4"/>
      <c r="T436" s="4"/>
      <c r="U436" s="4"/>
      <c r="V436" s="4"/>
      <c r="W436" s="4"/>
      <c r="X436" s="4"/>
      <c r="Y436" s="4"/>
      <c r="Z436" s="4"/>
    </row>
    <row r="437" spans="1:26" ht="15.75" customHeight="1">
      <c r="A437" s="7"/>
      <c r="B437" s="4"/>
      <c r="C437" s="4"/>
      <c r="D437" s="7"/>
      <c r="E437" s="4"/>
      <c r="F437" s="4"/>
      <c r="G437" s="7"/>
      <c r="H437" s="53"/>
      <c r="I437" s="53"/>
      <c r="J437" s="53"/>
      <c r="K437" s="53"/>
      <c r="L437" s="53"/>
      <c r="M437" s="53"/>
      <c r="N437" s="53"/>
      <c r="O437" s="53"/>
      <c r="P437" s="53"/>
      <c r="Q437" s="53"/>
      <c r="R437" s="53"/>
      <c r="S437" s="4"/>
      <c r="T437" s="4"/>
      <c r="U437" s="4"/>
      <c r="V437" s="4"/>
      <c r="W437" s="4"/>
      <c r="X437" s="4"/>
      <c r="Y437" s="4"/>
      <c r="Z437" s="4"/>
    </row>
    <row r="438" spans="1:26" ht="15.75" customHeight="1">
      <c r="A438" s="7"/>
      <c r="B438" s="4"/>
      <c r="C438" s="4"/>
      <c r="D438" s="7"/>
      <c r="E438" s="4"/>
      <c r="F438" s="4"/>
      <c r="G438" s="7"/>
      <c r="H438" s="53"/>
      <c r="I438" s="53"/>
      <c r="J438" s="53"/>
      <c r="K438" s="53"/>
      <c r="L438" s="53"/>
      <c r="M438" s="53"/>
      <c r="N438" s="53"/>
      <c r="O438" s="53"/>
      <c r="P438" s="53"/>
      <c r="Q438" s="53"/>
      <c r="R438" s="53"/>
      <c r="S438" s="4"/>
      <c r="T438" s="4"/>
      <c r="U438" s="4"/>
      <c r="V438" s="4"/>
      <c r="W438" s="4"/>
      <c r="X438" s="4"/>
      <c r="Y438" s="4"/>
      <c r="Z438" s="4"/>
    </row>
    <row r="439" spans="1:26" ht="15.75" customHeight="1">
      <c r="A439" s="7"/>
      <c r="B439" s="4"/>
      <c r="C439" s="4"/>
      <c r="D439" s="7"/>
      <c r="E439" s="4"/>
      <c r="F439" s="4"/>
      <c r="G439" s="7"/>
      <c r="H439" s="53"/>
      <c r="I439" s="53"/>
      <c r="J439" s="53"/>
      <c r="K439" s="53"/>
      <c r="L439" s="53"/>
      <c r="M439" s="53"/>
      <c r="N439" s="53"/>
      <c r="O439" s="53"/>
      <c r="P439" s="53"/>
      <c r="Q439" s="53"/>
      <c r="R439" s="53"/>
      <c r="S439" s="4"/>
      <c r="T439" s="4"/>
      <c r="U439" s="4"/>
      <c r="V439" s="4"/>
      <c r="W439" s="4"/>
      <c r="X439" s="4"/>
      <c r="Y439" s="4"/>
      <c r="Z439" s="4"/>
    </row>
    <row r="440" spans="1:26" ht="15.75" customHeight="1">
      <c r="A440" s="7"/>
      <c r="B440" s="4"/>
      <c r="C440" s="4"/>
      <c r="D440" s="7"/>
      <c r="E440" s="4"/>
      <c r="F440" s="4"/>
      <c r="G440" s="7"/>
      <c r="H440" s="53"/>
      <c r="I440" s="53"/>
      <c r="J440" s="53"/>
      <c r="K440" s="53"/>
      <c r="L440" s="53"/>
      <c r="M440" s="53"/>
      <c r="N440" s="53"/>
      <c r="O440" s="53"/>
      <c r="P440" s="53"/>
      <c r="Q440" s="53"/>
      <c r="R440" s="53"/>
      <c r="S440" s="4"/>
      <c r="T440" s="4"/>
      <c r="U440" s="4"/>
      <c r="V440" s="4"/>
      <c r="W440" s="4"/>
      <c r="X440" s="4"/>
      <c r="Y440" s="4"/>
      <c r="Z440" s="4"/>
    </row>
    <row r="441" spans="1:26" ht="15.75" customHeight="1">
      <c r="A441" s="7"/>
      <c r="B441" s="4"/>
      <c r="C441" s="4"/>
      <c r="D441" s="7"/>
      <c r="E441" s="4"/>
      <c r="F441" s="4"/>
      <c r="G441" s="7"/>
      <c r="H441" s="53"/>
      <c r="I441" s="53"/>
      <c r="J441" s="53"/>
      <c r="K441" s="53"/>
      <c r="L441" s="53"/>
      <c r="M441" s="53"/>
      <c r="N441" s="53"/>
      <c r="O441" s="53"/>
      <c r="P441" s="53"/>
      <c r="Q441" s="53"/>
      <c r="R441" s="53"/>
      <c r="S441" s="4"/>
      <c r="T441" s="4"/>
      <c r="U441" s="4"/>
      <c r="V441" s="4"/>
      <c r="W441" s="4"/>
      <c r="X441" s="4"/>
      <c r="Y441" s="4"/>
      <c r="Z441" s="4"/>
    </row>
    <row r="442" spans="1:26" ht="15.75" customHeight="1">
      <c r="A442" s="7"/>
      <c r="B442" s="4"/>
      <c r="C442" s="4"/>
      <c r="D442" s="7"/>
      <c r="E442" s="4"/>
      <c r="F442" s="4"/>
      <c r="G442" s="7"/>
      <c r="H442" s="53"/>
      <c r="I442" s="53"/>
      <c r="J442" s="53"/>
      <c r="K442" s="53"/>
      <c r="L442" s="53"/>
      <c r="M442" s="53"/>
      <c r="N442" s="53"/>
      <c r="O442" s="53"/>
      <c r="P442" s="53"/>
      <c r="Q442" s="53"/>
      <c r="R442" s="53"/>
      <c r="S442" s="4"/>
      <c r="T442" s="4"/>
      <c r="U442" s="4"/>
      <c r="V442" s="4"/>
      <c r="W442" s="4"/>
      <c r="X442" s="4"/>
      <c r="Y442" s="4"/>
      <c r="Z442" s="4"/>
    </row>
    <row r="443" spans="1:26" ht="15.75" customHeight="1">
      <c r="A443" s="7"/>
      <c r="B443" s="4"/>
      <c r="C443" s="4"/>
      <c r="D443" s="7"/>
      <c r="E443" s="4"/>
      <c r="F443" s="4"/>
      <c r="G443" s="7"/>
      <c r="H443" s="53"/>
      <c r="I443" s="53"/>
      <c r="J443" s="53"/>
      <c r="K443" s="53"/>
      <c r="L443" s="53"/>
      <c r="M443" s="53"/>
      <c r="N443" s="53"/>
      <c r="O443" s="53"/>
      <c r="P443" s="53"/>
      <c r="Q443" s="53"/>
      <c r="R443" s="53"/>
      <c r="S443" s="4"/>
      <c r="T443" s="4"/>
      <c r="U443" s="4"/>
      <c r="V443" s="4"/>
      <c r="W443" s="4"/>
      <c r="X443" s="4"/>
      <c r="Y443" s="4"/>
      <c r="Z443" s="4"/>
    </row>
    <row r="444" spans="1:26" ht="15.75" customHeight="1">
      <c r="A444" s="7"/>
      <c r="B444" s="4"/>
      <c r="C444" s="4"/>
      <c r="D444" s="7"/>
      <c r="E444" s="4"/>
      <c r="F444" s="4"/>
      <c r="G444" s="7"/>
      <c r="H444" s="53"/>
      <c r="I444" s="53"/>
      <c r="J444" s="53"/>
      <c r="K444" s="53"/>
      <c r="L444" s="53"/>
      <c r="M444" s="53"/>
      <c r="N444" s="53"/>
      <c r="O444" s="53"/>
      <c r="P444" s="53"/>
      <c r="Q444" s="53"/>
      <c r="R444" s="53"/>
      <c r="S444" s="4"/>
      <c r="T444" s="4"/>
      <c r="U444" s="4"/>
      <c r="V444" s="4"/>
      <c r="W444" s="4"/>
      <c r="X444" s="4"/>
      <c r="Y444" s="4"/>
      <c r="Z444" s="4"/>
    </row>
    <row r="445" spans="1:26" ht="15.75" customHeight="1">
      <c r="A445" s="7"/>
      <c r="B445" s="4"/>
      <c r="C445" s="4"/>
      <c r="D445" s="7"/>
      <c r="E445" s="4"/>
      <c r="F445" s="4"/>
      <c r="G445" s="7"/>
      <c r="H445" s="53"/>
      <c r="I445" s="53"/>
      <c r="J445" s="53"/>
      <c r="K445" s="53"/>
      <c r="L445" s="53"/>
      <c r="M445" s="53"/>
      <c r="N445" s="53"/>
      <c r="O445" s="53"/>
      <c r="P445" s="53"/>
      <c r="Q445" s="53"/>
      <c r="R445" s="53"/>
      <c r="S445" s="4"/>
      <c r="T445" s="4"/>
      <c r="U445" s="4"/>
      <c r="V445" s="4"/>
      <c r="W445" s="4"/>
      <c r="X445" s="4"/>
      <c r="Y445" s="4"/>
      <c r="Z445" s="4"/>
    </row>
    <row r="446" spans="1:26" ht="15.75" customHeight="1">
      <c r="A446" s="7"/>
      <c r="B446" s="4"/>
      <c r="C446" s="4"/>
      <c r="D446" s="7"/>
      <c r="E446" s="4"/>
      <c r="F446" s="4"/>
      <c r="G446" s="7"/>
      <c r="H446" s="53"/>
      <c r="I446" s="53"/>
      <c r="J446" s="53"/>
      <c r="K446" s="53"/>
      <c r="L446" s="53"/>
      <c r="M446" s="53"/>
      <c r="N446" s="53"/>
      <c r="O446" s="53"/>
      <c r="P446" s="53"/>
      <c r="Q446" s="53"/>
      <c r="R446" s="53"/>
      <c r="S446" s="4"/>
      <c r="T446" s="4"/>
      <c r="U446" s="4"/>
      <c r="V446" s="4"/>
      <c r="W446" s="4"/>
      <c r="X446" s="4"/>
      <c r="Y446" s="4"/>
      <c r="Z446" s="4"/>
    </row>
    <row r="447" spans="1:26" ht="15.75" customHeight="1">
      <c r="A447" s="7"/>
      <c r="B447" s="4"/>
      <c r="C447" s="4"/>
      <c r="D447" s="7"/>
      <c r="E447" s="4"/>
      <c r="F447" s="4"/>
      <c r="G447" s="7"/>
      <c r="H447" s="53"/>
      <c r="I447" s="53"/>
      <c r="J447" s="53"/>
      <c r="K447" s="53"/>
      <c r="L447" s="53"/>
      <c r="M447" s="53"/>
      <c r="N447" s="53"/>
      <c r="O447" s="53"/>
      <c r="P447" s="53"/>
      <c r="Q447" s="53"/>
      <c r="R447" s="53"/>
      <c r="S447" s="4"/>
      <c r="T447" s="4"/>
      <c r="U447" s="4"/>
      <c r="V447" s="4"/>
      <c r="W447" s="4"/>
      <c r="X447" s="4"/>
      <c r="Y447" s="4"/>
      <c r="Z447" s="4"/>
    </row>
    <row r="448" spans="1:26" ht="15.75" customHeight="1">
      <c r="A448" s="7"/>
      <c r="B448" s="4"/>
      <c r="C448" s="4"/>
      <c r="D448" s="7"/>
      <c r="E448" s="4"/>
      <c r="F448" s="4"/>
      <c r="G448" s="7"/>
      <c r="H448" s="53"/>
      <c r="I448" s="53"/>
      <c r="J448" s="53"/>
      <c r="K448" s="53"/>
      <c r="L448" s="53"/>
      <c r="M448" s="53"/>
      <c r="N448" s="53"/>
      <c r="O448" s="53"/>
      <c r="P448" s="53"/>
      <c r="Q448" s="53"/>
      <c r="R448" s="53"/>
      <c r="S448" s="4"/>
      <c r="T448" s="4"/>
      <c r="U448" s="4"/>
      <c r="V448" s="4"/>
      <c r="W448" s="4"/>
      <c r="X448" s="4"/>
      <c r="Y448" s="4"/>
      <c r="Z448" s="4"/>
    </row>
    <row r="449" spans="1:26" ht="15.75" customHeight="1">
      <c r="A449" s="7"/>
      <c r="B449" s="4"/>
      <c r="C449" s="4"/>
      <c r="D449" s="7"/>
      <c r="E449" s="4"/>
      <c r="F449" s="4"/>
      <c r="G449" s="7"/>
      <c r="H449" s="53"/>
      <c r="I449" s="53"/>
      <c r="J449" s="53"/>
      <c r="K449" s="53"/>
      <c r="L449" s="53"/>
      <c r="M449" s="53"/>
      <c r="N449" s="53"/>
      <c r="O449" s="53"/>
      <c r="P449" s="53"/>
      <c r="Q449" s="53"/>
      <c r="R449" s="53"/>
      <c r="S449" s="4"/>
      <c r="T449" s="4"/>
      <c r="U449" s="4"/>
      <c r="V449" s="4"/>
      <c r="W449" s="4"/>
      <c r="X449" s="4"/>
      <c r="Y449" s="4"/>
      <c r="Z449" s="4"/>
    </row>
    <row r="450" spans="1:26" ht="15.75" customHeight="1">
      <c r="A450" s="7"/>
      <c r="B450" s="4"/>
      <c r="C450" s="4"/>
      <c r="D450" s="7"/>
      <c r="E450" s="4"/>
      <c r="F450" s="4"/>
      <c r="G450" s="7"/>
      <c r="H450" s="53"/>
      <c r="I450" s="53"/>
      <c r="J450" s="53"/>
      <c r="K450" s="53"/>
      <c r="L450" s="53"/>
      <c r="M450" s="53"/>
      <c r="N450" s="53"/>
      <c r="O450" s="53"/>
      <c r="P450" s="53"/>
      <c r="Q450" s="53"/>
      <c r="R450" s="53"/>
      <c r="S450" s="4"/>
      <c r="T450" s="4"/>
      <c r="U450" s="4"/>
      <c r="V450" s="4"/>
      <c r="W450" s="4"/>
      <c r="X450" s="4"/>
      <c r="Y450" s="4"/>
      <c r="Z450" s="4"/>
    </row>
    <row r="451" spans="1:26" ht="15.75" customHeight="1">
      <c r="A451" s="7"/>
      <c r="B451" s="4"/>
      <c r="C451" s="4"/>
      <c r="D451" s="7"/>
      <c r="E451" s="4"/>
      <c r="F451" s="4"/>
      <c r="G451" s="7"/>
      <c r="H451" s="53"/>
      <c r="I451" s="53"/>
      <c r="J451" s="53"/>
      <c r="K451" s="53"/>
      <c r="L451" s="53"/>
      <c r="M451" s="53"/>
      <c r="N451" s="53"/>
      <c r="O451" s="53"/>
      <c r="P451" s="53"/>
      <c r="Q451" s="53"/>
      <c r="R451" s="53"/>
      <c r="S451" s="4"/>
      <c r="T451" s="4"/>
      <c r="U451" s="4"/>
      <c r="V451" s="4"/>
      <c r="W451" s="4"/>
      <c r="X451" s="4"/>
      <c r="Y451" s="4"/>
      <c r="Z451" s="4"/>
    </row>
    <row r="452" spans="1:26" ht="15.75" customHeight="1">
      <c r="A452" s="7"/>
      <c r="B452" s="4"/>
      <c r="C452" s="4"/>
      <c r="D452" s="7"/>
      <c r="E452" s="4"/>
      <c r="F452" s="4"/>
      <c r="G452" s="7"/>
      <c r="H452" s="53"/>
      <c r="I452" s="53"/>
      <c r="J452" s="53"/>
      <c r="K452" s="53"/>
      <c r="L452" s="53"/>
      <c r="M452" s="53"/>
      <c r="N452" s="53"/>
      <c r="O452" s="53"/>
      <c r="P452" s="53"/>
      <c r="Q452" s="53"/>
      <c r="R452" s="53"/>
      <c r="S452" s="4"/>
      <c r="T452" s="4"/>
      <c r="U452" s="4"/>
      <c r="V452" s="4"/>
      <c r="W452" s="4"/>
      <c r="X452" s="4"/>
      <c r="Y452" s="4"/>
      <c r="Z452" s="4"/>
    </row>
    <row r="453" spans="1:26" ht="15.75" customHeight="1">
      <c r="A453" s="7"/>
      <c r="B453" s="4"/>
      <c r="C453" s="4"/>
      <c r="D453" s="7"/>
      <c r="E453" s="4"/>
      <c r="F453" s="4"/>
      <c r="G453" s="7"/>
      <c r="H453" s="53"/>
      <c r="I453" s="53"/>
      <c r="J453" s="53"/>
      <c r="K453" s="53"/>
      <c r="L453" s="53"/>
      <c r="M453" s="53"/>
      <c r="N453" s="53"/>
      <c r="O453" s="53"/>
      <c r="P453" s="53"/>
      <c r="Q453" s="53"/>
      <c r="R453" s="53"/>
      <c r="S453" s="4"/>
      <c r="T453" s="4"/>
      <c r="U453" s="4"/>
      <c r="V453" s="4"/>
      <c r="W453" s="4"/>
      <c r="X453" s="4"/>
      <c r="Y453" s="4"/>
      <c r="Z453" s="4"/>
    </row>
    <row r="454" spans="1:26" ht="15.75" customHeight="1">
      <c r="A454" s="7"/>
      <c r="B454" s="4"/>
      <c r="C454" s="4"/>
      <c r="D454" s="7"/>
      <c r="E454" s="4"/>
      <c r="F454" s="4"/>
      <c r="G454" s="7"/>
      <c r="H454" s="53"/>
      <c r="I454" s="53"/>
      <c r="J454" s="53"/>
      <c r="K454" s="53"/>
      <c r="L454" s="53"/>
      <c r="M454" s="53"/>
      <c r="N454" s="53"/>
      <c r="O454" s="53"/>
      <c r="P454" s="53"/>
      <c r="Q454" s="53"/>
      <c r="R454" s="53"/>
      <c r="S454" s="4"/>
      <c r="T454" s="4"/>
      <c r="U454" s="4"/>
      <c r="V454" s="4"/>
      <c r="W454" s="4"/>
      <c r="X454" s="4"/>
      <c r="Y454" s="4"/>
      <c r="Z454" s="4"/>
    </row>
    <row r="455" spans="1:26" ht="15.75" customHeight="1">
      <c r="A455" s="7"/>
      <c r="B455" s="4"/>
      <c r="C455" s="4"/>
      <c r="D455" s="7"/>
      <c r="E455" s="4"/>
      <c r="F455" s="4"/>
      <c r="G455" s="7"/>
      <c r="H455" s="53"/>
      <c r="I455" s="53"/>
      <c r="J455" s="53"/>
      <c r="K455" s="53"/>
      <c r="L455" s="53"/>
      <c r="M455" s="53"/>
      <c r="N455" s="53"/>
      <c r="O455" s="53"/>
      <c r="P455" s="53"/>
      <c r="Q455" s="53"/>
      <c r="R455" s="53"/>
      <c r="S455" s="4"/>
      <c r="T455" s="4"/>
      <c r="U455" s="4"/>
      <c r="V455" s="4"/>
      <c r="W455" s="4"/>
      <c r="X455" s="4"/>
      <c r="Y455" s="4"/>
      <c r="Z455" s="4"/>
    </row>
    <row r="456" spans="1:26" ht="15.75" customHeight="1">
      <c r="A456" s="7"/>
      <c r="B456" s="4"/>
      <c r="C456" s="4"/>
      <c r="D456" s="7"/>
      <c r="E456" s="4"/>
      <c r="F456" s="4"/>
      <c r="G456" s="7"/>
      <c r="H456" s="53"/>
      <c r="I456" s="53"/>
      <c r="J456" s="53"/>
      <c r="K456" s="53"/>
      <c r="L456" s="53"/>
      <c r="M456" s="53"/>
      <c r="N456" s="53"/>
      <c r="O456" s="53"/>
      <c r="P456" s="53"/>
      <c r="Q456" s="53"/>
      <c r="R456" s="53"/>
      <c r="S456" s="4"/>
      <c r="T456" s="4"/>
      <c r="U456" s="4"/>
      <c r="V456" s="4"/>
      <c r="W456" s="4"/>
      <c r="X456" s="4"/>
      <c r="Y456" s="4"/>
      <c r="Z456" s="4"/>
    </row>
    <row r="457" spans="1:26" ht="15.75" customHeight="1">
      <c r="A457" s="7"/>
      <c r="B457" s="4"/>
      <c r="C457" s="4"/>
      <c r="D457" s="7"/>
      <c r="E457" s="4"/>
      <c r="F457" s="4"/>
      <c r="G457" s="7"/>
      <c r="H457" s="53"/>
      <c r="I457" s="53"/>
      <c r="J457" s="53"/>
      <c r="K457" s="53"/>
      <c r="L457" s="53"/>
      <c r="M457" s="53"/>
      <c r="N457" s="53"/>
      <c r="O457" s="53"/>
      <c r="P457" s="53"/>
      <c r="Q457" s="53"/>
      <c r="R457" s="53"/>
      <c r="S457" s="4"/>
      <c r="T457" s="4"/>
      <c r="U457" s="4"/>
      <c r="V457" s="4"/>
      <c r="W457" s="4"/>
      <c r="X457" s="4"/>
      <c r="Y457" s="4"/>
      <c r="Z457" s="4"/>
    </row>
    <row r="458" spans="1:26" ht="15.75" customHeight="1">
      <c r="A458" s="7"/>
      <c r="B458" s="4"/>
      <c r="C458" s="4"/>
      <c r="D458" s="7"/>
      <c r="E458" s="4"/>
      <c r="F458" s="4"/>
      <c r="G458" s="7"/>
      <c r="H458" s="53"/>
      <c r="I458" s="53"/>
      <c r="J458" s="53"/>
      <c r="K458" s="53"/>
      <c r="L458" s="53"/>
      <c r="M458" s="53"/>
      <c r="N458" s="53"/>
      <c r="O458" s="53"/>
      <c r="P458" s="53"/>
      <c r="Q458" s="53"/>
      <c r="R458" s="53"/>
      <c r="S458" s="4"/>
      <c r="T458" s="4"/>
      <c r="U458" s="4"/>
      <c r="V458" s="4"/>
      <c r="W458" s="4"/>
      <c r="X458" s="4"/>
      <c r="Y458" s="4"/>
      <c r="Z458" s="4"/>
    </row>
    <row r="459" spans="1:26" ht="15.75" customHeight="1">
      <c r="A459" s="7"/>
      <c r="B459" s="4"/>
      <c r="C459" s="4"/>
      <c r="D459" s="7"/>
      <c r="E459" s="4"/>
      <c r="F459" s="4"/>
      <c r="G459" s="7"/>
      <c r="H459" s="53"/>
      <c r="I459" s="53"/>
      <c r="J459" s="53"/>
      <c r="K459" s="53"/>
      <c r="L459" s="53"/>
      <c r="M459" s="53"/>
      <c r="N459" s="53"/>
      <c r="O459" s="53"/>
      <c r="P459" s="53"/>
      <c r="Q459" s="53"/>
      <c r="R459" s="53"/>
      <c r="S459" s="4"/>
      <c r="T459" s="4"/>
      <c r="U459" s="4"/>
      <c r="V459" s="4"/>
      <c r="W459" s="4"/>
      <c r="X459" s="4"/>
      <c r="Y459" s="4"/>
      <c r="Z459" s="4"/>
    </row>
    <row r="460" spans="1:26" ht="15.75" customHeight="1">
      <c r="A460" s="7"/>
      <c r="B460" s="4"/>
      <c r="C460" s="4"/>
      <c r="D460" s="7"/>
      <c r="E460" s="4"/>
      <c r="F460" s="4"/>
      <c r="G460" s="7"/>
      <c r="H460" s="53"/>
      <c r="I460" s="53"/>
      <c r="J460" s="53"/>
      <c r="K460" s="53"/>
      <c r="L460" s="53"/>
      <c r="M460" s="53"/>
      <c r="N460" s="53"/>
      <c r="O460" s="53"/>
      <c r="P460" s="53"/>
      <c r="Q460" s="53"/>
      <c r="R460" s="53"/>
      <c r="S460" s="4"/>
      <c r="T460" s="4"/>
      <c r="U460" s="4"/>
      <c r="V460" s="4"/>
      <c r="W460" s="4"/>
      <c r="X460" s="4"/>
      <c r="Y460" s="4"/>
      <c r="Z460" s="4"/>
    </row>
    <row r="461" spans="1:26" ht="15.75" customHeight="1">
      <c r="A461" s="7"/>
      <c r="B461" s="4"/>
      <c r="C461" s="4"/>
      <c r="D461" s="7"/>
      <c r="E461" s="4"/>
      <c r="F461" s="4"/>
      <c r="G461" s="7"/>
      <c r="H461" s="53"/>
      <c r="I461" s="53"/>
      <c r="J461" s="53"/>
      <c r="K461" s="53"/>
      <c r="L461" s="53"/>
      <c r="M461" s="53"/>
      <c r="N461" s="53"/>
      <c r="O461" s="53"/>
      <c r="P461" s="53"/>
      <c r="Q461" s="53"/>
      <c r="R461" s="53"/>
      <c r="S461" s="4"/>
      <c r="T461" s="4"/>
      <c r="U461" s="4"/>
      <c r="V461" s="4"/>
      <c r="W461" s="4"/>
      <c r="X461" s="4"/>
      <c r="Y461" s="4"/>
      <c r="Z461" s="4"/>
    </row>
    <row r="462" spans="1:26" ht="15.75" customHeight="1">
      <c r="A462" s="7"/>
      <c r="B462" s="4"/>
      <c r="C462" s="4"/>
      <c r="D462" s="7"/>
      <c r="E462" s="4"/>
      <c r="F462" s="4"/>
      <c r="G462" s="7"/>
      <c r="H462" s="53"/>
      <c r="I462" s="53"/>
      <c r="J462" s="53"/>
      <c r="K462" s="53"/>
      <c r="L462" s="53"/>
      <c r="M462" s="53"/>
      <c r="N462" s="53"/>
      <c r="O462" s="53"/>
      <c r="P462" s="53"/>
      <c r="Q462" s="53"/>
      <c r="R462" s="53"/>
      <c r="S462" s="4"/>
      <c r="T462" s="4"/>
      <c r="U462" s="4"/>
      <c r="V462" s="4"/>
      <c r="W462" s="4"/>
      <c r="X462" s="4"/>
      <c r="Y462" s="4"/>
      <c r="Z462" s="4"/>
    </row>
    <row r="463" spans="1:26" ht="15.75" customHeight="1">
      <c r="A463" s="7"/>
      <c r="B463" s="4"/>
      <c r="C463" s="4"/>
      <c r="D463" s="7"/>
      <c r="E463" s="4"/>
      <c r="F463" s="4"/>
      <c r="G463" s="7"/>
      <c r="H463" s="53"/>
      <c r="I463" s="53"/>
      <c r="J463" s="53"/>
      <c r="K463" s="53"/>
      <c r="L463" s="53"/>
      <c r="M463" s="53"/>
      <c r="N463" s="53"/>
      <c r="O463" s="53"/>
      <c r="P463" s="53"/>
      <c r="Q463" s="53"/>
      <c r="R463" s="53"/>
      <c r="S463" s="4"/>
      <c r="T463" s="4"/>
      <c r="U463" s="4"/>
      <c r="V463" s="4"/>
      <c r="W463" s="4"/>
      <c r="X463" s="4"/>
      <c r="Y463" s="4"/>
      <c r="Z463" s="4"/>
    </row>
    <row r="464" spans="1:26" ht="15.75" customHeight="1">
      <c r="A464" s="7"/>
      <c r="B464" s="4"/>
      <c r="C464" s="4"/>
      <c r="D464" s="7"/>
      <c r="E464" s="4"/>
      <c r="F464" s="4"/>
      <c r="G464" s="7"/>
      <c r="H464" s="53"/>
      <c r="I464" s="53"/>
      <c r="J464" s="53"/>
      <c r="K464" s="53"/>
      <c r="L464" s="53"/>
      <c r="M464" s="53"/>
      <c r="N464" s="53"/>
      <c r="O464" s="53"/>
      <c r="P464" s="53"/>
      <c r="Q464" s="53"/>
      <c r="R464" s="53"/>
      <c r="S464" s="4"/>
      <c r="T464" s="4"/>
      <c r="U464" s="4"/>
      <c r="V464" s="4"/>
      <c r="W464" s="4"/>
      <c r="X464" s="4"/>
      <c r="Y464" s="4"/>
      <c r="Z464" s="4"/>
    </row>
    <row r="465" spans="1:26" ht="15.75" customHeight="1">
      <c r="A465" s="7"/>
      <c r="B465" s="4"/>
      <c r="C465" s="4"/>
      <c r="D465" s="7"/>
      <c r="E465" s="4"/>
      <c r="F465" s="4"/>
      <c r="G465" s="7"/>
      <c r="H465" s="53"/>
      <c r="I465" s="53"/>
      <c r="J465" s="53"/>
      <c r="K465" s="53"/>
      <c r="L465" s="53"/>
      <c r="M465" s="53"/>
      <c r="N465" s="53"/>
      <c r="O465" s="53"/>
      <c r="P465" s="53"/>
      <c r="Q465" s="53"/>
      <c r="R465" s="53"/>
      <c r="S465" s="4"/>
      <c r="T465" s="4"/>
      <c r="U465" s="4"/>
      <c r="V465" s="4"/>
      <c r="W465" s="4"/>
      <c r="X465" s="4"/>
      <c r="Y465" s="4"/>
      <c r="Z465" s="4"/>
    </row>
    <row r="466" spans="1:26" ht="15.75" customHeight="1">
      <c r="A466" s="7"/>
      <c r="B466" s="4"/>
      <c r="C466" s="4"/>
      <c r="D466" s="7"/>
      <c r="E466" s="4"/>
      <c r="F466" s="4"/>
      <c r="G466" s="7"/>
      <c r="H466" s="53"/>
      <c r="I466" s="53"/>
      <c r="J466" s="53"/>
      <c r="K466" s="53"/>
      <c r="L466" s="53"/>
      <c r="M466" s="53"/>
      <c r="N466" s="53"/>
      <c r="O466" s="53"/>
      <c r="P466" s="53"/>
      <c r="Q466" s="53"/>
      <c r="R466" s="53"/>
      <c r="S466" s="4"/>
      <c r="T466" s="4"/>
      <c r="U466" s="4"/>
      <c r="V466" s="4"/>
      <c r="W466" s="4"/>
      <c r="X466" s="4"/>
      <c r="Y466" s="4"/>
      <c r="Z466" s="4"/>
    </row>
    <row r="467" spans="1:26" ht="15.75" customHeight="1">
      <c r="A467" s="7"/>
      <c r="B467" s="4"/>
      <c r="C467" s="4"/>
      <c r="D467" s="7"/>
      <c r="E467" s="4"/>
      <c r="F467" s="4"/>
      <c r="G467" s="7"/>
      <c r="H467" s="53"/>
      <c r="I467" s="53"/>
      <c r="J467" s="53"/>
      <c r="K467" s="53"/>
      <c r="L467" s="53"/>
      <c r="M467" s="53"/>
      <c r="N467" s="53"/>
      <c r="O467" s="53"/>
      <c r="P467" s="53"/>
      <c r="Q467" s="53"/>
      <c r="R467" s="53"/>
      <c r="S467" s="4"/>
      <c r="T467" s="4"/>
      <c r="U467" s="4"/>
      <c r="V467" s="4"/>
      <c r="W467" s="4"/>
      <c r="X467" s="4"/>
      <c r="Y467" s="4"/>
      <c r="Z467" s="4"/>
    </row>
    <row r="468" spans="1:26" ht="15.75" customHeight="1">
      <c r="A468" s="7"/>
      <c r="B468" s="4"/>
      <c r="C468" s="4"/>
      <c r="D468" s="7"/>
      <c r="E468" s="4"/>
      <c r="F468" s="4"/>
      <c r="G468" s="7"/>
      <c r="H468" s="53"/>
      <c r="I468" s="53"/>
      <c r="J468" s="53"/>
      <c r="K468" s="53"/>
      <c r="L468" s="53"/>
      <c r="M468" s="53"/>
      <c r="N468" s="53"/>
      <c r="O468" s="53"/>
      <c r="P468" s="53"/>
      <c r="Q468" s="53"/>
      <c r="R468" s="53"/>
      <c r="S468" s="4"/>
      <c r="T468" s="4"/>
      <c r="U468" s="4"/>
      <c r="V468" s="4"/>
      <c r="W468" s="4"/>
      <c r="X468" s="4"/>
      <c r="Y468" s="4"/>
      <c r="Z468" s="4"/>
    </row>
    <row r="469" spans="1:26" ht="15.75" customHeight="1">
      <c r="A469" s="7"/>
      <c r="B469" s="4"/>
      <c r="C469" s="4"/>
      <c r="D469" s="7"/>
      <c r="E469" s="4"/>
      <c r="F469" s="4"/>
      <c r="G469" s="7"/>
      <c r="H469" s="53"/>
      <c r="I469" s="53"/>
      <c r="J469" s="53"/>
      <c r="K469" s="53"/>
      <c r="L469" s="53"/>
      <c r="M469" s="53"/>
      <c r="N469" s="53"/>
      <c r="O469" s="53"/>
      <c r="P469" s="53"/>
      <c r="Q469" s="53"/>
      <c r="R469" s="53"/>
      <c r="S469" s="4"/>
      <c r="T469" s="4"/>
      <c r="U469" s="4"/>
      <c r="V469" s="4"/>
      <c r="W469" s="4"/>
      <c r="X469" s="4"/>
      <c r="Y469" s="4"/>
      <c r="Z469" s="4"/>
    </row>
    <row r="470" spans="1:26" ht="15.75" customHeight="1">
      <c r="A470" s="7"/>
      <c r="B470" s="4"/>
      <c r="C470" s="4"/>
      <c r="D470" s="7"/>
      <c r="E470" s="4"/>
      <c r="F470" s="4"/>
      <c r="G470" s="7"/>
      <c r="H470" s="53"/>
      <c r="I470" s="53"/>
      <c r="J470" s="53"/>
      <c r="K470" s="53"/>
      <c r="L470" s="53"/>
      <c r="M470" s="53"/>
      <c r="N470" s="53"/>
      <c r="O470" s="53"/>
      <c r="P470" s="53"/>
      <c r="Q470" s="53"/>
      <c r="R470" s="53"/>
      <c r="S470" s="4"/>
      <c r="T470" s="4"/>
      <c r="U470" s="4"/>
      <c r="V470" s="4"/>
      <c r="W470" s="4"/>
      <c r="X470" s="4"/>
      <c r="Y470" s="4"/>
      <c r="Z470" s="4"/>
    </row>
    <row r="471" spans="1:26" ht="15.75" customHeight="1">
      <c r="A471" s="7"/>
      <c r="B471" s="4"/>
      <c r="C471" s="4"/>
      <c r="D471" s="7"/>
      <c r="E471" s="4"/>
      <c r="F471" s="4"/>
      <c r="G471" s="7"/>
      <c r="H471" s="53"/>
      <c r="I471" s="53"/>
      <c r="J471" s="53"/>
      <c r="K471" s="53"/>
      <c r="L471" s="53"/>
      <c r="M471" s="53"/>
      <c r="N471" s="53"/>
      <c r="O471" s="53"/>
      <c r="P471" s="53"/>
      <c r="Q471" s="53"/>
      <c r="R471" s="53"/>
      <c r="S471" s="4"/>
      <c r="T471" s="4"/>
      <c r="U471" s="4"/>
      <c r="V471" s="4"/>
      <c r="W471" s="4"/>
      <c r="X471" s="4"/>
      <c r="Y471" s="4"/>
      <c r="Z471" s="4"/>
    </row>
    <row r="472" spans="1:26" ht="15.75" customHeight="1">
      <c r="A472" s="7"/>
      <c r="B472" s="4"/>
      <c r="C472" s="4"/>
      <c r="D472" s="7"/>
      <c r="E472" s="4"/>
      <c r="F472" s="4"/>
      <c r="G472" s="7"/>
      <c r="H472" s="53"/>
      <c r="I472" s="53"/>
      <c r="J472" s="53"/>
      <c r="K472" s="53"/>
      <c r="L472" s="53"/>
      <c r="M472" s="53"/>
      <c r="N472" s="53"/>
      <c r="O472" s="53"/>
      <c r="P472" s="53"/>
      <c r="Q472" s="53"/>
      <c r="R472" s="53"/>
      <c r="S472" s="4"/>
      <c r="T472" s="4"/>
      <c r="U472" s="4"/>
      <c r="V472" s="4"/>
      <c r="W472" s="4"/>
      <c r="X472" s="4"/>
      <c r="Y472" s="4"/>
      <c r="Z472" s="4"/>
    </row>
    <row r="473" spans="1:26" ht="15.75" customHeight="1">
      <c r="A473" s="7"/>
      <c r="B473" s="4"/>
      <c r="C473" s="4"/>
      <c r="D473" s="7"/>
      <c r="E473" s="4"/>
      <c r="F473" s="4"/>
      <c r="G473" s="7"/>
      <c r="H473" s="53"/>
      <c r="I473" s="53"/>
      <c r="J473" s="53"/>
      <c r="K473" s="53"/>
      <c r="L473" s="53"/>
      <c r="M473" s="53"/>
      <c r="N473" s="53"/>
      <c r="O473" s="53"/>
      <c r="P473" s="53"/>
      <c r="Q473" s="53"/>
      <c r="R473" s="53"/>
      <c r="S473" s="4"/>
      <c r="T473" s="4"/>
      <c r="U473" s="4"/>
      <c r="V473" s="4"/>
      <c r="W473" s="4"/>
      <c r="X473" s="4"/>
      <c r="Y473" s="4"/>
      <c r="Z473" s="4"/>
    </row>
    <row r="474" spans="1:26" ht="15.75" customHeight="1">
      <c r="A474" s="7"/>
      <c r="B474" s="4"/>
      <c r="C474" s="4"/>
      <c r="D474" s="7"/>
      <c r="E474" s="4"/>
      <c r="F474" s="4"/>
      <c r="G474" s="7"/>
      <c r="H474" s="53"/>
      <c r="I474" s="53"/>
      <c r="J474" s="53"/>
      <c r="K474" s="53"/>
      <c r="L474" s="53"/>
      <c r="M474" s="53"/>
      <c r="N474" s="53"/>
      <c r="O474" s="53"/>
      <c r="P474" s="53"/>
      <c r="Q474" s="53"/>
      <c r="R474" s="53"/>
      <c r="S474" s="4"/>
      <c r="T474" s="4"/>
      <c r="U474" s="4"/>
      <c r="V474" s="4"/>
      <c r="W474" s="4"/>
      <c r="X474" s="4"/>
      <c r="Y474" s="4"/>
      <c r="Z474" s="4"/>
    </row>
    <row r="475" spans="1:26" ht="15.75" customHeight="1">
      <c r="A475" s="7"/>
      <c r="B475" s="4"/>
      <c r="C475" s="4"/>
      <c r="D475" s="7"/>
      <c r="E475" s="4"/>
      <c r="F475" s="4"/>
      <c r="G475" s="7"/>
      <c r="H475" s="53"/>
      <c r="I475" s="53"/>
      <c r="J475" s="53"/>
      <c r="K475" s="53"/>
      <c r="L475" s="53"/>
      <c r="M475" s="53"/>
      <c r="N475" s="53"/>
      <c r="O475" s="53"/>
      <c r="P475" s="53"/>
      <c r="Q475" s="53"/>
      <c r="R475" s="53"/>
      <c r="S475" s="4"/>
      <c r="T475" s="4"/>
      <c r="U475" s="4"/>
      <c r="V475" s="4"/>
      <c r="W475" s="4"/>
      <c r="X475" s="4"/>
      <c r="Y475" s="4"/>
      <c r="Z475" s="4"/>
    </row>
    <row r="476" spans="1:26" ht="15.75" customHeight="1">
      <c r="A476" s="7"/>
      <c r="B476" s="4"/>
      <c r="C476" s="4"/>
      <c r="D476" s="7"/>
      <c r="E476" s="4"/>
      <c r="F476" s="4"/>
      <c r="G476" s="7"/>
      <c r="H476" s="53"/>
      <c r="I476" s="53"/>
      <c r="J476" s="53"/>
      <c r="K476" s="53"/>
      <c r="L476" s="53"/>
      <c r="M476" s="53"/>
      <c r="N476" s="53"/>
      <c r="O476" s="53"/>
      <c r="P476" s="53"/>
      <c r="Q476" s="53"/>
      <c r="R476" s="53"/>
      <c r="S476" s="4"/>
      <c r="T476" s="4"/>
      <c r="U476" s="4"/>
      <c r="V476" s="4"/>
      <c r="W476" s="4"/>
      <c r="X476" s="4"/>
      <c r="Y476" s="4"/>
      <c r="Z476" s="4"/>
    </row>
    <row r="477" spans="1:26" ht="15.75" customHeight="1">
      <c r="A477" s="7"/>
      <c r="B477" s="4"/>
      <c r="C477" s="4"/>
      <c r="D477" s="7"/>
      <c r="E477" s="4"/>
      <c r="F477" s="4"/>
      <c r="G477" s="7"/>
      <c r="H477" s="53"/>
      <c r="I477" s="53"/>
      <c r="J477" s="53"/>
      <c r="K477" s="53"/>
      <c r="L477" s="53"/>
      <c r="M477" s="53"/>
      <c r="N477" s="53"/>
      <c r="O477" s="53"/>
      <c r="P477" s="53"/>
      <c r="Q477" s="53"/>
      <c r="R477" s="53"/>
      <c r="S477" s="4"/>
      <c r="T477" s="4"/>
      <c r="U477" s="4"/>
      <c r="V477" s="4"/>
      <c r="W477" s="4"/>
      <c r="X477" s="4"/>
      <c r="Y477" s="4"/>
      <c r="Z477" s="4"/>
    </row>
    <row r="478" spans="1:26" ht="15.75" customHeight="1">
      <c r="A478" s="7"/>
      <c r="B478" s="4"/>
      <c r="C478" s="4"/>
      <c r="D478" s="7"/>
      <c r="E478" s="4"/>
      <c r="F478" s="4"/>
      <c r="G478" s="7"/>
      <c r="H478" s="53"/>
      <c r="I478" s="53"/>
      <c r="J478" s="53"/>
      <c r="K478" s="53"/>
      <c r="L478" s="53"/>
      <c r="M478" s="53"/>
      <c r="N478" s="53"/>
      <c r="O478" s="53"/>
      <c r="P478" s="53"/>
      <c r="Q478" s="53"/>
      <c r="R478" s="53"/>
      <c r="S478" s="4"/>
      <c r="T478" s="4"/>
      <c r="U478" s="4"/>
      <c r="V478" s="4"/>
      <c r="W478" s="4"/>
      <c r="X478" s="4"/>
      <c r="Y478" s="4"/>
      <c r="Z478" s="4"/>
    </row>
    <row r="479" spans="1:26" ht="15.75" customHeight="1">
      <c r="A479" s="7"/>
      <c r="B479" s="4"/>
      <c r="C479" s="4"/>
      <c r="D479" s="7"/>
      <c r="E479" s="4"/>
      <c r="F479" s="4"/>
      <c r="G479" s="7"/>
      <c r="H479" s="53"/>
      <c r="I479" s="53"/>
      <c r="J479" s="53"/>
      <c r="K479" s="53"/>
      <c r="L479" s="53"/>
      <c r="M479" s="53"/>
      <c r="N479" s="53"/>
      <c r="O479" s="53"/>
      <c r="P479" s="53"/>
      <c r="Q479" s="53"/>
      <c r="R479" s="53"/>
      <c r="S479" s="4"/>
      <c r="T479" s="4"/>
      <c r="U479" s="4"/>
      <c r="V479" s="4"/>
      <c r="W479" s="4"/>
      <c r="X479" s="4"/>
      <c r="Y479" s="4"/>
      <c r="Z479" s="4"/>
    </row>
    <row r="480" spans="1:26" ht="15.75" customHeight="1">
      <c r="A480" s="7"/>
      <c r="B480" s="4"/>
      <c r="C480" s="4"/>
      <c r="D480" s="7"/>
      <c r="E480" s="4"/>
      <c r="F480" s="4"/>
      <c r="G480" s="7"/>
      <c r="H480" s="53"/>
      <c r="I480" s="53"/>
      <c r="J480" s="53"/>
      <c r="K480" s="53"/>
      <c r="L480" s="53"/>
      <c r="M480" s="53"/>
      <c r="N480" s="53"/>
      <c r="O480" s="53"/>
      <c r="P480" s="53"/>
      <c r="Q480" s="53"/>
      <c r="R480" s="53"/>
      <c r="S480" s="4"/>
      <c r="T480" s="4"/>
      <c r="U480" s="4"/>
      <c r="V480" s="4"/>
      <c r="W480" s="4"/>
      <c r="X480" s="4"/>
      <c r="Y480" s="4"/>
      <c r="Z480" s="4"/>
    </row>
    <row r="481" spans="1:26" ht="15.75" customHeight="1">
      <c r="A481" s="7"/>
      <c r="B481" s="4"/>
      <c r="C481" s="4"/>
      <c r="D481" s="7"/>
      <c r="E481" s="4"/>
      <c r="F481" s="4"/>
      <c r="G481" s="7"/>
      <c r="H481" s="53"/>
      <c r="I481" s="53"/>
      <c r="J481" s="53"/>
      <c r="K481" s="53"/>
      <c r="L481" s="53"/>
      <c r="M481" s="53"/>
      <c r="N481" s="53"/>
      <c r="O481" s="53"/>
      <c r="P481" s="53"/>
      <c r="Q481" s="53"/>
      <c r="R481" s="53"/>
      <c r="S481" s="4"/>
      <c r="T481" s="4"/>
      <c r="U481" s="4"/>
      <c r="V481" s="4"/>
      <c r="W481" s="4"/>
      <c r="X481" s="4"/>
      <c r="Y481" s="4"/>
      <c r="Z481" s="4"/>
    </row>
    <row r="482" spans="1:26" ht="15.75" customHeight="1">
      <c r="A482" s="7"/>
      <c r="B482" s="4"/>
      <c r="C482" s="4"/>
      <c r="D482" s="7"/>
      <c r="E482" s="4"/>
      <c r="F482" s="4"/>
      <c r="G482" s="7"/>
      <c r="H482" s="53"/>
      <c r="I482" s="53"/>
      <c r="J482" s="53"/>
      <c r="K482" s="53"/>
      <c r="L482" s="53"/>
      <c r="M482" s="53"/>
      <c r="N482" s="53"/>
      <c r="O482" s="53"/>
      <c r="P482" s="53"/>
      <c r="Q482" s="53"/>
      <c r="R482" s="53"/>
      <c r="S482" s="4"/>
      <c r="T482" s="4"/>
      <c r="U482" s="4"/>
      <c r="V482" s="4"/>
      <c r="W482" s="4"/>
      <c r="X482" s="4"/>
      <c r="Y482" s="4"/>
      <c r="Z482" s="4"/>
    </row>
    <row r="483" spans="1:26" ht="15.75" customHeight="1">
      <c r="A483" s="7"/>
      <c r="B483" s="4"/>
      <c r="C483" s="4"/>
      <c r="D483" s="7"/>
      <c r="E483" s="4"/>
      <c r="F483" s="4"/>
      <c r="G483" s="7"/>
      <c r="H483" s="53"/>
      <c r="I483" s="53"/>
      <c r="J483" s="53"/>
      <c r="K483" s="53"/>
      <c r="L483" s="53"/>
      <c r="M483" s="53"/>
      <c r="N483" s="53"/>
      <c r="O483" s="53"/>
      <c r="P483" s="53"/>
      <c r="Q483" s="53"/>
      <c r="R483" s="53"/>
      <c r="S483" s="4"/>
      <c r="T483" s="4"/>
      <c r="U483" s="4"/>
      <c r="V483" s="4"/>
      <c r="W483" s="4"/>
      <c r="X483" s="4"/>
      <c r="Y483" s="4"/>
      <c r="Z483" s="4"/>
    </row>
    <row r="484" spans="1:26" ht="15.75" customHeight="1">
      <c r="A484" s="7"/>
      <c r="B484" s="4"/>
      <c r="C484" s="4"/>
      <c r="D484" s="7"/>
      <c r="E484" s="4"/>
      <c r="F484" s="4"/>
      <c r="G484" s="7"/>
      <c r="H484" s="53"/>
      <c r="I484" s="53"/>
      <c r="J484" s="53"/>
      <c r="K484" s="53"/>
      <c r="L484" s="53"/>
      <c r="M484" s="53"/>
      <c r="N484" s="53"/>
      <c r="O484" s="53"/>
      <c r="P484" s="53"/>
      <c r="Q484" s="53"/>
      <c r="R484" s="53"/>
      <c r="S484" s="4"/>
      <c r="T484" s="4"/>
      <c r="U484" s="4"/>
      <c r="V484" s="4"/>
      <c r="W484" s="4"/>
      <c r="X484" s="4"/>
      <c r="Y484" s="4"/>
      <c r="Z484" s="4"/>
    </row>
    <row r="485" spans="1:26" ht="15.75" customHeight="1">
      <c r="A485" s="7"/>
      <c r="B485" s="4"/>
      <c r="C485" s="4"/>
      <c r="D485" s="7"/>
      <c r="E485" s="4"/>
      <c r="F485" s="4"/>
      <c r="G485" s="7"/>
      <c r="H485" s="53"/>
      <c r="I485" s="53"/>
      <c r="J485" s="53"/>
      <c r="K485" s="53"/>
      <c r="L485" s="53"/>
      <c r="M485" s="53"/>
      <c r="N485" s="53"/>
      <c r="O485" s="53"/>
      <c r="P485" s="53"/>
      <c r="Q485" s="53"/>
      <c r="R485" s="53"/>
      <c r="S485" s="4"/>
      <c r="T485" s="4"/>
      <c r="U485" s="4"/>
      <c r="V485" s="4"/>
      <c r="W485" s="4"/>
      <c r="X485" s="4"/>
      <c r="Y485" s="4"/>
      <c r="Z485" s="4"/>
    </row>
    <row r="486" spans="1:26" ht="15.75" customHeight="1">
      <c r="A486" s="7"/>
      <c r="B486" s="4"/>
      <c r="C486" s="4"/>
      <c r="D486" s="7"/>
      <c r="E486" s="4"/>
      <c r="F486" s="4"/>
      <c r="G486" s="7"/>
      <c r="H486" s="53"/>
      <c r="I486" s="53"/>
      <c r="J486" s="53"/>
      <c r="K486" s="53"/>
      <c r="L486" s="53"/>
      <c r="M486" s="53"/>
      <c r="N486" s="53"/>
      <c r="O486" s="53"/>
      <c r="P486" s="53"/>
      <c r="Q486" s="53"/>
      <c r="R486" s="53"/>
      <c r="S486" s="4"/>
      <c r="T486" s="4"/>
      <c r="U486" s="4"/>
      <c r="V486" s="4"/>
      <c r="W486" s="4"/>
      <c r="X486" s="4"/>
      <c r="Y486" s="4"/>
      <c r="Z486" s="4"/>
    </row>
    <row r="487" spans="1:26" ht="15.75" customHeight="1">
      <c r="A487" s="7"/>
      <c r="B487" s="4"/>
      <c r="C487" s="4"/>
      <c r="D487" s="7"/>
      <c r="E487" s="4"/>
      <c r="F487" s="4"/>
      <c r="G487" s="7"/>
      <c r="H487" s="53"/>
      <c r="I487" s="53"/>
      <c r="J487" s="53"/>
      <c r="K487" s="53"/>
      <c r="L487" s="53"/>
      <c r="M487" s="53"/>
      <c r="N487" s="53"/>
      <c r="O487" s="53"/>
      <c r="P487" s="53"/>
      <c r="Q487" s="53"/>
      <c r="R487" s="53"/>
      <c r="S487" s="4"/>
      <c r="T487" s="4"/>
      <c r="U487" s="4"/>
      <c r="V487" s="4"/>
      <c r="W487" s="4"/>
      <c r="X487" s="4"/>
      <c r="Y487" s="4"/>
      <c r="Z487" s="4"/>
    </row>
    <row r="488" spans="1:26" ht="15.75" customHeight="1">
      <c r="A488" s="7"/>
      <c r="B488" s="4"/>
      <c r="C488" s="4"/>
      <c r="D488" s="7"/>
      <c r="E488" s="4"/>
      <c r="F488" s="4"/>
      <c r="G488" s="7"/>
      <c r="H488" s="53"/>
      <c r="I488" s="53"/>
      <c r="J488" s="53"/>
      <c r="K488" s="53"/>
      <c r="L488" s="53"/>
      <c r="M488" s="53"/>
      <c r="N488" s="53"/>
      <c r="O488" s="53"/>
      <c r="P488" s="53"/>
      <c r="Q488" s="53"/>
      <c r="R488" s="53"/>
      <c r="S488" s="4"/>
      <c r="T488" s="4"/>
      <c r="U488" s="4"/>
      <c r="V488" s="4"/>
      <c r="W488" s="4"/>
      <c r="X488" s="4"/>
      <c r="Y488" s="4"/>
      <c r="Z488" s="4"/>
    </row>
    <row r="489" spans="1:26" ht="15.75" customHeight="1">
      <c r="A489" s="7"/>
      <c r="B489" s="4"/>
      <c r="C489" s="4"/>
      <c r="D489" s="7"/>
      <c r="E489" s="4"/>
      <c r="F489" s="4"/>
      <c r="G489" s="7"/>
      <c r="H489" s="53"/>
      <c r="I489" s="53"/>
      <c r="J489" s="53"/>
      <c r="K489" s="53"/>
      <c r="L489" s="53"/>
      <c r="M489" s="53"/>
      <c r="N489" s="53"/>
      <c r="O489" s="53"/>
      <c r="P489" s="53"/>
      <c r="Q489" s="53"/>
      <c r="R489" s="53"/>
      <c r="S489" s="4"/>
      <c r="T489" s="4"/>
      <c r="U489" s="4"/>
      <c r="V489" s="4"/>
      <c r="W489" s="4"/>
      <c r="X489" s="4"/>
      <c r="Y489" s="4"/>
      <c r="Z489" s="4"/>
    </row>
    <row r="490" spans="1:26" ht="15.75" customHeight="1">
      <c r="A490" s="7"/>
      <c r="B490" s="4"/>
      <c r="C490" s="4"/>
      <c r="D490" s="7"/>
      <c r="E490" s="4"/>
      <c r="F490" s="4"/>
      <c r="G490" s="7"/>
      <c r="H490" s="53"/>
      <c r="I490" s="53"/>
      <c r="J490" s="53"/>
      <c r="K490" s="53"/>
      <c r="L490" s="53"/>
      <c r="M490" s="53"/>
      <c r="N490" s="53"/>
      <c r="O490" s="53"/>
      <c r="P490" s="53"/>
      <c r="Q490" s="53"/>
      <c r="R490" s="53"/>
      <c r="S490" s="4"/>
      <c r="T490" s="4"/>
      <c r="U490" s="4"/>
      <c r="V490" s="4"/>
      <c r="W490" s="4"/>
      <c r="X490" s="4"/>
      <c r="Y490" s="4"/>
      <c r="Z490" s="4"/>
    </row>
    <row r="491" spans="1:26" ht="15.75" customHeight="1">
      <c r="A491" s="7"/>
      <c r="B491" s="4"/>
      <c r="C491" s="4"/>
      <c r="D491" s="7"/>
      <c r="E491" s="4"/>
      <c r="F491" s="4"/>
      <c r="G491" s="7"/>
      <c r="H491" s="53"/>
      <c r="I491" s="53"/>
      <c r="J491" s="53"/>
      <c r="K491" s="53"/>
      <c r="L491" s="53"/>
      <c r="M491" s="53"/>
      <c r="N491" s="53"/>
      <c r="O491" s="53"/>
      <c r="P491" s="53"/>
      <c r="Q491" s="53"/>
      <c r="R491" s="53"/>
      <c r="S491" s="4"/>
      <c r="T491" s="4"/>
      <c r="U491" s="4"/>
      <c r="V491" s="4"/>
      <c r="W491" s="4"/>
      <c r="X491" s="4"/>
      <c r="Y491" s="4"/>
      <c r="Z491" s="4"/>
    </row>
    <row r="492" spans="1:26" ht="15.75" customHeight="1">
      <c r="A492" s="7"/>
      <c r="B492" s="4"/>
      <c r="C492" s="4"/>
      <c r="D492" s="7"/>
      <c r="E492" s="4"/>
      <c r="F492" s="4"/>
      <c r="G492" s="7"/>
      <c r="H492" s="53"/>
      <c r="I492" s="53"/>
      <c r="J492" s="53"/>
      <c r="K492" s="53"/>
      <c r="L492" s="53"/>
      <c r="M492" s="53"/>
      <c r="N492" s="53"/>
      <c r="O492" s="53"/>
      <c r="P492" s="53"/>
      <c r="Q492" s="53"/>
      <c r="R492" s="53"/>
      <c r="S492" s="4"/>
      <c r="T492" s="4"/>
      <c r="U492" s="4"/>
      <c r="V492" s="4"/>
      <c r="W492" s="4"/>
      <c r="X492" s="4"/>
      <c r="Y492" s="4"/>
      <c r="Z492" s="4"/>
    </row>
    <row r="493" spans="1:26" ht="15.75" customHeight="1">
      <c r="A493" s="7"/>
      <c r="B493" s="4"/>
      <c r="C493" s="4"/>
      <c r="D493" s="7"/>
      <c r="E493" s="4"/>
      <c r="F493" s="4"/>
      <c r="G493" s="7"/>
      <c r="H493" s="53"/>
      <c r="I493" s="53"/>
      <c r="J493" s="53"/>
      <c r="K493" s="53"/>
      <c r="L493" s="53"/>
      <c r="M493" s="53"/>
      <c r="N493" s="53"/>
      <c r="O493" s="53"/>
      <c r="P493" s="53"/>
      <c r="Q493" s="53"/>
      <c r="R493" s="53"/>
      <c r="S493" s="4"/>
      <c r="T493" s="4"/>
      <c r="U493" s="4"/>
      <c r="V493" s="4"/>
      <c r="W493" s="4"/>
      <c r="X493" s="4"/>
      <c r="Y493" s="4"/>
      <c r="Z493" s="4"/>
    </row>
    <row r="494" spans="1:26" ht="15.75" customHeight="1">
      <c r="A494" s="7"/>
      <c r="B494" s="4"/>
      <c r="C494" s="4"/>
      <c r="D494" s="7"/>
      <c r="E494" s="4"/>
      <c r="F494" s="4"/>
      <c r="G494" s="7"/>
      <c r="H494" s="53"/>
      <c r="I494" s="53"/>
      <c r="J494" s="53"/>
      <c r="K494" s="53"/>
      <c r="L494" s="53"/>
      <c r="M494" s="53"/>
      <c r="N494" s="53"/>
      <c r="O494" s="53"/>
      <c r="P494" s="53"/>
      <c r="Q494" s="53"/>
      <c r="R494" s="53"/>
      <c r="S494" s="4"/>
      <c r="T494" s="4"/>
      <c r="U494" s="4"/>
      <c r="V494" s="4"/>
      <c r="W494" s="4"/>
      <c r="X494" s="4"/>
      <c r="Y494" s="4"/>
      <c r="Z494" s="4"/>
    </row>
    <row r="495" spans="1:26" ht="15.75" customHeight="1">
      <c r="A495" s="7"/>
      <c r="B495" s="4"/>
      <c r="C495" s="4"/>
      <c r="D495" s="7"/>
      <c r="E495" s="4"/>
      <c r="F495" s="4"/>
      <c r="G495" s="7"/>
      <c r="H495" s="53"/>
      <c r="I495" s="53"/>
      <c r="J495" s="53"/>
      <c r="K495" s="53"/>
      <c r="L495" s="53"/>
      <c r="M495" s="53"/>
      <c r="N495" s="53"/>
      <c r="O495" s="53"/>
      <c r="P495" s="53"/>
      <c r="Q495" s="53"/>
      <c r="R495" s="53"/>
      <c r="S495" s="4"/>
      <c r="T495" s="4"/>
      <c r="U495" s="4"/>
      <c r="V495" s="4"/>
      <c r="W495" s="4"/>
      <c r="X495" s="4"/>
      <c r="Y495" s="4"/>
      <c r="Z495" s="4"/>
    </row>
    <row r="496" spans="1:26" ht="15.75" customHeight="1">
      <c r="A496" s="7"/>
      <c r="B496" s="4"/>
      <c r="C496" s="4"/>
      <c r="D496" s="7"/>
      <c r="E496" s="4"/>
      <c r="F496" s="4"/>
      <c r="G496" s="7"/>
      <c r="H496" s="53"/>
      <c r="I496" s="53"/>
      <c r="J496" s="53"/>
      <c r="K496" s="53"/>
      <c r="L496" s="53"/>
      <c r="M496" s="53"/>
      <c r="N496" s="53"/>
      <c r="O496" s="53"/>
      <c r="P496" s="53"/>
      <c r="Q496" s="53"/>
      <c r="R496" s="53"/>
      <c r="S496" s="4"/>
      <c r="T496" s="4"/>
      <c r="U496" s="4"/>
      <c r="V496" s="4"/>
      <c r="W496" s="4"/>
      <c r="X496" s="4"/>
      <c r="Y496" s="4"/>
      <c r="Z496" s="4"/>
    </row>
    <row r="497" spans="1:26" ht="15.75" customHeight="1">
      <c r="A497" s="7"/>
      <c r="B497" s="4"/>
      <c r="C497" s="4"/>
      <c r="D497" s="7"/>
      <c r="E497" s="4"/>
      <c r="F497" s="4"/>
      <c r="G497" s="7"/>
      <c r="H497" s="53"/>
      <c r="I497" s="53"/>
      <c r="J497" s="53"/>
      <c r="K497" s="53"/>
      <c r="L497" s="53"/>
      <c r="M497" s="53"/>
      <c r="N497" s="53"/>
      <c r="O497" s="53"/>
      <c r="P497" s="53"/>
      <c r="Q497" s="53"/>
      <c r="R497" s="53"/>
      <c r="S497" s="4"/>
      <c r="T497" s="4"/>
      <c r="U497" s="4"/>
      <c r="V497" s="4"/>
      <c r="W497" s="4"/>
      <c r="X497" s="4"/>
      <c r="Y497" s="4"/>
      <c r="Z497" s="4"/>
    </row>
    <row r="498" spans="1:26" ht="15.75" customHeight="1">
      <c r="A498" s="7"/>
      <c r="B498" s="4"/>
      <c r="C498" s="4"/>
      <c r="D498" s="7"/>
      <c r="E498" s="4"/>
      <c r="F498" s="4"/>
      <c r="G498" s="7"/>
      <c r="H498" s="53"/>
      <c r="I498" s="53"/>
      <c r="J498" s="53"/>
      <c r="K498" s="53"/>
      <c r="L498" s="53"/>
      <c r="M498" s="53"/>
      <c r="N498" s="53"/>
      <c r="O498" s="53"/>
      <c r="P498" s="53"/>
      <c r="Q498" s="53"/>
      <c r="R498" s="53"/>
      <c r="S498" s="4"/>
      <c r="T498" s="4"/>
      <c r="U498" s="4"/>
      <c r="V498" s="4"/>
      <c r="W498" s="4"/>
      <c r="X498" s="4"/>
      <c r="Y498" s="4"/>
      <c r="Z498" s="4"/>
    </row>
    <row r="499" spans="1:26" ht="15.75" customHeight="1">
      <c r="A499" s="7"/>
      <c r="B499" s="4"/>
      <c r="C499" s="4"/>
      <c r="D499" s="7"/>
      <c r="E499" s="4"/>
      <c r="F499" s="4"/>
      <c r="G499" s="7"/>
      <c r="H499" s="53"/>
      <c r="I499" s="53"/>
      <c r="J499" s="53"/>
      <c r="K499" s="53"/>
      <c r="L499" s="53"/>
      <c r="M499" s="53"/>
      <c r="N499" s="53"/>
      <c r="O499" s="53"/>
      <c r="P499" s="53"/>
      <c r="Q499" s="53"/>
      <c r="R499" s="53"/>
      <c r="S499" s="4"/>
      <c r="T499" s="4"/>
      <c r="U499" s="4"/>
      <c r="V499" s="4"/>
      <c r="W499" s="4"/>
      <c r="X499" s="4"/>
      <c r="Y499" s="4"/>
      <c r="Z499" s="4"/>
    </row>
    <row r="500" spans="1:26" ht="15.75" customHeight="1">
      <c r="A500" s="7"/>
      <c r="B500" s="4"/>
      <c r="C500" s="4"/>
      <c r="D500" s="7"/>
      <c r="E500" s="4"/>
      <c r="F500" s="4"/>
      <c r="G500" s="7"/>
      <c r="H500" s="53"/>
      <c r="I500" s="53"/>
      <c r="J500" s="53"/>
      <c r="K500" s="53"/>
      <c r="L500" s="53"/>
      <c r="M500" s="53"/>
      <c r="N500" s="53"/>
      <c r="O500" s="53"/>
      <c r="P500" s="53"/>
      <c r="Q500" s="53"/>
      <c r="R500" s="53"/>
      <c r="S500" s="4"/>
      <c r="T500" s="4"/>
      <c r="U500" s="4"/>
      <c r="V500" s="4"/>
      <c r="W500" s="4"/>
      <c r="X500" s="4"/>
      <c r="Y500" s="4"/>
      <c r="Z500" s="4"/>
    </row>
    <row r="501" spans="1:26" ht="15.75" customHeight="1">
      <c r="A501" s="7"/>
      <c r="B501" s="4"/>
      <c r="C501" s="4"/>
      <c r="D501" s="7"/>
      <c r="E501" s="4"/>
      <c r="F501" s="4"/>
      <c r="G501" s="7"/>
      <c r="H501" s="53"/>
      <c r="I501" s="53"/>
      <c r="J501" s="53"/>
      <c r="K501" s="53"/>
      <c r="L501" s="53"/>
      <c r="M501" s="53"/>
      <c r="N501" s="53"/>
      <c r="O501" s="53"/>
      <c r="P501" s="53"/>
      <c r="Q501" s="53"/>
      <c r="R501" s="53"/>
      <c r="S501" s="4"/>
      <c r="T501" s="4"/>
      <c r="U501" s="4"/>
      <c r="V501" s="4"/>
      <c r="W501" s="4"/>
      <c r="X501" s="4"/>
      <c r="Y501" s="4"/>
      <c r="Z501" s="4"/>
    </row>
    <row r="502" spans="1:26" ht="15.75" customHeight="1">
      <c r="A502" s="7"/>
      <c r="B502" s="4"/>
      <c r="C502" s="4"/>
      <c r="D502" s="7"/>
      <c r="E502" s="4"/>
      <c r="F502" s="4"/>
      <c r="G502" s="7"/>
      <c r="H502" s="53"/>
      <c r="I502" s="53"/>
      <c r="J502" s="53"/>
      <c r="K502" s="53"/>
      <c r="L502" s="53"/>
      <c r="M502" s="53"/>
      <c r="N502" s="53"/>
      <c r="O502" s="53"/>
      <c r="P502" s="53"/>
      <c r="Q502" s="53"/>
      <c r="R502" s="53"/>
      <c r="S502" s="4"/>
      <c r="T502" s="4"/>
      <c r="U502" s="4"/>
      <c r="V502" s="4"/>
      <c r="W502" s="4"/>
      <c r="X502" s="4"/>
      <c r="Y502" s="4"/>
      <c r="Z502" s="4"/>
    </row>
    <row r="503" spans="1:26" ht="15.75" customHeight="1">
      <c r="A503" s="7"/>
      <c r="B503" s="4"/>
      <c r="C503" s="4"/>
      <c r="D503" s="7"/>
      <c r="E503" s="4"/>
      <c r="F503" s="4"/>
      <c r="G503" s="7"/>
      <c r="H503" s="53"/>
      <c r="I503" s="53"/>
      <c r="J503" s="53"/>
      <c r="K503" s="53"/>
      <c r="L503" s="53"/>
      <c r="M503" s="53"/>
      <c r="N503" s="53"/>
      <c r="O503" s="53"/>
      <c r="P503" s="53"/>
      <c r="Q503" s="53"/>
      <c r="R503" s="53"/>
      <c r="S503" s="4"/>
      <c r="T503" s="4"/>
      <c r="U503" s="4"/>
      <c r="V503" s="4"/>
      <c r="W503" s="4"/>
      <c r="X503" s="4"/>
      <c r="Y503" s="4"/>
      <c r="Z503" s="4"/>
    </row>
    <row r="504" spans="1:26" ht="15.75" customHeight="1">
      <c r="A504" s="7"/>
      <c r="B504" s="4"/>
      <c r="C504" s="4"/>
      <c r="D504" s="7"/>
      <c r="E504" s="4"/>
      <c r="F504" s="4"/>
      <c r="G504" s="7"/>
      <c r="H504" s="53"/>
      <c r="I504" s="53"/>
      <c r="J504" s="53"/>
      <c r="K504" s="53"/>
      <c r="L504" s="53"/>
      <c r="M504" s="53"/>
      <c r="N504" s="53"/>
      <c r="O504" s="53"/>
      <c r="P504" s="53"/>
      <c r="Q504" s="53"/>
      <c r="R504" s="53"/>
      <c r="S504" s="4"/>
      <c r="T504" s="4"/>
      <c r="U504" s="4"/>
      <c r="V504" s="4"/>
      <c r="W504" s="4"/>
      <c r="X504" s="4"/>
      <c r="Y504" s="4"/>
      <c r="Z504" s="4"/>
    </row>
    <row r="505" spans="1:26" ht="15.75" customHeight="1">
      <c r="A505" s="7"/>
      <c r="B505" s="4"/>
      <c r="C505" s="4"/>
      <c r="D505" s="7"/>
      <c r="E505" s="4"/>
      <c r="F505" s="4"/>
      <c r="G505" s="7"/>
      <c r="H505" s="53"/>
      <c r="I505" s="53"/>
      <c r="J505" s="53"/>
      <c r="K505" s="53"/>
      <c r="L505" s="53"/>
      <c r="M505" s="53"/>
      <c r="N505" s="53"/>
      <c r="O505" s="53"/>
      <c r="P505" s="53"/>
      <c r="Q505" s="53"/>
      <c r="R505" s="53"/>
      <c r="S505" s="4"/>
      <c r="T505" s="4"/>
      <c r="U505" s="4"/>
      <c r="V505" s="4"/>
      <c r="W505" s="4"/>
      <c r="X505" s="4"/>
      <c r="Y505" s="4"/>
      <c r="Z505" s="4"/>
    </row>
    <row r="506" spans="1:26" ht="15.75" customHeight="1">
      <c r="A506" s="7"/>
      <c r="B506" s="4"/>
      <c r="C506" s="4"/>
      <c r="D506" s="7"/>
      <c r="E506" s="4"/>
      <c r="F506" s="4"/>
      <c r="G506" s="7"/>
      <c r="H506" s="53"/>
      <c r="I506" s="53"/>
      <c r="J506" s="53"/>
      <c r="K506" s="53"/>
      <c r="L506" s="53"/>
      <c r="M506" s="53"/>
      <c r="N506" s="53"/>
      <c r="O506" s="53"/>
      <c r="P506" s="53"/>
      <c r="Q506" s="53"/>
      <c r="R506" s="53"/>
      <c r="S506" s="4"/>
      <c r="T506" s="4"/>
      <c r="U506" s="4"/>
      <c r="V506" s="4"/>
      <c r="W506" s="4"/>
      <c r="X506" s="4"/>
      <c r="Y506" s="4"/>
      <c r="Z506" s="4"/>
    </row>
    <row r="507" spans="1:26" ht="15.75" customHeight="1">
      <c r="A507" s="7"/>
      <c r="B507" s="4"/>
      <c r="C507" s="4"/>
      <c r="D507" s="7"/>
      <c r="E507" s="4"/>
      <c r="F507" s="4"/>
      <c r="G507" s="7"/>
      <c r="H507" s="53"/>
      <c r="I507" s="53"/>
      <c r="J507" s="53"/>
      <c r="K507" s="53"/>
      <c r="L507" s="53"/>
      <c r="M507" s="53"/>
      <c r="N507" s="53"/>
      <c r="O507" s="53"/>
      <c r="P507" s="53"/>
      <c r="Q507" s="53"/>
      <c r="R507" s="53"/>
      <c r="S507" s="4"/>
      <c r="T507" s="4"/>
      <c r="U507" s="4"/>
      <c r="V507" s="4"/>
      <c r="W507" s="4"/>
      <c r="X507" s="4"/>
      <c r="Y507" s="4"/>
      <c r="Z507" s="4"/>
    </row>
    <row r="508" spans="1:26" ht="15.75" customHeight="1">
      <c r="A508" s="7"/>
      <c r="B508" s="4"/>
      <c r="C508" s="4"/>
      <c r="D508" s="7"/>
      <c r="E508" s="4"/>
      <c r="F508" s="4"/>
      <c r="G508" s="7"/>
      <c r="H508" s="53"/>
      <c r="I508" s="53"/>
      <c r="J508" s="53"/>
      <c r="K508" s="53"/>
      <c r="L508" s="53"/>
      <c r="M508" s="53"/>
      <c r="N508" s="53"/>
      <c r="O508" s="53"/>
      <c r="P508" s="53"/>
      <c r="Q508" s="53"/>
      <c r="R508" s="53"/>
      <c r="S508" s="4"/>
      <c r="T508" s="4"/>
      <c r="U508" s="4"/>
      <c r="V508" s="4"/>
      <c r="W508" s="4"/>
      <c r="X508" s="4"/>
      <c r="Y508" s="4"/>
      <c r="Z508" s="4"/>
    </row>
    <row r="509" spans="1:26" ht="15.75" customHeight="1">
      <c r="A509" s="7"/>
      <c r="B509" s="4"/>
      <c r="C509" s="4"/>
      <c r="D509" s="7"/>
      <c r="E509" s="4"/>
      <c r="F509" s="4"/>
      <c r="G509" s="7"/>
      <c r="H509" s="53"/>
      <c r="I509" s="53"/>
      <c r="J509" s="53"/>
      <c r="K509" s="53"/>
      <c r="L509" s="53"/>
      <c r="M509" s="53"/>
      <c r="N509" s="53"/>
      <c r="O509" s="53"/>
      <c r="P509" s="53"/>
      <c r="Q509" s="53"/>
      <c r="R509" s="53"/>
      <c r="S509" s="4"/>
      <c r="T509" s="4"/>
      <c r="U509" s="4"/>
      <c r="V509" s="4"/>
      <c r="W509" s="4"/>
      <c r="X509" s="4"/>
      <c r="Y509" s="4"/>
      <c r="Z509" s="4"/>
    </row>
    <row r="510" spans="1:26" ht="15.75" customHeight="1">
      <c r="A510" s="7"/>
      <c r="B510" s="4"/>
      <c r="C510" s="4"/>
      <c r="D510" s="7"/>
      <c r="E510" s="4"/>
      <c r="F510" s="4"/>
      <c r="G510" s="7"/>
      <c r="H510" s="53"/>
      <c r="I510" s="53"/>
      <c r="J510" s="53"/>
      <c r="K510" s="53"/>
      <c r="L510" s="53"/>
      <c r="M510" s="53"/>
      <c r="N510" s="53"/>
      <c r="O510" s="53"/>
      <c r="P510" s="53"/>
      <c r="Q510" s="53"/>
      <c r="R510" s="53"/>
      <c r="S510" s="4"/>
      <c r="T510" s="4"/>
      <c r="U510" s="4"/>
      <c r="V510" s="4"/>
      <c r="W510" s="4"/>
      <c r="X510" s="4"/>
      <c r="Y510" s="4"/>
      <c r="Z510" s="4"/>
    </row>
    <row r="511" spans="1:26" ht="15.75" customHeight="1">
      <c r="A511" s="7"/>
      <c r="B511" s="4"/>
      <c r="C511" s="4"/>
      <c r="D511" s="7"/>
      <c r="E511" s="4"/>
      <c r="F511" s="4"/>
      <c r="G511" s="7"/>
      <c r="H511" s="53"/>
      <c r="I511" s="53"/>
      <c r="J511" s="53"/>
      <c r="K511" s="53"/>
      <c r="L511" s="53"/>
      <c r="M511" s="53"/>
      <c r="N511" s="53"/>
      <c r="O511" s="53"/>
      <c r="P511" s="53"/>
      <c r="Q511" s="53"/>
      <c r="R511" s="53"/>
      <c r="S511" s="4"/>
      <c r="T511" s="4"/>
      <c r="U511" s="4"/>
      <c r="V511" s="4"/>
      <c r="W511" s="4"/>
      <c r="X511" s="4"/>
      <c r="Y511" s="4"/>
      <c r="Z511" s="4"/>
    </row>
    <row r="512" spans="1:26" ht="15.75" customHeight="1">
      <c r="A512" s="7"/>
      <c r="B512" s="4"/>
      <c r="C512" s="4"/>
      <c r="D512" s="7"/>
      <c r="E512" s="4"/>
      <c r="F512" s="4"/>
      <c r="G512" s="7"/>
      <c r="H512" s="53"/>
      <c r="I512" s="53"/>
      <c r="J512" s="53"/>
      <c r="K512" s="53"/>
      <c r="L512" s="53"/>
      <c r="M512" s="53"/>
      <c r="N512" s="53"/>
      <c r="O512" s="53"/>
      <c r="P512" s="53"/>
      <c r="Q512" s="53"/>
      <c r="R512" s="53"/>
      <c r="S512" s="4"/>
      <c r="T512" s="4"/>
      <c r="U512" s="4"/>
      <c r="V512" s="4"/>
      <c r="W512" s="4"/>
      <c r="X512" s="4"/>
      <c r="Y512" s="4"/>
      <c r="Z512" s="4"/>
    </row>
    <row r="513" spans="1:26" ht="15.75" customHeight="1">
      <c r="A513" s="7"/>
      <c r="B513" s="4"/>
      <c r="C513" s="4"/>
      <c r="D513" s="7"/>
      <c r="E513" s="4"/>
      <c r="F513" s="4"/>
      <c r="G513" s="7"/>
      <c r="H513" s="53"/>
      <c r="I513" s="53"/>
      <c r="J513" s="53"/>
      <c r="K513" s="53"/>
      <c r="L513" s="53"/>
      <c r="M513" s="53"/>
      <c r="N513" s="53"/>
      <c r="O513" s="53"/>
      <c r="P513" s="53"/>
      <c r="Q513" s="53"/>
      <c r="R513" s="53"/>
      <c r="S513" s="4"/>
      <c r="T513" s="4"/>
      <c r="U513" s="4"/>
      <c r="V513" s="4"/>
      <c r="W513" s="4"/>
      <c r="X513" s="4"/>
      <c r="Y513" s="4"/>
      <c r="Z513" s="4"/>
    </row>
    <row r="514" spans="1:26" ht="15.75" customHeight="1">
      <c r="A514" s="7"/>
      <c r="B514" s="4"/>
      <c r="C514" s="4"/>
      <c r="D514" s="7"/>
      <c r="E514" s="4"/>
      <c r="F514" s="4"/>
      <c r="G514" s="7"/>
      <c r="H514" s="53"/>
      <c r="I514" s="53"/>
      <c r="J514" s="53"/>
      <c r="K514" s="53"/>
      <c r="L514" s="53"/>
      <c r="M514" s="53"/>
      <c r="N514" s="53"/>
      <c r="O514" s="53"/>
      <c r="P514" s="53"/>
      <c r="Q514" s="53"/>
      <c r="R514" s="53"/>
      <c r="S514" s="4"/>
      <c r="T514" s="4"/>
      <c r="U514" s="4"/>
      <c r="V514" s="4"/>
      <c r="W514" s="4"/>
      <c r="X514" s="4"/>
      <c r="Y514" s="4"/>
      <c r="Z514" s="4"/>
    </row>
    <row r="515" spans="1:26" ht="15.75" customHeight="1">
      <c r="A515" s="7"/>
      <c r="B515" s="4"/>
      <c r="C515" s="4"/>
      <c r="D515" s="7"/>
      <c r="E515" s="4"/>
      <c r="F515" s="4"/>
      <c r="G515" s="7"/>
      <c r="H515" s="53"/>
      <c r="I515" s="53"/>
      <c r="J515" s="53"/>
      <c r="K515" s="53"/>
      <c r="L515" s="53"/>
      <c r="M515" s="53"/>
      <c r="N515" s="53"/>
      <c r="O515" s="53"/>
      <c r="P515" s="53"/>
      <c r="Q515" s="53"/>
      <c r="R515" s="53"/>
      <c r="S515" s="4"/>
      <c r="T515" s="4"/>
      <c r="U515" s="4"/>
      <c r="V515" s="4"/>
      <c r="W515" s="4"/>
      <c r="X515" s="4"/>
      <c r="Y515" s="4"/>
      <c r="Z515" s="4"/>
    </row>
    <row r="516" spans="1:26" ht="15.75" customHeight="1">
      <c r="A516" s="7"/>
      <c r="B516" s="4"/>
      <c r="C516" s="4"/>
      <c r="D516" s="7"/>
      <c r="E516" s="4"/>
      <c r="F516" s="4"/>
      <c r="G516" s="7"/>
      <c r="H516" s="53"/>
      <c r="I516" s="53"/>
      <c r="J516" s="53"/>
      <c r="K516" s="53"/>
      <c r="L516" s="53"/>
      <c r="M516" s="53"/>
      <c r="N516" s="53"/>
      <c r="O516" s="53"/>
      <c r="P516" s="53"/>
      <c r="Q516" s="53"/>
      <c r="R516" s="53"/>
      <c r="S516" s="4"/>
      <c r="T516" s="4"/>
      <c r="U516" s="4"/>
      <c r="V516" s="4"/>
      <c r="W516" s="4"/>
      <c r="X516" s="4"/>
      <c r="Y516" s="4"/>
      <c r="Z516" s="4"/>
    </row>
    <row r="517" spans="1:26" ht="15.75" customHeight="1">
      <c r="A517" s="7"/>
      <c r="B517" s="4"/>
      <c r="C517" s="4"/>
      <c r="D517" s="7"/>
      <c r="E517" s="4"/>
      <c r="F517" s="4"/>
      <c r="G517" s="7"/>
      <c r="H517" s="53"/>
      <c r="I517" s="53"/>
      <c r="J517" s="53"/>
      <c r="K517" s="53"/>
      <c r="L517" s="53"/>
      <c r="M517" s="53"/>
      <c r="N517" s="53"/>
      <c r="O517" s="53"/>
      <c r="P517" s="53"/>
      <c r="Q517" s="53"/>
      <c r="R517" s="53"/>
      <c r="S517" s="4"/>
      <c r="T517" s="4"/>
      <c r="U517" s="4"/>
      <c r="V517" s="4"/>
      <c r="W517" s="4"/>
      <c r="X517" s="4"/>
      <c r="Y517" s="4"/>
      <c r="Z517" s="4"/>
    </row>
    <row r="518" spans="1:26" ht="15.75" customHeight="1">
      <c r="A518" s="7"/>
      <c r="B518" s="4"/>
      <c r="C518" s="4"/>
      <c r="D518" s="7"/>
      <c r="E518" s="4"/>
      <c r="F518" s="4"/>
      <c r="G518" s="7"/>
      <c r="H518" s="53"/>
      <c r="I518" s="53"/>
      <c r="J518" s="53"/>
      <c r="K518" s="53"/>
      <c r="L518" s="53"/>
      <c r="M518" s="53"/>
      <c r="N518" s="53"/>
      <c r="O518" s="53"/>
      <c r="P518" s="53"/>
      <c r="Q518" s="53"/>
      <c r="R518" s="53"/>
      <c r="S518" s="4"/>
      <c r="T518" s="4"/>
      <c r="U518" s="4"/>
      <c r="V518" s="4"/>
      <c r="W518" s="4"/>
      <c r="X518" s="4"/>
      <c r="Y518" s="4"/>
      <c r="Z518" s="4"/>
    </row>
    <row r="519" spans="1:26" ht="15.75" customHeight="1">
      <c r="A519" s="7"/>
      <c r="B519" s="4"/>
      <c r="C519" s="4"/>
      <c r="D519" s="7"/>
      <c r="E519" s="4"/>
      <c r="F519" s="4"/>
      <c r="G519" s="7"/>
      <c r="H519" s="53"/>
      <c r="I519" s="53"/>
      <c r="J519" s="53"/>
      <c r="K519" s="53"/>
      <c r="L519" s="53"/>
      <c r="M519" s="53"/>
      <c r="N519" s="53"/>
      <c r="O519" s="53"/>
      <c r="P519" s="53"/>
      <c r="Q519" s="53"/>
      <c r="R519" s="53"/>
      <c r="S519" s="4"/>
      <c r="T519" s="4"/>
      <c r="U519" s="4"/>
      <c r="V519" s="4"/>
      <c r="W519" s="4"/>
      <c r="X519" s="4"/>
      <c r="Y519" s="4"/>
      <c r="Z519" s="4"/>
    </row>
    <row r="520" spans="1:26" ht="15.75" customHeight="1">
      <c r="A520" s="7"/>
      <c r="B520" s="4"/>
      <c r="C520" s="4"/>
      <c r="D520" s="7"/>
      <c r="E520" s="4"/>
      <c r="F520" s="4"/>
      <c r="G520" s="7"/>
      <c r="H520" s="53"/>
      <c r="I520" s="53"/>
      <c r="J520" s="53"/>
      <c r="K520" s="53"/>
      <c r="L520" s="53"/>
      <c r="M520" s="53"/>
      <c r="N520" s="53"/>
      <c r="O520" s="53"/>
      <c r="P520" s="53"/>
      <c r="Q520" s="53"/>
      <c r="R520" s="53"/>
      <c r="S520" s="4"/>
      <c r="T520" s="4"/>
      <c r="U520" s="4"/>
      <c r="V520" s="4"/>
      <c r="W520" s="4"/>
      <c r="X520" s="4"/>
      <c r="Y520" s="4"/>
      <c r="Z520" s="4"/>
    </row>
    <row r="521" spans="1:26" ht="15.75" customHeight="1">
      <c r="A521" s="7"/>
      <c r="B521" s="4"/>
      <c r="C521" s="4"/>
      <c r="D521" s="7"/>
      <c r="E521" s="4"/>
      <c r="F521" s="4"/>
      <c r="G521" s="7"/>
      <c r="H521" s="53"/>
      <c r="I521" s="53"/>
      <c r="J521" s="53"/>
      <c r="K521" s="53"/>
      <c r="L521" s="53"/>
      <c r="M521" s="53"/>
      <c r="N521" s="53"/>
      <c r="O521" s="53"/>
      <c r="P521" s="53"/>
      <c r="Q521" s="53"/>
      <c r="R521" s="53"/>
      <c r="S521" s="4"/>
      <c r="T521" s="4"/>
      <c r="U521" s="4"/>
      <c r="V521" s="4"/>
      <c r="W521" s="4"/>
      <c r="X521" s="4"/>
      <c r="Y521" s="4"/>
      <c r="Z521" s="4"/>
    </row>
    <row r="522" spans="1:26" ht="15.75" customHeight="1">
      <c r="A522" s="7"/>
      <c r="B522" s="4"/>
      <c r="C522" s="4"/>
      <c r="D522" s="7"/>
      <c r="E522" s="4"/>
      <c r="F522" s="4"/>
      <c r="G522" s="7"/>
      <c r="H522" s="53"/>
      <c r="I522" s="53"/>
      <c r="J522" s="53"/>
      <c r="K522" s="53"/>
      <c r="L522" s="53"/>
      <c r="M522" s="53"/>
      <c r="N522" s="53"/>
      <c r="O522" s="53"/>
      <c r="P522" s="53"/>
      <c r="Q522" s="53"/>
      <c r="R522" s="53"/>
      <c r="S522" s="4"/>
      <c r="T522" s="4"/>
      <c r="U522" s="4"/>
      <c r="V522" s="4"/>
      <c r="W522" s="4"/>
      <c r="X522" s="4"/>
      <c r="Y522" s="4"/>
      <c r="Z522" s="4"/>
    </row>
    <row r="523" spans="1:26" ht="15.75" customHeight="1">
      <c r="A523" s="7"/>
      <c r="B523" s="4"/>
      <c r="C523" s="4"/>
      <c r="D523" s="7"/>
      <c r="E523" s="4"/>
      <c r="F523" s="4"/>
      <c r="G523" s="7"/>
      <c r="H523" s="53"/>
      <c r="I523" s="53"/>
      <c r="J523" s="53"/>
      <c r="K523" s="53"/>
      <c r="L523" s="53"/>
      <c r="M523" s="53"/>
      <c r="N523" s="53"/>
      <c r="O523" s="53"/>
      <c r="P523" s="53"/>
      <c r="Q523" s="53"/>
      <c r="R523" s="53"/>
      <c r="S523" s="4"/>
      <c r="T523" s="4"/>
      <c r="U523" s="4"/>
      <c r="V523" s="4"/>
      <c r="W523" s="4"/>
      <c r="X523" s="4"/>
      <c r="Y523" s="4"/>
      <c r="Z523" s="4"/>
    </row>
    <row r="524" spans="1:26" ht="15.75" customHeight="1">
      <c r="A524" s="7"/>
      <c r="B524" s="4"/>
      <c r="C524" s="4"/>
      <c r="D524" s="7"/>
      <c r="E524" s="4"/>
      <c r="F524" s="4"/>
      <c r="G524" s="7"/>
      <c r="H524" s="53"/>
      <c r="I524" s="53"/>
      <c r="J524" s="53"/>
      <c r="K524" s="53"/>
      <c r="L524" s="53"/>
      <c r="M524" s="53"/>
      <c r="N524" s="53"/>
      <c r="O524" s="53"/>
      <c r="P524" s="53"/>
      <c r="Q524" s="53"/>
      <c r="R524" s="53"/>
      <c r="S524" s="4"/>
      <c r="T524" s="4"/>
      <c r="U524" s="4"/>
      <c r="V524" s="4"/>
      <c r="W524" s="4"/>
      <c r="X524" s="4"/>
      <c r="Y524" s="4"/>
      <c r="Z524" s="4"/>
    </row>
    <row r="525" spans="1:26" ht="15.75" customHeight="1">
      <c r="A525" s="7"/>
      <c r="B525" s="4"/>
      <c r="C525" s="4"/>
      <c r="D525" s="7"/>
      <c r="E525" s="4"/>
      <c r="F525" s="4"/>
      <c r="G525" s="7"/>
      <c r="H525" s="53"/>
      <c r="I525" s="53"/>
      <c r="J525" s="53"/>
      <c r="K525" s="53"/>
      <c r="L525" s="53"/>
      <c r="M525" s="53"/>
      <c r="N525" s="53"/>
      <c r="O525" s="53"/>
      <c r="P525" s="53"/>
      <c r="Q525" s="53"/>
      <c r="R525" s="53"/>
      <c r="S525" s="4"/>
      <c r="T525" s="4"/>
      <c r="U525" s="4"/>
      <c r="V525" s="4"/>
      <c r="W525" s="4"/>
      <c r="X525" s="4"/>
      <c r="Y525" s="4"/>
      <c r="Z525" s="4"/>
    </row>
    <row r="526" spans="1:26" ht="15.75" customHeight="1">
      <c r="A526" s="7"/>
      <c r="B526" s="4"/>
      <c r="C526" s="4"/>
      <c r="D526" s="7"/>
      <c r="E526" s="4"/>
      <c r="F526" s="4"/>
      <c r="G526" s="7"/>
      <c r="H526" s="53"/>
      <c r="I526" s="53"/>
      <c r="J526" s="53"/>
      <c r="K526" s="53"/>
      <c r="L526" s="53"/>
      <c r="M526" s="53"/>
      <c r="N526" s="53"/>
      <c r="O526" s="53"/>
      <c r="P526" s="53"/>
      <c r="Q526" s="53"/>
      <c r="R526" s="53"/>
      <c r="S526" s="4"/>
      <c r="T526" s="4"/>
      <c r="U526" s="4"/>
      <c r="V526" s="4"/>
      <c r="W526" s="4"/>
      <c r="X526" s="4"/>
      <c r="Y526" s="4"/>
      <c r="Z526" s="4"/>
    </row>
    <row r="527" spans="1:26" ht="15.75" customHeight="1">
      <c r="A527" s="7"/>
      <c r="B527" s="4"/>
      <c r="C527" s="4"/>
      <c r="D527" s="7"/>
      <c r="E527" s="4"/>
      <c r="F527" s="4"/>
      <c r="G527" s="7"/>
      <c r="H527" s="53"/>
      <c r="I527" s="53"/>
      <c r="J527" s="53"/>
      <c r="K527" s="53"/>
      <c r="L527" s="53"/>
      <c r="M527" s="53"/>
      <c r="N527" s="53"/>
      <c r="O527" s="53"/>
      <c r="P527" s="53"/>
      <c r="Q527" s="53"/>
      <c r="R527" s="53"/>
      <c r="S527" s="4"/>
      <c r="T527" s="4"/>
      <c r="U527" s="4"/>
      <c r="V527" s="4"/>
      <c r="W527" s="4"/>
      <c r="X527" s="4"/>
      <c r="Y527" s="4"/>
      <c r="Z527" s="4"/>
    </row>
    <row r="528" spans="1:26" ht="15.75" customHeight="1">
      <c r="A528" s="7"/>
      <c r="B528" s="4"/>
      <c r="C528" s="4"/>
      <c r="D528" s="7"/>
      <c r="E528" s="4"/>
      <c r="F528" s="4"/>
      <c r="G528" s="7"/>
      <c r="H528" s="53"/>
      <c r="I528" s="53"/>
      <c r="J528" s="53"/>
      <c r="K528" s="53"/>
      <c r="L528" s="53"/>
      <c r="M528" s="53"/>
      <c r="N528" s="53"/>
      <c r="O528" s="53"/>
      <c r="P528" s="53"/>
      <c r="Q528" s="53"/>
      <c r="R528" s="53"/>
      <c r="S528" s="4"/>
      <c r="T528" s="4"/>
      <c r="U528" s="4"/>
      <c r="V528" s="4"/>
      <c r="W528" s="4"/>
      <c r="X528" s="4"/>
      <c r="Y528" s="4"/>
      <c r="Z528" s="4"/>
    </row>
    <row r="529" spans="1:26" ht="15.75" customHeight="1">
      <c r="A529" s="7"/>
      <c r="B529" s="4"/>
      <c r="C529" s="4"/>
      <c r="D529" s="7"/>
      <c r="E529" s="4"/>
      <c r="F529" s="4"/>
      <c r="G529" s="7"/>
      <c r="H529" s="53"/>
      <c r="I529" s="53"/>
      <c r="J529" s="53"/>
      <c r="K529" s="53"/>
      <c r="L529" s="53"/>
      <c r="M529" s="53"/>
      <c r="N529" s="53"/>
      <c r="O529" s="53"/>
      <c r="P529" s="53"/>
      <c r="Q529" s="53"/>
      <c r="R529" s="53"/>
      <c r="S529" s="4"/>
      <c r="T529" s="4"/>
      <c r="U529" s="4"/>
      <c r="V529" s="4"/>
      <c r="W529" s="4"/>
      <c r="X529" s="4"/>
      <c r="Y529" s="4"/>
      <c r="Z529" s="4"/>
    </row>
    <row r="530" spans="1:26" ht="15.75" customHeight="1">
      <c r="A530" s="7"/>
      <c r="B530" s="4"/>
      <c r="C530" s="4"/>
      <c r="D530" s="7"/>
      <c r="E530" s="4"/>
      <c r="F530" s="4"/>
      <c r="G530" s="7"/>
      <c r="H530" s="53"/>
      <c r="I530" s="53"/>
      <c r="J530" s="53"/>
      <c r="K530" s="53"/>
      <c r="L530" s="53"/>
      <c r="M530" s="53"/>
      <c r="N530" s="53"/>
      <c r="O530" s="53"/>
      <c r="P530" s="53"/>
      <c r="Q530" s="53"/>
      <c r="R530" s="53"/>
      <c r="S530" s="4"/>
      <c r="T530" s="4"/>
      <c r="U530" s="4"/>
      <c r="V530" s="4"/>
      <c r="W530" s="4"/>
      <c r="X530" s="4"/>
      <c r="Y530" s="4"/>
      <c r="Z530" s="4"/>
    </row>
    <row r="531" spans="1:26" ht="15.75" customHeight="1">
      <c r="A531" s="7"/>
      <c r="B531" s="4"/>
      <c r="C531" s="4"/>
      <c r="D531" s="7"/>
      <c r="E531" s="4"/>
      <c r="F531" s="4"/>
      <c r="G531" s="7"/>
      <c r="H531" s="53"/>
      <c r="I531" s="53"/>
      <c r="J531" s="53"/>
      <c r="K531" s="53"/>
      <c r="L531" s="53"/>
      <c r="M531" s="53"/>
      <c r="N531" s="53"/>
      <c r="O531" s="53"/>
      <c r="P531" s="53"/>
      <c r="Q531" s="53"/>
      <c r="R531" s="53"/>
      <c r="S531" s="4"/>
      <c r="T531" s="4"/>
      <c r="U531" s="4"/>
      <c r="V531" s="4"/>
      <c r="W531" s="4"/>
      <c r="X531" s="4"/>
      <c r="Y531" s="4"/>
      <c r="Z531" s="4"/>
    </row>
    <row r="532" spans="1:26" ht="15.75" customHeight="1">
      <c r="A532" s="7"/>
      <c r="B532" s="4"/>
      <c r="C532" s="4"/>
      <c r="D532" s="7"/>
      <c r="E532" s="4"/>
      <c r="F532" s="4"/>
      <c r="G532" s="7"/>
      <c r="H532" s="53"/>
      <c r="I532" s="53"/>
      <c r="J532" s="53"/>
      <c r="K532" s="53"/>
      <c r="L532" s="53"/>
      <c r="M532" s="53"/>
      <c r="N532" s="53"/>
      <c r="O532" s="53"/>
      <c r="P532" s="53"/>
      <c r="Q532" s="53"/>
      <c r="R532" s="53"/>
      <c r="S532" s="4"/>
      <c r="T532" s="4"/>
      <c r="U532" s="4"/>
      <c r="V532" s="4"/>
      <c r="W532" s="4"/>
      <c r="X532" s="4"/>
      <c r="Y532" s="4"/>
      <c r="Z532" s="4"/>
    </row>
    <row r="533" spans="1:26" ht="15.75" customHeight="1">
      <c r="A533" s="7"/>
      <c r="B533" s="4"/>
      <c r="C533" s="4"/>
      <c r="D533" s="7"/>
      <c r="E533" s="4"/>
      <c r="F533" s="4"/>
      <c r="G533" s="7"/>
      <c r="H533" s="53"/>
      <c r="I533" s="53"/>
      <c r="J533" s="53"/>
      <c r="K533" s="53"/>
      <c r="L533" s="53"/>
      <c r="M533" s="53"/>
      <c r="N533" s="53"/>
      <c r="O533" s="53"/>
      <c r="P533" s="53"/>
      <c r="Q533" s="53"/>
      <c r="R533" s="53"/>
      <c r="S533" s="4"/>
      <c r="T533" s="4"/>
      <c r="U533" s="4"/>
      <c r="V533" s="4"/>
      <c r="W533" s="4"/>
      <c r="X533" s="4"/>
      <c r="Y533" s="4"/>
      <c r="Z533" s="4"/>
    </row>
    <row r="534" spans="1:26" ht="15.75" customHeight="1">
      <c r="A534" s="7"/>
      <c r="B534" s="4"/>
      <c r="C534" s="4"/>
      <c r="D534" s="7"/>
      <c r="E534" s="4"/>
      <c r="F534" s="4"/>
      <c r="G534" s="7"/>
      <c r="H534" s="53"/>
      <c r="I534" s="53"/>
      <c r="J534" s="53"/>
      <c r="K534" s="53"/>
      <c r="L534" s="53"/>
      <c r="M534" s="53"/>
      <c r="N534" s="53"/>
      <c r="O534" s="53"/>
      <c r="P534" s="53"/>
      <c r="Q534" s="53"/>
      <c r="R534" s="53"/>
      <c r="S534" s="4"/>
      <c r="T534" s="4"/>
      <c r="U534" s="4"/>
      <c r="V534" s="4"/>
      <c r="W534" s="4"/>
      <c r="X534" s="4"/>
      <c r="Y534" s="4"/>
      <c r="Z534" s="4"/>
    </row>
    <row r="535" spans="1:26" ht="15.75" customHeight="1">
      <c r="A535" s="7"/>
      <c r="B535" s="4"/>
      <c r="C535" s="4"/>
      <c r="D535" s="7"/>
      <c r="E535" s="4"/>
      <c r="F535" s="4"/>
      <c r="G535" s="7"/>
      <c r="H535" s="53"/>
      <c r="I535" s="53"/>
      <c r="J535" s="53"/>
      <c r="K535" s="53"/>
      <c r="L535" s="53"/>
      <c r="M535" s="53"/>
      <c r="N535" s="53"/>
      <c r="O535" s="53"/>
      <c r="P535" s="53"/>
      <c r="Q535" s="53"/>
      <c r="R535" s="53"/>
      <c r="S535" s="4"/>
      <c r="T535" s="4"/>
      <c r="U535" s="4"/>
      <c r="V535" s="4"/>
      <c r="W535" s="4"/>
      <c r="X535" s="4"/>
      <c r="Y535" s="4"/>
      <c r="Z535" s="4"/>
    </row>
    <row r="536" spans="1:26" ht="15.75" customHeight="1">
      <c r="A536" s="7"/>
      <c r="B536" s="4"/>
      <c r="C536" s="4"/>
      <c r="D536" s="7"/>
      <c r="E536" s="4"/>
      <c r="F536" s="4"/>
      <c r="G536" s="7"/>
      <c r="H536" s="53"/>
      <c r="I536" s="53"/>
      <c r="J536" s="53"/>
      <c r="K536" s="53"/>
      <c r="L536" s="53"/>
      <c r="M536" s="53"/>
      <c r="N536" s="53"/>
      <c r="O536" s="53"/>
      <c r="P536" s="53"/>
      <c r="Q536" s="53"/>
      <c r="R536" s="53"/>
      <c r="S536" s="4"/>
      <c r="T536" s="4"/>
      <c r="U536" s="4"/>
      <c r="V536" s="4"/>
      <c r="W536" s="4"/>
      <c r="X536" s="4"/>
      <c r="Y536" s="4"/>
      <c r="Z536" s="4"/>
    </row>
    <row r="537" spans="1:26" ht="15.75" customHeight="1">
      <c r="A537" s="7"/>
      <c r="B537" s="4"/>
      <c r="C537" s="4"/>
      <c r="D537" s="7"/>
      <c r="E537" s="4"/>
      <c r="F537" s="4"/>
      <c r="G537" s="7"/>
      <c r="H537" s="53"/>
      <c r="I537" s="53"/>
      <c r="J537" s="53"/>
      <c r="K537" s="53"/>
      <c r="L537" s="53"/>
      <c r="M537" s="53"/>
      <c r="N537" s="53"/>
      <c r="O537" s="53"/>
      <c r="P537" s="53"/>
      <c r="Q537" s="53"/>
      <c r="R537" s="53"/>
      <c r="S537" s="4"/>
      <c r="T537" s="4"/>
      <c r="U537" s="4"/>
      <c r="V537" s="4"/>
      <c r="W537" s="4"/>
      <c r="X537" s="4"/>
      <c r="Y537" s="4"/>
      <c r="Z537" s="4"/>
    </row>
    <row r="538" spans="1:26" ht="15.75" customHeight="1">
      <c r="A538" s="7"/>
      <c r="B538" s="4"/>
      <c r="C538" s="4"/>
      <c r="D538" s="7"/>
      <c r="E538" s="4"/>
      <c r="F538" s="4"/>
      <c r="G538" s="7"/>
      <c r="H538" s="53"/>
      <c r="I538" s="53"/>
      <c r="J538" s="53"/>
      <c r="K538" s="53"/>
      <c r="L538" s="53"/>
      <c r="M538" s="53"/>
      <c r="N538" s="53"/>
      <c r="O538" s="53"/>
      <c r="P538" s="53"/>
      <c r="Q538" s="53"/>
      <c r="R538" s="53"/>
      <c r="S538" s="4"/>
      <c r="T538" s="4"/>
      <c r="U538" s="4"/>
      <c r="V538" s="4"/>
      <c r="W538" s="4"/>
      <c r="X538" s="4"/>
      <c r="Y538" s="4"/>
      <c r="Z538" s="4"/>
    </row>
    <row r="539" spans="1:26" ht="15.75" customHeight="1">
      <c r="A539" s="7"/>
      <c r="B539" s="4"/>
      <c r="C539" s="4"/>
      <c r="D539" s="7"/>
      <c r="E539" s="4"/>
      <c r="F539" s="4"/>
      <c r="G539" s="7"/>
      <c r="H539" s="53"/>
      <c r="I539" s="53"/>
      <c r="J539" s="53"/>
      <c r="K539" s="53"/>
      <c r="L539" s="53"/>
      <c r="M539" s="53"/>
      <c r="N539" s="53"/>
      <c r="O539" s="53"/>
      <c r="P539" s="53"/>
      <c r="Q539" s="53"/>
      <c r="R539" s="53"/>
      <c r="S539" s="4"/>
      <c r="T539" s="4"/>
      <c r="U539" s="4"/>
      <c r="V539" s="4"/>
      <c r="W539" s="4"/>
      <c r="X539" s="4"/>
      <c r="Y539" s="4"/>
      <c r="Z539" s="4"/>
    </row>
    <row r="540" spans="1:26" ht="15.75" customHeight="1">
      <c r="A540" s="7"/>
      <c r="B540" s="4"/>
      <c r="C540" s="4"/>
      <c r="D540" s="7"/>
      <c r="E540" s="4"/>
      <c r="F540" s="4"/>
      <c r="G540" s="7"/>
      <c r="H540" s="53"/>
      <c r="I540" s="53"/>
      <c r="J540" s="53"/>
      <c r="K540" s="53"/>
      <c r="L540" s="53"/>
      <c r="M540" s="53"/>
      <c r="N540" s="53"/>
      <c r="O540" s="53"/>
      <c r="P540" s="53"/>
      <c r="Q540" s="53"/>
      <c r="R540" s="53"/>
      <c r="S540" s="4"/>
      <c r="T540" s="4"/>
      <c r="U540" s="4"/>
      <c r="V540" s="4"/>
      <c r="W540" s="4"/>
      <c r="X540" s="4"/>
      <c r="Y540" s="4"/>
      <c r="Z540" s="4"/>
    </row>
    <row r="541" spans="1:26" ht="15.75" customHeight="1">
      <c r="A541" s="7"/>
      <c r="B541" s="4"/>
      <c r="C541" s="4"/>
      <c r="D541" s="7"/>
      <c r="E541" s="4"/>
      <c r="F541" s="4"/>
      <c r="G541" s="7"/>
      <c r="H541" s="53"/>
      <c r="I541" s="53"/>
      <c r="J541" s="53"/>
      <c r="K541" s="53"/>
      <c r="L541" s="53"/>
      <c r="M541" s="53"/>
      <c r="N541" s="53"/>
      <c r="O541" s="53"/>
      <c r="P541" s="53"/>
      <c r="Q541" s="53"/>
      <c r="R541" s="53"/>
      <c r="S541" s="4"/>
      <c r="T541" s="4"/>
      <c r="U541" s="4"/>
      <c r="V541" s="4"/>
      <c r="W541" s="4"/>
      <c r="X541" s="4"/>
      <c r="Y541" s="4"/>
      <c r="Z541" s="4"/>
    </row>
    <row r="542" spans="1:26" ht="15.75" customHeight="1">
      <c r="A542" s="7"/>
      <c r="B542" s="4"/>
      <c r="C542" s="4"/>
      <c r="D542" s="7"/>
      <c r="E542" s="4"/>
      <c r="F542" s="4"/>
      <c r="G542" s="7"/>
      <c r="H542" s="53"/>
      <c r="I542" s="53"/>
      <c r="J542" s="53"/>
      <c r="K542" s="53"/>
      <c r="L542" s="53"/>
      <c r="M542" s="53"/>
      <c r="N542" s="53"/>
      <c r="O542" s="53"/>
      <c r="P542" s="53"/>
      <c r="Q542" s="53"/>
      <c r="R542" s="53"/>
      <c r="S542" s="4"/>
      <c r="T542" s="4"/>
      <c r="U542" s="4"/>
      <c r="V542" s="4"/>
      <c r="W542" s="4"/>
      <c r="X542" s="4"/>
      <c r="Y542" s="4"/>
      <c r="Z542" s="4"/>
    </row>
    <row r="543" spans="1:26" ht="15.75" customHeight="1">
      <c r="A543" s="7"/>
      <c r="B543" s="4"/>
      <c r="C543" s="4"/>
      <c r="D543" s="7"/>
      <c r="E543" s="4"/>
      <c r="F543" s="4"/>
      <c r="G543" s="7"/>
      <c r="H543" s="53"/>
      <c r="I543" s="53"/>
      <c r="J543" s="53"/>
      <c r="K543" s="53"/>
      <c r="L543" s="53"/>
      <c r="M543" s="53"/>
      <c r="N543" s="53"/>
      <c r="O543" s="53"/>
      <c r="P543" s="53"/>
      <c r="Q543" s="53"/>
      <c r="R543" s="53"/>
      <c r="S543" s="4"/>
      <c r="T543" s="4"/>
      <c r="U543" s="4"/>
      <c r="V543" s="4"/>
      <c r="W543" s="4"/>
      <c r="X543" s="4"/>
      <c r="Y543" s="4"/>
      <c r="Z543" s="4"/>
    </row>
    <row r="544" spans="1:26" ht="15.75" customHeight="1">
      <c r="A544" s="7"/>
      <c r="B544" s="4"/>
      <c r="C544" s="4"/>
      <c r="D544" s="7"/>
      <c r="E544" s="4"/>
      <c r="F544" s="4"/>
      <c r="G544" s="7"/>
      <c r="H544" s="53"/>
      <c r="I544" s="53"/>
      <c r="J544" s="53"/>
      <c r="K544" s="53"/>
      <c r="L544" s="53"/>
      <c r="M544" s="53"/>
      <c r="N544" s="53"/>
      <c r="O544" s="53"/>
      <c r="P544" s="53"/>
      <c r="Q544" s="53"/>
      <c r="R544" s="53"/>
      <c r="S544" s="4"/>
      <c r="T544" s="4"/>
      <c r="U544" s="4"/>
      <c r="V544" s="4"/>
      <c r="W544" s="4"/>
      <c r="X544" s="4"/>
      <c r="Y544" s="4"/>
      <c r="Z544" s="4"/>
    </row>
    <row r="545" spans="1:26" ht="15.75" customHeight="1">
      <c r="A545" s="7"/>
      <c r="B545" s="4"/>
      <c r="C545" s="4"/>
      <c r="D545" s="7"/>
      <c r="E545" s="4"/>
      <c r="F545" s="4"/>
      <c r="G545" s="7"/>
      <c r="H545" s="53"/>
      <c r="I545" s="53"/>
      <c r="J545" s="53"/>
      <c r="K545" s="53"/>
      <c r="L545" s="53"/>
      <c r="M545" s="53"/>
      <c r="N545" s="53"/>
      <c r="O545" s="53"/>
      <c r="P545" s="53"/>
      <c r="Q545" s="53"/>
      <c r="R545" s="53"/>
      <c r="S545" s="4"/>
      <c r="T545" s="4"/>
      <c r="U545" s="4"/>
      <c r="V545" s="4"/>
      <c r="W545" s="4"/>
      <c r="X545" s="4"/>
      <c r="Y545" s="4"/>
      <c r="Z545" s="4"/>
    </row>
    <row r="546" spans="1:26" ht="15.75" customHeight="1">
      <c r="A546" s="7"/>
      <c r="B546" s="4"/>
      <c r="C546" s="4"/>
      <c r="D546" s="7"/>
      <c r="E546" s="4"/>
      <c r="F546" s="4"/>
      <c r="G546" s="7"/>
      <c r="H546" s="53"/>
      <c r="I546" s="53"/>
      <c r="J546" s="53"/>
      <c r="K546" s="53"/>
      <c r="L546" s="53"/>
      <c r="M546" s="53"/>
      <c r="N546" s="53"/>
      <c r="O546" s="53"/>
      <c r="P546" s="53"/>
      <c r="Q546" s="53"/>
      <c r="R546" s="53"/>
      <c r="S546" s="4"/>
      <c r="T546" s="4"/>
      <c r="U546" s="4"/>
      <c r="V546" s="4"/>
      <c r="W546" s="4"/>
      <c r="X546" s="4"/>
      <c r="Y546" s="4"/>
      <c r="Z546" s="4"/>
    </row>
    <row r="547" spans="1:26" ht="15.75" customHeight="1">
      <c r="A547" s="7"/>
      <c r="B547" s="4"/>
      <c r="C547" s="4"/>
      <c r="D547" s="7"/>
      <c r="E547" s="4"/>
      <c r="F547" s="4"/>
      <c r="G547" s="7"/>
      <c r="H547" s="53"/>
      <c r="I547" s="53"/>
      <c r="J547" s="53"/>
      <c r="K547" s="53"/>
      <c r="L547" s="53"/>
      <c r="M547" s="53"/>
      <c r="N547" s="53"/>
      <c r="O547" s="53"/>
      <c r="P547" s="53"/>
      <c r="Q547" s="53"/>
      <c r="R547" s="53"/>
      <c r="S547" s="4"/>
      <c r="T547" s="4"/>
      <c r="U547" s="4"/>
      <c r="V547" s="4"/>
      <c r="W547" s="4"/>
      <c r="X547" s="4"/>
      <c r="Y547" s="4"/>
      <c r="Z547" s="4"/>
    </row>
    <row r="548" spans="1:26" ht="15.75" customHeight="1">
      <c r="A548" s="7"/>
      <c r="B548" s="4"/>
      <c r="C548" s="4"/>
      <c r="D548" s="7"/>
      <c r="E548" s="4"/>
      <c r="F548" s="4"/>
      <c r="G548" s="7"/>
      <c r="H548" s="53"/>
      <c r="I548" s="53"/>
      <c r="J548" s="53"/>
      <c r="K548" s="53"/>
      <c r="L548" s="53"/>
      <c r="M548" s="53"/>
      <c r="N548" s="53"/>
      <c r="O548" s="53"/>
      <c r="P548" s="53"/>
      <c r="Q548" s="53"/>
      <c r="R548" s="53"/>
      <c r="S548" s="4"/>
      <c r="T548" s="4"/>
      <c r="U548" s="4"/>
      <c r="V548" s="4"/>
      <c r="W548" s="4"/>
      <c r="X548" s="4"/>
      <c r="Y548" s="4"/>
      <c r="Z548" s="4"/>
    </row>
    <row r="549" spans="1:26" ht="15.75" customHeight="1">
      <c r="A549" s="7"/>
      <c r="B549" s="4"/>
      <c r="C549" s="4"/>
      <c r="D549" s="7"/>
      <c r="E549" s="4"/>
      <c r="F549" s="4"/>
      <c r="G549" s="7"/>
      <c r="H549" s="53"/>
      <c r="I549" s="53"/>
      <c r="J549" s="53"/>
      <c r="K549" s="53"/>
      <c r="L549" s="53"/>
      <c r="M549" s="53"/>
      <c r="N549" s="53"/>
      <c r="O549" s="53"/>
      <c r="P549" s="53"/>
      <c r="Q549" s="53"/>
      <c r="R549" s="53"/>
      <c r="S549" s="4"/>
      <c r="T549" s="4"/>
      <c r="U549" s="4"/>
      <c r="V549" s="4"/>
      <c r="W549" s="4"/>
      <c r="X549" s="4"/>
      <c r="Y549" s="4"/>
      <c r="Z549" s="4"/>
    </row>
    <row r="550" spans="1:26" ht="15.75" customHeight="1">
      <c r="A550" s="7"/>
      <c r="B550" s="4"/>
      <c r="C550" s="4"/>
      <c r="D550" s="7"/>
      <c r="E550" s="4"/>
      <c r="F550" s="4"/>
      <c r="G550" s="7"/>
      <c r="H550" s="53"/>
      <c r="I550" s="53"/>
      <c r="J550" s="53"/>
      <c r="K550" s="53"/>
      <c r="L550" s="53"/>
      <c r="M550" s="53"/>
      <c r="N550" s="53"/>
      <c r="O550" s="53"/>
      <c r="P550" s="53"/>
      <c r="Q550" s="53"/>
      <c r="R550" s="53"/>
      <c r="S550" s="4"/>
      <c r="T550" s="4"/>
      <c r="U550" s="4"/>
      <c r="V550" s="4"/>
      <c r="W550" s="4"/>
      <c r="X550" s="4"/>
      <c r="Y550" s="4"/>
      <c r="Z550" s="4"/>
    </row>
    <row r="551" spans="1:26" ht="15.75" customHeight="1">
      <c r="A551" s="7"/>
      <c r="B551" s="4"/>
      <c r="C551" s="4"/>
      <c r="D551" s="7"/>
      <c r="E551" s="4"/>
      <c r="F551" s="4"/>
      <c r="G551" s="7"/>
      <c r="H551" s="53"/>
      <c r="I551" s="53"/>
      <c r="J551" s="53"/>
      <c r="K551" s="53"/>
      <c r="L551" s="53"/>
      <c r="M551" s="53"/>
      <c r="N551" s="53"/>
      <c r="O551" s="53"/>
      <c r="P551" s="53"/>
      <c r="Q551" s="53"/>
      <c r="R551" s="53"/>
      <c r="S551" s="4"/>
      <c r="T551" s="4"/>
      <c r="U551" s="4"/>
      <c r="V551" s="4"/>
      <c r="W551" s="4"/>
      <c r="X551" s="4"/>
      <c r="Y551" s="4"/>
      <c r="Z551" s="4"/>
    </row>
    <row r="552" spans="1:26" ht="15.75" customHeight="1">
      <c r="A552" s="7"/>
      <c r="B552" s="4"/>
      <c r="C552" s="4"/>
      <c r="D552" s="7"/>
      <c r="E552" s="4"/>
      <c r="F552" s="4"/>
      <c r="G552" s="7"/>
      <c r="H552" s="53"/>
      <c r="I552" s="53"/>
      <c r="J552" s="53"/>
      <c r="K552" s="53"/>
      <c r="L552" s="53"/>
      <c r="M552" s="53"/>
      <c r="N552" s="53"/>
      <c r="O552" s="53"/>
      <c r="P552" s="53"/>
      <c r="Q552" s="53"/>
      <c r="R552" s="53"/>
      <c r="S552" s="4"/>
      <c r="T552" s="4"/>
      <c r="U552" s="4"/>
      <c r="V552" s="4"/>
      <c r="W552" s="4"/>
      <c r="X552" s="4"/>
      <c r="Y552" s="4"/>
      <c r="Z552" s="4"/>
    </row>
    <row r="553" spans="1:26" ht="15.75" customHeight="1">
      <c r="A553" s="7"/>
      <c r="B553" s="4"/>
      <c r="C553" s="4"/>
      <c r="D553" s="7"/>
      <c r="E553" s="4"/>
      <c r="F553" s="4"/>
      <c r="G553" s="7"/>
      <c r="H553" s="53"/>
      <c r="I553" s="53"/>
      <c r="J553" s="53"/>
      <c r="K553" s="53"/>
      <c r="L553" s="53"/>
      <c r="M553" s="53"/>
      <c r="N553" s="53"/>
      <c r="O553" s="53"/>
      <c r="P553" s="53"/>
      <c r="Q553" s="53"/>
      <c r="R553" s="53"/>
      <c r="S553" s="4"/>
      <c r="T553" s="4"/>
      <c r="U553" s="4"/>
      <c r="V553" s="4"/>
      <c r="W553" s="4"/>
      <c r="X553" s="4"/>
      <c r="Y553" s="4"/>
      <c r="Z553" s="4"/>
    </row>
    <row r="554" spans="1:26" ht="15.75" customHeight="1">
      <c r="A554" s="7"/>
      <c r="B554" s="4"/>
      <c r="C554" s="4"/>
      <c r="D554" s="7"/>
      <c r="E554" s="4"/>
      <c r="F554" s="4"/>
      <c r="G554" s="7"/>
      <c r="H554" s="53"/>
      <c r="I554" s="53"/>
      <c r="J554" s="53"/>
      <c r="K554" s="53"/>
      <c r="L554" s="53"/>
      <c r="M554" s="53"/>
      <c r="N554" s="53"/>
      <c r="O554" s="53"/>
      <c r="P554" s="53"/>
      <c r="Q554" s="53"/>
      <c r="R554" s="53"/>
      <c r="S554" s="4"/>
      <c r="T554" s="4"/>
      <c r="U554" s="4"/>
      <c r="V554" s="4"/>
      <c r="W554" s="4"/>
      <c r="X554" s="4"/>
      <c r="Y554" s="4"/>
      <c r="Z554" s="4"/>
    </row>
    <row r="555" spans="1:26" ht="15.75" customHeight="1">
      <c r="A555" s="7"/>
      <c r="B555" s="4"/>
      <c r="C555" s="4"/>
      <c r="D555" s="7"/>
      <c r="E555" s="4"/>
      <c r="F555" s="4"/>
      <c r="G555" s="7"/>
      <c r="H555" s="53"/>
      <c r="I555" s="53"/>
      <c r="J555" s="53"/>
      <c r="K555" s="53"/>
      <c r="L555" s="53"/>
      <c r="M555" s="53"/>
      <c r="N555" s="53"/>
      <c r="O555" s="53"/>
      <c r="P555" s="53"/>
      <c r="Q555" s="53"/>
      <c r="R555" s="53"/>
      <c r="S555" s="4"/>
      <c r="T555" s="4"/>
      <c r="U555" s="4"/>
      <c r="V555" s="4"/>
      <c r="W555" s="4"/>
      <c r="X555" s="4"/>
      <c r="Y555" s="4"/>
      <c r="Z555" s="4"/>
    </row>
    <row r="556" spans="1:26" ht="15.75" customHeight="1">
      <c r="A556" s="7"/>
      <c r="B556" s="4"/>
      <c r="C556" s="4"/>
      <c r="D556" s="7"/>
      <c r="E556" s="4"/>
      <c r="F556" s="4"/>
      <c r="G556" s="7"/>
      <c r="H556" s="53"/>
      <c r="I556" s="53"/>
      <c r="J556" s="53"/>
      <c r="K556" s="53"/>
      <c r="L556" s="53"/>
      <c r="M556" s="53"/>
      <c r="N556" s="53"/>
      <c r="O556" s="53"/>
      <c r="P556" s="53"/>
      <c r="Q556" s="53"/>
      <c r="R556" s="53"/>
      <c r="S556" s="4"/>
      <c r="T556" s="4"/>
      <c r="U556" s="4"/>
      <c r="V556" s="4"/>
      <c r="W556" s="4"/>
      <c r="X556" s="4"/>
      <c r="Y556" s="4"/>
      <c r="Z556" s="4"/>
    </row>
    <row r="557" spans="1:26" ht="15.75" customHeight="1">
      <c r="A557" s="7"/>
      <c r="B557" s="4"/>
      <c r="C557" s="4"/>
      <c r="D557" s="7"/>
      <c r="E557" s="4"/>
      <c r="F557" s="4"/>
      <c r="G557" s="7"/>
      <c r="H557" s="53"/>
      <c r="I557" s="53"/>
      <c r="J557" s="53"/>
      <c r="K557" s="53"/>
      <c r="L557" s="53"/>
      <c r="M557" s="53"/>
      <c r="N557" s="53"/>
      <c r="O557" s="53"/>
      <c r="P557" s="53"/>
      <c r="Q557" s="53"/>
      <c r="R557" s="53"/>
      <c r="S557" s="4"/>
      <c r="T557" s="4"/>
      <c r="U557" s="4"/>
      <c r="V557" s="4"/>
      <c r="W557" s="4"/>
      <c r="X557" s="4"/>
      <c r="Y557" s="4"/>
      <c r="Z557" s="4"/>
    </row>
    <row r="558" spans="1:26" ht="15.75" customHeight="1">
      <c r="A558" s="7"/>
      <c r="B558" s="4"/>
      <c r="C558" s="4"/>
      <c r="D558" s="7"/>
      <c r="E558" s="4"/>
      <c r="F558" s="4"/>
      <c r="G558" s="7"/>
      <c r="H558" s="53"/>
      <c r="I558" s="53"/>
      <c r="J558" s="53"/>
      <c r="K558" s="53"/>
      <c r="L558" s="53"/>
      <c r="M558" s="53"/>
      <c r="N558" s="53"/>
      <c r="O558" s="53"/>
      <c r="P558" s="53"/>
      <c r="Q558" s="53"/>
      <c r="R558" s="53"/>
      <c r="S558" s="4"/>
      <c r="T558" s="4"/>
      <c r="U558" s="4"/>
      <c r="V558" s="4"/>
      <c r="W558" s="4"/>
      <c r="X558" s="4"/>
      <c r="Y558" s="4"/>
      <c r="Z558" s="4"/>
    </row>
    <row r="559" spans="1:26" ht="15.75" customHeight="1">
      <c r="A559" s="7"/>
      <c r="B559" s="4"/>
      <c r="C559" s="4"/>
      <c r="D559" s="7"/>
      <c r="E559" s="4"/>
      <c r="F559" s="4"/>
      <c r="G559" s="7"/>
      <c r="H559" s="53"/>
      <c r="I559" s="53"/>
      <c r="J559" s="53"/>
      <c r="K559" s="53"/>
      <c r="L559" s="53"/>
      <c r="M559" s="53"/>
      <c r="N559" s="53"/>
      <c r="O559" s="53"/>
      <c r="P559" s="53"/>
      <c r="Q559" s="53"/>
      <c r="R559" s="53"/>
      <c r="S559" s="4"/>
      <c r="T559" s="4"/>
      <c r="U559" s="4"/>
      <c r="V559" s="4"/>
      <c r="W559" s="4"/>
      <c r="X559" s="4"/>
      <c r="Y559" s="4"/>
      <c r="Z559" s="4"/>
    </row>
    <row r="560" spans="1:26" ht="15.75" customHeight="1">
      <c r="A560" s="7"/>
      <c r="B560" s="4"/>
      <c r="C560" s="4"/>
      <c r="D560" s="7"/>
      <c r="E560" s="4"/>
      <c r="F560" s="4"/>
      <c r="G560" s="7"/>
      <c r="H560" s="53"/>
      <c r="I560" s="53"/>
      <c r="J560" s="53"/>
      <c r="K560" s="53"/>
      <c r="L560" s="53"/>
      <c r="M560" s="53"/>
      <c r="N560" s="53"/>
      <c r="O560" s="53"/>
      <c r="P560" s="53"/>
      <c r="Q560" s="53"/>
      <c r="R560" s="53"/>
      <c r="S560" s="4"/>
      <c r="T560" s="4"/>
      <c r="U560" s="4"/>
      <c r="V560" s="4"/>
      <c r="W560" s="4"/>
      <c r="X560" s="4"/>
      <c r="Y560" s="4"/>
      <c r="Z560" s="4"/>
    </row>
    <row r="561" spans="1:26" ht="15.75" customHeight="1">
      <c r="A561" s="7"/>
      <c r="B561" s="4"/>
      <c r="C561" s="4"/>
      <c r="D561" s="7"/>
      <c r="E561" s="4"/>
      <c r="F561" s="4"/>
      <c r="G561" s="7"/>
      <c r="H561" s="53"/>
      <c r="I561" s="53"/>
      <c r="J561" s="53"/>
      <c r="K561" s="53"/>
      <c r="L561" s="53"/>
      <c r="M561" s="53"/>
      <c r="N561" s="53"/>
      <c r="O561" s="53"/>
      <c r="P561" s="53"/>
      <c r="Q561" s="53"/>
      <c r="R561" s="53"/>
      <c r="S561" s="4"/>
      <c r="T561" s="4"/>
      <c r="U561" s="4"/>
      <c r="V561" s="4"/>
      <c r="W561" s="4"/>
      <c r="X561" s="4"/>
      <c r="Y561" s="4"/>
      <c r="Z561" s="4"/>
    </row>
    <row r="562" spans="1:26" ht="15.75" customHeight="1">
      <c r="A562" s="7"/>
      <c r="B562" s="4"/>
      <c r="C562" s="4"/>
      <c r="D562" s="7"/>
      <c r="E562" s="4"/>
      <c r="F562" s="4"/>
      <c r="G562" s="7"/>
      <c r="H562" s="53"/>
      <c r="I562" s="53"/>
      <c r="J562" s="53"/>
      <c r="K562" s="53"/>
      <c r="L562" s="53"/>
      <c r="M562" s="53"/>
      <c r="N562" s="53"/>
      <c r="O562" s="53"/>
      <c r="P562" s="53"/>
      <c r="Q562" s="53"/>
      <c r="R562" s="53"/>
      <c r="S562" s="4"/>
      <c r="T562" s="4"/>
      <c r="U562" s="4"/>
      <c r="V562" s="4"/>
      <c r="W562" s="4"/>
      <c r="X562" s="4"/>
      <c r="Y562" s="4"/>
      <c r="Z562" s="4"/>
    </row>
    <row r="563" spans="1:26" ht="15.75" customHeight="1">
      <c r="A563" s="7"/>
      <c r="B563" s="4"/>
      <c r="C563" s="4"/>
      <c r="D563" s="7"/>
      <c r="E563" s="4"/>
      <c r="F563" s="4"/>
      <c r="G563" s="7"/>
      <c r="H563" s="53"/>
      <c r="I563" s="53"/>
      <c r="J563" s="53"/>
      <c r="K563" s="53"/>
      <c r="L563" s="53"/>
      <c r="M563" s="53"/>
      <c r="N563" s="53"/>
      <c r="O563" s="53"/>
      <c r="P563" s="53"/>
      <c r="Q563" s="53"/>
      <c r="R563" s="53"/>
      <c r="S563" s="4"/>
      <c r="T563" s="4"/>
      <c r="U563" s="4"/>
      <c r="V563" s="4"/>
      <c r="W563" s="4"/>
      <c r="X563" s="4"/>
      <c r="Y563" s="4"/>
      <c r="Z563" s="4"/>
    </row>
    <row r="564" spans="1:26" ht="15.75" customHeight="1">
      <c r="A564" s="7"/>
      <c r="B564" s="4"/>
      <c r="C564" s="4"/>
      <c r="D564" s="7"/>
      <c r="E564" s="4"/>
      <c r="F564" s="4"/>
      <c r="G564" s="7"/>
      <c r="H564" s="53"/>
      <c r="I564" s="53"/>
      <c r="J564" s="53"/>
      <c r="K564" s="53"/>
      <c r="L564" s="53"/>
      <c r="M564" s="53"/>
      <c r="N564" s="53"/>
      <c r="O564" s="53"/>
      <c r="P564" s="53"/>
      <c r="Q564" s="53"/>
      <c r="R564" s="53"/>
      <c r="S564" s="4"/>
      <c r="T564" s="4"/>
      <c r="U564" s="4"/>
      <c r="V564" s="4"/>
      <c r="W564" s="4"/>
      <c r="X564" s="4"/>
      <c r="Y564" s="4"/>
      <c r="Z564" s="4"/>
    </row>
    <row r="565" spans="1:26" ht="15.75" customHeight="1">
      <c r="A565" s="7"/>
      <c r="B565" s="4"/>
      <c r="C565" s="4"/>
      <c r="D565" s="7"/>
      <c r="E565" s="4"/>
      <c r="F565" s="4"/>
      <c r="G565" s="7"/>
      <c r="H565" s="53"/>
      <c r="I565" s="53"/>
      <c r="J565" s="53"/>
      <c r="K565" s="53"/>
      <c r="L565" s="53"/>
      <c r="M565" s="53"/>
      <c r="N565" s="53"/>
      <c r="O565" s="53"/>
      <c r="P565" s="53"/>
      <c r="Q565" s="53"/>
      <c r="R565" s="53"/>
      <c r="S565" s="4"/>
      <c r="T565" s="4"/>
      <c r="U565" s="4"/>
      <c r="V565" s="4"/>
      <c r="W565" s="4"/>
      <c r="X565" s="4"/>
      <c r="Y565" s="4"/>
      <c r="Z565" s="4"/>
    </row>
    <row r="566" spans="1:26" ht="15.75" customHeight="1">
      <c r="A566" s="7"/>
      <c r="B566" s="4"/>
      <c r="C566" s="4"/>
      <c r="D566" s="7"/>
      <c r="E566" s="4"/>
      <c r="F566" s="4"/>
      <c r="G566" s="7"/>
      <c r="H566" s="53"/>
      <c r="I566" s="53"/>
      <c r="J566" s="53"/>
      <c r="K566" s="53"/>
      <c r="L566" s="53"/>
      <c r="M566" s="53"/>
      <c r="N566" s="53"/>
      <c r="O566" s="53"/>
      <c r="P566" s="53"/>
      <c r="Q566" s="53"/>
      <c r="R566" s="53"/>
      <c r="S566" s="4"/>
      <c r="T566" s="4"/>
      <c r="U566" s="4"/>
      <c r="V566" s="4"/>
      <c r="W566" s="4"/>
      <c r="X566" s="4"/>
      <c r="Y566" s="4"/>
      <c r="Z566" s="4"/>
    </row>
    <row r="567" spans="1:26" ht="15.75" customHeight="1">
      <c r="A567" s="7"/>
      <c r="B567" s="4"/>
      <c r="C567" s="4"/>
      <c r="D567" s="7"/>
      <c r="E567" s="4"/>
      <c r="F567" s="4"/>
      <c r="G567" s="7"/>
      <c r="H567" s="53"/>
      <c r="I567" s="53"/>
      <c r="J567" s="53"/>
      <c r="K567" s="53"/>
      <c r="L567" s="53"/>
      <c r="M567" s="53"/>
      <c r="N567" s="53"/>
      <c r="O567" s="53"/>
      <c r="P567" s="53"/>
      <c r="Q567" s="53"/>
      <c r="R567" s="53"/>
      <c r="S567" s="4"/>
      <c r="T567" s="4"/>
      <c r="U567" s="4"/>
      <c r="V567" s="4"/>
      <c r="W567" s="4"/>
      <c r="X567" s="4"/>
      <c r="Y567" s="4"/>
      <c r="Z567" s="4"/>
    </row>
    <row r="568" spans="1:26" ht="15.75" customHeight="1">
      <c r="A568" s="7"/>
      <c r="B568" s="4"/>
      <c r="C568" s="4"/>
      <c r="D568" s="7"/>
      <c r="E568" s="4"/>
      <c r="F568" s="4"/>
      <c r="G568" s="7"/>
      <c r="H568" s="53"/>
      <c r="I568" s="53"/>
      <c r="J568" s="53"/>
      <c r="K568" s="53"/>
      <c r="L568" s="53"/>
      <c r="M568" s="53"/>
      <c r="N568" s="53"/>
      <c r="O568" s="53"/>
      <c r="P568" s="53"/>
      <c r="Q568" s="53"/>
      <c r="R568" s="53"/>
      <c r="S568" s="4"/>
      <c r="T568" s="4"/>
      <c r="U568" s="4"/>
      <c r="V568" s="4"/>
      <c r="W568" s="4"/>
      <c r="X568" s="4"/>
      <c r="Y568" s="4"/>
      <c r="Z568" s="4"/>
    </row>
    <row r="569" spans="1:26" ht="15.75" customHeight="1">
      <c r="A569" s="7"/>
      <c r="B569" s="4"/>
      <c r="C569" s="4"/>
      <c r="D569" s="7"/>
      <c r="E569" s="4"/>
      <c r="F569" s="4"/>
      <c r="G569" s="7"/>
      <c r="H569" s="53"/>
      <c r="I569" s="53"/>
      <c r="J569" s="53"/>
      <c r="K569" s="53"/>
      <c r="L569" s="53"/>
      <c r="M569" s="53"/>
      <c r="N569" s="53"/>
      <c r="O569" s="53"/>
      <c r="P569" s="53"/>
      <c r="Q569" s="53"/>
      <c r="R569" s="53"/>
      <c r="S569" s="4"/>
      <c r="T569" s="4"/>
      <c r="U569" s="4"/>
      <c r="V569" s="4"/>
      <c r="W569" s="4"/>
      <c r="X569" s="4"/>
      <c r="Y569" s="4"/>
      <c r="Z569" s="4"/>
    </row>
    <row r="570" spans="1:26" ht="15.75" customHeight="1">
      <c r="A570" s="7"/>
      <c r="B570" s="4"/>
      <c r="C570" s="4"/>
      <c r="D570" s="7"/>
      <c r="E570" s="4"/>
      <c r="F570" s="4"/>
      <c r="G570" s="7"/>
      <c r="H570" s="53"/>
      <c r="I570" s="53"/>
      <c r="J570" s="53"/>
      <c r="K570" s="53"/>
      <c r="L570" s="53"/>
      <c r="M570" s="53"/>
      <c r="N570" s="53"/>
      <c r="O570" s="53"/>
      <c r="P570" s="53"/>
      <c r="Q570" s="53"/>
      <c r="R570" s="53"/>
      <c r="S570" s="4"/>
      <c r="T570" s="4"/>
      <c r="U570" s="4"/>
      <c r="V570" s="4"/>
      <c r="W570" s="4"/>
      <c r="X570" s="4"/>
      <c r="Y570" s="4"/>
      <c r="Z570" s="4"/>
    </row>
    <row r="571" spans="1:26" ht="15.75" customHeight="1">
      <c r="A571" s="7"/>
      <c r="B571" s="4"/>
      <c r="C571" s="4"/>
      <c r="D571" s="7"/>
      <c r="E571" s="4"/>
      <c r="F571" s="4"/>
      <c r="G571" s="7"/>
      <c r="H571" s="53"/>
      <c r="I571" s="53"/>
      <c r="J571" s="53"/>
      <c r="K571" s="53"/>
      <c r="L571" s="53"/>
      <c r="M571" s="53"/>
      <c r="N571" s="53"/>
      <c r="O571" s="53"/>
      <c r="P571" s="53"/>
      <c r="Q571" s="53"/>
      <c r="R571" s="53"/>
      <c r="S571" s="4"/>
      <c r="T571" s="4"/>
      <c r="U571" s="4"/>
      <c r="V571" s="4"/>
      <c r="W571" s="4"/>
      <c r="X571" s="4"/>
      <c r="Y571" s="4"/>
      <c r="Z571" s="4"/>
    </row>
    <row r="572" spans="1:26" ht="15.75" customHeight="1">
      <c r="A572" s="7"/>
      <c r="B572" s="4"/>
      <c r="C572" s="4"/>
      <c r="D572" s="7"/>
      <c r="E572" s="4"/>
      <c r="F572" s="4"/>
      <c r="G572" s="7"/>
      <c r="H572" s="53"/>
      <c r="I572" s="53"/>
      <c r="J572" s="53"/>
      <c r="K572" s="53"/>
      <c r="L572" s="53"/>
      <c r="M572" s="53"/>
      <c r="N572" s="53"/>
      <c r="O572" s="53"/>
      <c r="P572" s="53"/>
      <c r="Q572" s="53"/>
      <c r="R572" s="53"/>
      <c r="S572" s="4"/>
      <c r="T572" s="4"/>
      <c r="U572" s="4"/>
      <c r="V572" s="4"/>
      <c r="W572" s="4"/>
      <c r="X572" s="4"/>
      <c r="Y572" s="4"/>
      <c r="Z572" s="4"/>
    </row>
    <row r="573" spans="1:26" ht="15.75" customHeight="1">
      <c r="A573" s="7"/>
      <c r="B573" s="4"/>
      <c r="C573" s="4"/>
      <c r="D573" s="7"/>
      <c r="E573" s="4"/>
      <c r="F573" s="4"/>
      <c r="G573" s="7"/>
      <c r="H573" s="53"/>
      <c r="I573" s="53"/>
      <c r="J573" s="53"/>
      <c r="K573" s="53"/>
      <c r="L573" s="53"/>
      <c r="M573" s="53"/>
      <c r="N573" s="53"/>
      <c r="O573" s="53"/>
      <c r="P573" s="53"/>
      <c r="Q573" s="53"/>
      <c r="R573" s="53"/>
      <c r="S573" s="4"/>
      <c r="T573" s="4"/>
      <c r="U573" s="4"/>
      <c r="V573" s="4"/>
      <c r="W573" s="4"/>
      <c r="X573" s="4"/>
      <c r="Y573" s="4"/>
      <c r="Z573" s="4"/>
    </row>
    <row r="574" spans="1:26" ht="15.75" customHeight="1">
      <c r="A574" s="7"/>
      <c r="B574" s="4"/>
      <c r="C574" s="4"/>
      <c r="D574" s="7"/>
      <c r="E574" s="4"/>
      <c r="F574" s="4"/>
      <c r="G574" s="7"/>
      <c r="H574" s="53"/>
      <c r="I574" s="53"/>
      <c r="J574" s="53"/>
      <c r="K574" s="53"/>
      <c r="L574" s="53"/>
      <c r="M574" s="53"/>
      <c r="N574" s="53"/>
      <c r="O574" s="53"/>
      <c r="P574" s="53"/>
      <c r="Q574" s="53"/>
      <c r="R574" s="53"/>
      <c r="S574" s="4"/>
      <c r="T574" s="4"/>
      <c r="U574" s="4"/>
      <c r="V574" s="4"/>
      <c r="W574" s="4"/>
      <c r="X574" s="4"/>
      <c r="Y574" s="4"/>
      <c r="Z574" s="4"/>
    </row>
    <row r="575" spans="1:26" ht="15.75" customHeight="1">
      <c r="A575" s="7"/>
      <c r="B575" s="4"/>
      <c r="C575" s="4"/>
      <c r="D575" s="7"/>
      <c r="E575" s="4"/>
      <c r="F575" s="4"/>
      <c r="G575" s="7"/>
      <c r="H575" s="53"/>
      <c r="I575" s="53"/>
      <c r="J575" s="53"/>
      <c r="K575" s="53"/>
      <c r="L575" s="53"/>
      <c r="M575" s="53"/>
      <c r="N575" s="53"/>
      <c r="O575" s="53"/>
      <c r="P575" s="53"/>
      <c r="Q575" s="53"/>
      <c r="R575" s="53"/>
      <c r="S575" s="4"/>
      <c r="T575" s="4"/>
      <c r="U575" s="4"/>
      <c r="V575" s="4"/>
      <c r="W575" s="4"/>
      <c r="X575" s="4"/>
      <c r="Y575" s="4"/>
      <c r="Z575" s="4"/>
    </row>
    <row r="576" spans="1:26" ht="15.75" customHeight="1">
      <c r="A576" s="7"/>
      <c r="B576" s="4"/>
      <c r="C576" s="4"/>
      <c r="D576" s="7"/>
      <c r="E576" s="4"/>
      <c r="F576" s="4"/>
      <c r="G576" s="7"/>
      <c r="H576" s="53"/>
      <c r="I576" s="53"/>
      <c r="J576" s="53"/>
      <c r="K576" s="53"/>
      <c r="L576" s="53"/>
      <c r="M576" s="53"/>
      <c r="N576" s="53"/>
      <c r="O576" s="53"/>
      <c r="P576" s="53"/>
      <c r="Q576" s="53"/>
      <c r="R576" s="53"/>
      <c r="S576" s="4"/>
      <c r="T576" s="4"/>
      <c r="U576" s="4"/>
      <c r="V576" s="4"/>
      <c r="W576" s="4"/>
      <c r="X576" s="4"/>
      <c r="Y576" s="4"/>
      <c r="Z576" s="4"/>
    </row>
    <row r="577" spans="1:26" ht="15.75" customHeight="1">
      <c r="A577" s="7"/>
      <c r="B577" s="4"/>
      <c r="C577" s="4"/>
      <c r="D577" s="7"/>
      <c r="E577" s="4"/>
      <c r="F577" s="4"/>
      <c r="G577" s="7"/>
      <c r="H577" s="53"/>
      <c r="I577" s="53"/>
      <c r="J577" s="53"/>
      <c r="K577" s="53"/>
      <c r="L577" s="53"/>
      <c r="M577" s="53"/>
      <c r="N577" s="53"/>
      <c r="O577" s="53"/>
      <c r="P577" s="53"/>
      <c r="Q577" s="53"/>
      <c r="R577" s="53"/>
      <c r="S577" s="4"/>
      <c r="T577" s="4"/>
      <c r="U577" s="4"/>
      <c r="V577" s="4"/>
      <c r="W577" s="4"/>
      <c r="X577" s="4"/>
      <c r="Y577" s="4"/>
      <c r="Z577" s="4"/>
    </row>
    <row r="578" spans="1:26" ht="15.75" customHeight="1">
      <c r="A578" s="7"/>
      <c r="B578" s="4"/>
      <c r="C578" s="4"/>
      <c r="D578" s="7"/>
      <c r="E578" s="4"/>
      <c r="F578" s="4"/>
      <c r="G578" s="7"/>
      <c r="H578" s="53"/>
      <c r="I578" s="53"/>
      <c r="J578" s="53"/>
      <c r="K578" s="53"/>
      <c r="L578" s="53"/>
      <c r="M578" s="53"/>
      <c r="N578" s="53"/>
      <c r="O578" s="53"/>
      <c r="P578" s="53"/>
      <c r="Q578" s="53"/>
      <c r="R578" s="53"/>
      <c r="S578" s="4"/>
      <c r="T578" s="4"/>
      <c r="U578" s="4"/>
      <c r="V578" s="4"/>
      <c r="W578" s="4"/>
      <c r="X578" s="4"/>
      <c r="Y578" s="4"/>
      <c r="Z578" s="4"/>
    </row>
    <row r="579" spans="1:26" ht="15.75" customHeight="1">
      <c r="A579" s="7"/>
      <c r="B579" s="4"/>
      <c r="C579" s="4"/>
      <c r="D579" s="7"/>
      <c r="E579" s="4"/>
      <c r="F579" s="4"/>
      <c r="G579" s="7"/>
      <c r="H579" s="53"/>
      <c r="I579" s="53"/>
      <c r="J579" s="53"/>
      <c r="K579" s="53"/>
      <c r="L579" s="53"/>
      <c r="M579" s="53"/>
      <c r="N579" s="53"/>
      <c r="O579" s="53"/>
      <c r="P579" s="53"/>
      <c r="Q579" s="53"/>
      <c r="R579" s="53"/>
      <c r="S579" s="4"/>
      <c r="T579" s="4"/>
      <c r="U579" s="4"/>
      <c r="V579" s="4"/>
      <c r="W579" s="4"/>
      <c r="X579" s="4"/>
      <c r="Y579" s="4"/>
      <c r="Z579" s="4"/>
    </row>
    <row r="580" spans="1:26" ht="15.75" customHeight="1">
      <c r="A580" s="7"/>
      <c r="B580" s="4"/>
      <c r="C580" s="4"/>
      <c r="D580" s="7"/>
      <c r="E580" s="4"/>
      <c r="F580" s="4"/>
      <c r="G580" s="7"/>
      <c r="H580" s="53"/>
      <c r="I580" s="53"/>
      <c r="J580" s="53"/>
      <c r="K580" s="53"/>
      <c r="L580" s="53"/>
      <c r="M580" s="53"/>
      <c r="N580" s="53"/>
      <c r="O580" s="53"/>
      <c r="P580" s="53"/>
      <c r="Q580" s="53"/>
      <c r="R580" s="53"/>
      <c r="S580" s="4"/>
      <c r="T580" s="4"/>
      <c r="U580" s="4"/>
      <c r="V580" s="4"/>
      <c r="W580" s="4"/>
      <c r="X580" s="4"/>
      <c r="Y580" s="4"/>
      <c r="Z580" s="4"/>
    </row>
    <row r="581" spans="1:26" ht="15.75" customHeight="1">
      <c r="A581" s="7"/>
      <c r="B581" s="4"/>
      <c r="C581" s="4"/>
      <c r="D581" s="7"/>
      <c r="E581" s="4"/>
      <c r="F581" s="4"/>
      <c r="G581" s="7"/>
      <c r="H581" s="53"/>
      <c r="I581" s="53"/>
      <c r="J581" s="53"/>
      <c r="K581" s="53"/>
      <c r="L581" s="53"/>
      <c r="M581" s="53"/>
      <c r="N581" s="53"/>
      <c r="O581" s="53"/>
      <c r="P581" s="53"/>
      <c r="Q581" s="53"/>
      <c r="R581" s="53"/>
      <c r="S581" s="4"/>
      <c r="T581" s="4"/>
      <c r="U581" s="4"/>
      <c r="V581" s="4"/>
      <c r="W581" s="4"/>
      <c r="X581" s="4"/>
      <c r="Y581" s="4"/>
      <c r="Z581" s="4"/>
    </row>
    <row r="582" spans="1:26" ht="15.75" customHeight="1">
      <c r="A582" s="7"/>
      <c r="B582" s="4"/>
      <c r="C582" s="4"/>
      <c r="D582" s="7"/>
      <c r="E582" s="4"/>
      <c r="F582" s="4"/>
      <c r="G582" s="7"/>
      <c r="H582" s="53"/>
      <c r="I582" s="53"/>
      <c r="J582" s="53"/>
      <c r="K582" s="53"/>
      <c r="L582" s="53"/>
      <c r="M582" s="53"/>
      <c r="N582" s="53"/>
      <c r="O582" s="53"/>
      <c r="P582" s="53"/>
      <c r="Q582" s="53"/>
      <c r="R582" s="53"/>
      <c r="S582" s="4"/>
      <c r="T582" s="4"/>
      <c r="U582" s="4"/>
      <c r="V582" s="4"/>
      <c r="W582" s="4"/>
      <c r="X582" s="4"/>
      <c r="Y582" s="4"/>
      <c r="Z582" s="4"/>
    </row>
    <row r="583" spans="1:26" ht="15.75" customHeight="1">
      <c r="A583" s="7"/>
      <c r="B583" s="4"/>
      <c r="C583" s="4"/>
      <c r="D583" s="7"/>
      <c r="E583" s="4"/>
      <c r="F583" s="4"/>
      <c r="G583" s="7"/>
      <c r="H583" s="53"/>
      <c r="I583" s="53"/>
      <c r="J583" s="53"/>
      <c r="K583" s="53"/>
      <c r="L583" s="53"/>
      <c r="M583" s="53"/>
      <c r="N583" s="53"/>
      <c r="O583" s="53"/>
      <c r="P583" s="53"/>
      <c r="Q583" s="53"/>
      <c r="R583" s="53"/>
      <c r="S583" s="4"/>
      <c r="T583" s="4"/>
      <c r="U583" s="4"/>
      <c r="V583" s="4"/>
      <c r="W583" s="4"/>
      <c r="X583" s="4"/>
      <c r="Y583" s="4"/>
      <c r="Z583" s="4"/>
    </row>
    <row r="584" spans="1:26" ht="15.75" customHeight="1">
      <c r="A584" s="7"/>
      <c r="B584" s="4"/>
      <c r="C584" s="4"/>
      <c r="D584" s="7"/>
      <c r="E584" s="4"/>
      <c r="F584" s="4"/>
      <c r="G584" s="7"/>
      <c r="H584" s="53"/>
      <c r="I584" s="53"/>
      <c r="J584" s="53"/>
      <c r="K584" s="53"/>
      <c r="L584" s="53"/>
      <c r="M584" s="53"/>
      <c r="N584" s="53"/>
      <c r="O584" s="53"/>
      <c r="P584" s="53"/>
      <c r="Q584" s="53"/>
      <c r="R584" s="53"/>
      <c r="S584" s="4"/>
      <c r="T584" s="4"/>
      <c r="U584" s="4"/>
      <c r="V584" s="4"/>
      <c r="W584" s="4"/>
      <c r="X584" s="4"/>
      <c r="Y584" s="4"/>
      <c r="Z584" s="4"/>
    </row>
    <row r="585" spans="1:26" ht="15.75" customHeight="1">
      <c r="A585" s="7"/>
      <c r="B585" s="4"/>
      <c r="C585" s="4"/>
      <c r="D585" s="7"/>
      <c r="E585" s="4"/>
      <c r="F585" s="4"/>
      <c r="G585" s="7"/>
      <c r="H585" s="53"/>
      <c r="I585" s="53"/>
      <c r="J585" s="53"/>
      <c r="K585" s="53"/>
      <c r="L585" s="53"/>
      <c r="M585" s="53"/>
      <c r="N585" s="53"/>
      <c r="O585" s="53"/>
      <c r="P585" s="53"/>
      <c r="Q585" s="53"/>
      <c r="R585" s="53"/>
      <c r="S585" s="4"/>
      <c r="T585" s="4"/>
      <c r="U585" s="4"/>
      <c r="V585" s="4"/>
      <c r="W585" s="4"/>
      <c r="X585" s="4"/>
      <c r="Y585" s="4"/>
      <c r="Z585" s="4"/>
    </row>
    <row r="586" spans="1:26" ht="15.75" customHeight="1">
      <c r="A586" s="7"/>
      <c r="B586" s="4"/>
      <c r="C586" s="4"/>
      <c r="D586" s="7"/>
      <c r="E586" s="4"/>
      <c r="F586" s="4"/>
      <c r="G586" s="7"/>
      <c r="H586" s="53"/>
      <c r="I586" s="53"/>
      <c r="J586" s="53"/>
      <c r="K586" s="53"/>
      <c r="L586" s="53"/>
      <c r="M586" s="53"/>
      <c r="N586" s="53"/>
      <c r="O586" s="53"/>
      <c r="P586" s="53"/>
      <c r="Q586" s="53"/>
      <c r="R586" s="53"/>
      <c r="S586" s="4"/>
      <c r="T586" s="4"/>
      <c r="U586" s="4"/>
      <c r="V586" s="4"/>
      <c r="W586" s="4"/>
      <c r="X586" s="4"/>
      <c r="Y586" s="4"/>
      <c r="Z586" s="4"/>
    </row>
    <row r="587" spans="1:26" ht="15.75" customHeight="1">
      <c r="A587" s="7"/>
      <c r="B587" s="4"/>
      <c r="C587" s="4"/>
      <c r="D587" s="7"/>
      <c r="E587" s="4"/>
      <c r="F587" s="4"/>
      <c r="G587" s="7"/>
      <c r="H587" s="53"/>
      <c r="I587" s="53"/>
      <c r="J587" s="53"/>
      <c r="K587" s="53"/>
      <c r="L587" s="53"/>
      <c r="M587" s="53"/>
      <c r="N587" s="53"/>
      <c r="O587" s="53"/>
      <c r="P587" s="53"/>
      <c r="Q587" s="53"/>
      <c r="R587" s="53"/>
      <c r="S587" s="4"/>
      <c r="T587" s="4"/>
      <c r="U587" s="4"/>
      <c r="V587" s="4"/>
      <c r="W587" s="4"/>
      <c r="X587" s="4"/>
      <c r="Y587" s="4"/>
      <c r="Z587" s="4"/>
    </row>
    <row r="588" spans="1:26" ht="15.75" customHeight="1">
      <c r="A588" s="7"/>
      <c r="B588" s="4"/>
      <c r="C588" s="4"/>
      <c r="D588" s="7"/>
      <c r="E588" s="4"/>
      <c r="F588" s="4"/>
      <c r="G588" s="7"/>
      <c r="H588" s="53"/>
      <c r="I588" s="53"/>
      <c r="J588" s="53"/>
      <c r="K588" s="53"/>
      <c r="L588" s="53"/>
      <c r="M588" s="53"/>
      <c r="N588" s="53"/>
      <c r="O588" s="53"/>
      <c r="P588" s="53"/>
      <c r="Q588" s="53"/>
      <c r="R588" s="53"/>
      <c r="S588" s="4"/>
      <c r="T588" s="4"/>
      <c r="U588" s="4"/>
      <c r="V588" s="4"/>
      <c r="W588" s="4"/>
      <c r="X588" s="4"/>
      <c r="Y588" s="4"/>
      <c r="Z588" s="4"/>
    </row>
    <row r="589" spans="1:26" ht="15.75" customHeight="1">
      <c r="A589" s="7"/>
      <c r="B589" s="4"/>
      <c r="C589" s="4"/>
      <c r="D589" s="7"/>
      <c r="E589" s="4"/>
      <c r="F589" s="4"/>
      <c r="G589" s="7"/>
      <c r="H589" s="53"/>
      <c r="I589" s="53"/>
      <c r="J589" s="53"/>
      <c r="K589" s="53"/>
      <c r="L589" s="53"/>
      <c r="M589" s="53"/>
      <c r="N589" s="53"/>
      <c r="O589" s="53"/>
      <c r="P589" s="53"/>
      <c r="Q589" s="53"/>
      <c r="R589" s="53"/>
      <c r="S589" s="4"/>
      <c r="T589" s="4"/>
      <c r="U589" s="4"/>
      <c r="V589" s="4"/>
      <c r="W589" s="4"/>
      <c r="X589" s="4"/>
      <c r="Y589" s="4"/>
      <c r="Z589" s="4"/>
    </row>
    <row r="590" spans="1:26" ht="15.75" customHeight="1">
      <c r="A590" s="7"/>
      <c r="B590" s="4"/>
      <c r="C590" s="4"/>
      <c r="D590" s="7"/>
      <c r="E590" s="4"/>
      <c r="F590" s="4"/>
      <c r="G590" s="7"/>
      <c r="H590" s="53"/>
      <c r="I590" s="53"/>
      <c r="J590" s="53"/>
      <c r="K590" s="53"/>
      <c r="L590" s="53"/>
      <c r="M590" s="53"/>
      <c r="N590" s="53"/>
      <c r="O590" s="53"/>
      <c r="P590" s="53"/>
      <c r="Q590" s="53"/>
      <c r="R590" s="53"/>
      <c r="S590" s="4"/>
      <c r="T590" s="4"/>
      <c r="U590" s="4"/>
      <c r="V590" s="4"/>
      <c r="W590" s="4"/>
      <c r="X590" s="4"/>
      <c r="Y590" s="4"/>
      <c r="Z590" s="4"/>
    </row>
    <row r="591" spans="1:26" ht="15.75" customHeight="1">
      <c r="A591" s="7"/>
      <c r="B591" s="4"/>
      <c r="C591" s="4"/>
      <c r="D591" s="7"/>
      <c r="E591" s="4"/>
      <c r="F591" s="4"/>
      <c r="G591" s="7"/>
      <c r="H591" s="53"/>
      <c r="I591" s="53"/>
      <c r="J591" s="53"/>
      <c r="K591" s="53"/>
      <c r="L591" s="53"/>
      <c r="M591" s="53"/>
      <c r="N591" s="53"/>
      <c r="O591" s="53"/>
      <c r="P591" s="53"/>
      <c r="Q591" s="53"/>
      <c r="R591" s="53"/>
      <c r="S591" s="4"/>
      <c r="T591" s="4"/>
      <c r="U591" s="4"/>
      <c r="V591" s="4"/>
      <c r="W591" s="4"/>
      <c r="X591" s="4"/>
      <c r="Y591" s="4"/>
      <c r="Z591" s="4"/>
    </row>
    <row r="592" spans="1:26" ht="15.75" customHeight="1">
      <c r="A592" s="7"/>
      <c r="B592" s="4"/>
      <c r="C592" s="4"/>
      <c r="D592" s="7"/>
      <c r="E592" s="4"/>
      <c r="F592" s="4"/>
      <c r="G592" s="7"/>
      <c r="H592" s="53"/>
      <c r="I592" s="53"/>
      <c r="J592" s="53"/>
      <c r="K592" s="53"/>
      <c r="L592" s="53"/>
      <c r="M592" s="53"/>
      <c r="N592" s="53"/>
      <c r="O592" s="53"/>
      <c r="P592" s="53"/>
      <c r="Q592" s="53"/>
      <c r="R592" s="53"/>
      <c r="S592" s="4"/>
      <c r="T592" s="4"/>
      <c r="U592" s="4"/>
      <c r="V592" s="4"/>
      <c r="W592" s="4"/>
      <c r="X592" s="4"/>
      <c r="Y592" s="4"/>
      <c r="Z592" s="4"/>
    </row>
    <row r="593" spans="1:26" ht="15.75" customHeight="1">
      <c r="A593" s="7"/>
      <c r="B593" s="4"/>
      <c r="C593" s="4"/>
      <c r="D593" s="7"/>
      <c r="E593" s="4"/>
      <c r="F593" s="4"/>
      <c r="G593" s="7"/>
      <c r="H593" s="53"/>
      <c r="I593" s="53"/>
      <c r="J593" s="53"/>
      <c r="K593" s="53"/>
      <c r="L593" s="53"/>
      <c r="M593" s="53"/>
      <c r="N593" s="53"/>
      <c r="O593" s="53"/>
      <c r="P593" s="53"/>
      <c r="Q593" s="53"/>
      <c r="R593" s="53"/>
      <c r="S593" s="4"/>
      <c r="T593" s="4"/>
      <c r="U593" s="4"/>
      <c r="V593" s="4"/>
      <c r="W593" s="4"/>
      <c r="X593" s="4"/>
      <c r="Y593" s="4"/>
      <c r="Z593" s="4"/>
    </row>
    <row r="594" spans="1:26" ht="15.75" customHeight="1">
      <c r="A594" s="7"/>
      <c r="B594" s="4"/>
      <c r="C594" s="4"/>
      <c r="D594" s="7"/>
      <c r="E594" s="4"/>
      <c r="F594" s="4"/>
      <c r="G594" s="7"/>
      <c r="H594" s="53"/>
      <c r="I594" s="53"/>
      <c r="J594" s="53"/>
      <c r="K594" s="53"/>
      <c r="L594" s="53"/>
      <c r="M594" s="53"/>
      <c r="N594" s="53"/>
      <c r="O594" s="53"/>
      <c r="P594" s="53"/>
      <c r="Q594" s="53"/>
      <c r="R594" s="53"/>
      <c r="S594" s="4"/>
      <c r="T594" s="4"/>
      <c r="U594" s="4"/>
      <c r="V594" s="4"/>
      <c r="W594" s="4"/>
      <c r="X594" s="4"/>
      <c r="Y594" s="4"/>
      <c r="Z594" s="4"/>
    </row>
    <row r="595" spans="1:26" ht="15.75" customHeight="1">
      <c r="A595" s="7"/>
      <c r="B595" s="4"/>
      <c r="C595" s="4"/>
      <c r="D595" s="7"/>
      <c r="E595" s="4"/>
      <c r="F595" s="4"/>
      <c r="G595" s="7"/>
      <c r="H595" s="53"/>
      <c r="I595" s="53"/>
      <c r="J595" s="53"/>
      <c r="K595" s="53"/>
      <c r="L595" s="53"/>
      <c r="M595" s="53"/>
      <c r="N595" s="53"/>
      <c r="O595" s="53"/>
      <c r="P595" s="53"/>
      <c r="Q595" s="53"/>
      <c r="R595" s="53"/>
      <c r="S595" s="4"/>
      <c r="T595" s="4"/>
      <c r="U595" s="4"/>
      <c r="V595" s="4"/>
      <c r="W595" s="4"/>
      <c r="X595" s="4"/>
      <c r="Y595" s="4"/>
      <c r="Z595" s="4"/>
    </row>
    <row r="596" spans="1:26" ht="15.75" customHeight="1">
      <c r="A596" s="7"/>
      <c r="B596" s="4"/>
      <c r="C596" s="4"/>
      <c r="D596" s="7"/>
      <c r="E596" s="4"/>
      <c r="F596" s="4"/>
      <c r="G596" s="7"/>
      <c r="H596" s="53"/>
      <c r="I596" s="53"/>
      <c r="J596" s="53"/>
      <c r="K596" s="53"/>
      <c r="L596" s="53"/>
      <c r="M596" s="53"/>
      <c r="N596" s="53"/>
      <c r="O596" s="53"/>
      <c r="P596" s="53"/>
      <c r="Q596" s="53"/>
      <c r="R596" s="53"/>
      <c r="S596" s="4"/>
      <c r="T596" s="4"/>
      <c r="U596" s="4"/>
      <c r="V596" s="4"/>
      <c r="W596" s="4"/>
      <c r="X596" s="4"/>
      <c r="Y596" s="4"/>
      <c r="Z596" s="4"/>
    </row>
    <row r="597" spans="1:26" ht="15.75" customHeight="1">
      <c r="A597" s="7"/>
      <c r="B597" s="4"/>
      <c r="C597" s="4"/>
      <c r="D597" s="7"/>
      <c r="E597" s="4"/>
      <c r="F597" s="4"/>
      <c r="G597" s="7"/>
      <c r="H597" s="53"/>
      <c r="I597" s="53"/>
      <c r="J597" s="53"/>
      <c r="K597" s="53"/>
      <c r="L597" s="53"/>
      <c r="M597" s="53"/>
      <c r="N597" s="53"/>
      <c r="O597" s="53"/>
      <c r="P597" s="53"/>
      <c r="Q597" s="53"/>
      <c r="R597" s="53"/>
      <c r="S597" s="4"/>
      <c r="T597" s="4"/>
      <c r="U597" s="4"/>
      <c r="V597" s="4"/>
      <c r="W597" s="4"/>
      <c r="X597" s="4"/>
      <c r="Y597" s="4"/>
      <c r="Z597" s="4"/>
    </row>
    <row r="598" spans="1:26" ht="15.75" customHeight="1">
      <c r="A598" s="7"/>
      <c r="B598" s="4"/>
      <c r="C598" s="4"/>
      <c r="D598" s="7"/>
      <c r="E598" s="4"/>
      <c r="F598" s="4"/>
      <c r="G598" s="7"/>
      <c r="H598" s="53"/>
      <c r="I598" s="53"/>
      <c r="J598" s="53"/>
      <c r="K598" s="53"/>
      <c r="L598" s="53"/>
      <c r="M598" s="53"/>
      <c r="N598" s="53"/>
      <c r="O598" s="53"/>
      <c r="P598" s="53"/>
      <c r="Q598" s="53"/>
      <c r="R598" s="53"/>
      <c r="S598" s="4"/>
      <c r="T598" s="4"/>
      <c r="U598" s="4"/>
      <c r="V598" s="4"/>
      <c r="W598" s="4"/>
      <c r="X598" s="4"/>
      <c r="Y598" s="4"/>
      <c r="Z598" s="4"/>
    </row>
    <row r="599" spans="1:26" ht="15.75" customHeight="1">
      <c r="A599" s="7"/>
      <c r="B599" s="4"/>
      <c r="C599" s="4"/>
      <c r="D599" s="7"/>
      <c r="E599" s="4"/>
      <c r="F599" s="4"/>
      <c r="G599" s="7"/>
      <c r="H599" s="53"/>
      <c r="I599" s="53"/>
      <c r="J599" s="53"/>
      <c r="K599" s="53"/>
      <c r="L599" s="53"/>
      <c r="M599" s="53"/>
      <c r="N599" s="53"/>
      <c r="O599" s="53"/>
      <c r="P599" s="53"/>
      <c r="Q599" s="53"/>
      <c r="R599" s="53"/>
      <c r="S599" s="4"/>
      <c r="T599" s="4"/>
      <c r="U599" s="4"/>
      <c r="V599" s="4"/>
      <c r="W599" s="4"/>
      <c r="X599" s="4"/>
      <c r="Y599" s="4"/>
      <c r="Z599" s="4"/>
    </row>
    <row r="600" spans="1:26" ht="15.75" customHeight="1">
      <c r="A600" s="7"/>
      <c r="B600" s="4"/>
      <c r="C600" s="4"/>
      <c r="D600" s="7"/>
      <c r="E600" s="4"/>
      <c r="F600" s="4"/>
      <c r="G600" s="7"/>
      <c r="H600" s="53"/>
      <c r="I600" s="53"/>
      <c r="J600" s="53"/>
      <c r="K600" s="53"/>
      <c r="L600" s="53"/>
      <c r="M600" s="53"/>
      <c r="N600" s="53"/>
      <c r="O600" s="53"/>
      <c r="P600" s="53"/>
      <c r="Q600" s="53"/>
      <c r="R600" s="53"/>
      <c r="S600" s="4"/>
      <c r="T600" s="4"/>
      <c r="U600" s="4"/>
      <c r="V600" s="4"/>
      <c r="W600" s="4"/>
      <c r="X600" s="4"/>
      <c r="Y600" s="4"/>
      <c r="Z600" s="4"/>
    </row>
    <row r="601" spans="1:26" ht="15.75" customHeight="1">
      <c r="A601" s="7"/>
      <c r="B601" s="4"/>
      <c r="C601" s="4"/>
      <c r="D601" s="7"/>
      <c r="E601" s="4"/>
      <c r="F601" s="4"/>
      <c r="G601" s="7"/>
      <c r="H601" s="53"/>
      <c r="I601" s="53"/>
      <c r="J601" s="53"/>
      <c r="K601" s="53"/>
      <c r="L601" s="53"/>
      <c r="M601" s="53"/>
      <c r="N601" s="53"/>
      <c r="O601" s="53"/>
      <c r="P601" s="53"/>
      <c r="Q601" s="53"/>
      <c r="R601" s="53"/>
      <c r="S601" s="4"/>
      <c r="T601" s="4"/>
      <c r="U601" s="4"/>
      <c r="V601" s="4"/>
      <c r="W601" s="4"/>
      <c r="X601" s="4"/>
      <c r="Y601" s="4"/>
      <c r="Z601" s="4"/>
    </row>
    <row r="602" spans="1:26" ht="15.75" customHeight="1">
      <c r="A602" s="7"/>
      <c r="B602" s="4"/>
      <c r="C602" s="4"/>
      <c r="D602" s="7"/>
      <c r="E602" s="4"/>
      <c r="F602" s="4"/>
      <c r="G602" s="7"/>
      <c r="H602" s="53"/>
      <c r="I602" s="53"/>
      <c r="J602" s="53"/>
      <c r="K602" s="53"/>
      <c r="L602" s="53"/>
      <c r="M602" s="53"/>
      <c r="N602" s="53"/>
      <c r="O602" s="53"/>
      <c r="P602" s="53"/>
      <c r="Q602" s="53"/>
      <c r="R602" s="53"/>
      <c r="S602" s="4"/>
      <c r="T602" s="4"/>
      <c r="U602" s="4"/>
      <c r="V602" s="4"/>
      <c r="W602" s="4"/>
      <c r="X602" s="4"/>
      <c r="Y602" s="4"/>
      <c r="Z602" s="4"/>
    </row>
    <row r="603" spans="1:26" ht="15.75" customHeight="1">
      <c r="A603" s="7"/>
      <c r="B603" s="4"/>
      <c r="C603" s="4"/>
      <c r="D603" s="7"/>
      <c r="E603" s="4"/>
      <c r="F603" s="4"/>
      <c r="G603" s="7"/>
      <c r="H603" s="53"/>
      <c r="I603" s="53"/>
      <c r="J603" s="53"/>
      <c r="K603" s="53"/>
      <c r="L603" s="53"/>
      <c r="M603" s="53"/>
      <c r="N603" s="53"/>
      <c r="O603" s="53"/>
      <c r="P603" s="53"/>
      <c r="Q603" s="53"/>
      <c r="R603" s="53"/>
      <c r="S603" s="4"/>
      <c r="T603" s="4"/>
      <c r="U603" s="4"/>
      <c r="V603" s="4"/>
      <c r="W603" s="4"/>
      <c r="X603" s="4"/>
      <c r="Y603" s="4"/>
      <c r="Z603" s="4"/>
    </row>
    <row r="604" spans="1:26" ht="15.75" customHeight="1">
      <c r="A604" s="7"/>
      <c r="B604" s="4"/>
      <c r="C604" s="4"/>
      <c r="D604" s="7"/>
      <c r="E604" s="4"/>
      <c r="F604" s="4"/>
      <c r="G604" s="7"/>
      <c r="H604" s="53"/>
      <c r="I604" s="53"/>
      <c r="J604" s="53"/>
      <c r="K604" s="53"/>
      <c r="L604" s="53"/>
      <c r="M604" s="53"/>
      <c r="N604" s="53"/>
      <c r="O604" s="53"/>
      <c r="P604" s="53"/>
      <c r="Q604" s="53"/>
      <c r="R604" s="53"/>
      <c r="S604" s="4"/>
      <c r="T604" s="4"/>
      <c r="U604" s="4"/>
      <c r="V604" s="4"/>
      <c r="W604" s="4"/>
      <c r="X604" s="4"/>
      <c r="Y604" s="4"/>
      <c r="Z604" s="4"/>
    </row>
    <row r="605" spans="1:26" ht="15.75" customHeight="1">
      <c r="A605" s="7"/>
      <c r="B605" s="4"/>
      <c r="C605" s="4"/>
      <c r="D605" s="7"/>
      <c r="E605" s="4"/>
      <c r="F605" s="4"/>
      <c r="G605" s="7"/>
      <c r="H605" s="53"/>
      <c r="I605" s="53"/>
      <c r="J605" s="53"/>
      <c r="K605" s="53"/>
      <c r="L605" s="53"/>
      <c r="M605" s="53"/>
      <c r="N605" s="53"/>
      <c r="O605" s="53"/>
      <c r="P605" s="53"/>
      <c r="Q605" s="53"/>
      <c r="R605" s="53"/>
      <c r="S605" s="4"/>
      <c r="T605" s="4"/>
      <c r="U605" s="4"/>
      <c r="V605" s="4"/>
      <c r="W605" s="4"/>
      <c r="X605" s="4"/>
      <c r="Y605" s="4"/>
      <c r="Z605" s="4"/>
    </row>
    <row r="606" spans="1:26" ht="15.75" customHeight="1">
      <c r="A606" s="7"/>
      <c r="B606" s="4"/>
      <c r="C606" s="4"/>
      <c r="D606" s="7"/>
      <c r="E606" s="4"/>
      <c r="F606" s="4"/>
      <c r="G606" s="7"/>
      <c r="H606" s="53"/>
      <c r="I606" s="53"/>
      <c r="J606" s="53"/>
      <c r="K606" s="53"/>
      <c r="L606" s="53"/>
      <c r="M606" s="53"/>
      <c r="N606" s="53"/>
      <c r="O606" s="53"/>
      <c r="P606" s="53"/>
      <c r="Q606" s="53"/>
      <c r="R606" s="53"/>
      <c r="S606" s="4"/>
      <c r="T606" s="4"/>
      <c r="U606" s="4"/>
      <c r="V606" s="4"/>
      <c r="W606" s="4"/>
      <c r="X606" s="4"/>
      <c r="Y606" s="4"/>
      <c r="Z606" s="4"/>
    </row>
    <row r="607" spans="1:26" ht="15.75" customHeight="1">
      <c r="A607" s="7"/>
      <c r="B607" s="4"/>
      <c r="C607" s="4"/>
      <c r="D607" s="7"/>
      <c r="E607" s="4"/>
      <c r="F607" s="4"/>
      <c r="G607" s="7"/>
      <c r="H607" s="53"/>
      <c r="I607" s="53"/>
      <c r="J607" s="53"/>
      <c r="K607" s="53"/>
      <c r="L607" s="53"/>
      <c r="M607" s="53"/>
      <c r="N607" s="53"/>
      <c r="O607" s="53"/>
      <c r="P607" s="53"/>
      <c r="Q607" s="53"/>
      <c r="R607" s="53"/>
      <c r="S607" s="4"/>
      <c r="T607" s="4"/>
      <c r="U607" s="4"/>
      <c r="V607" s="4"/>
      <c r="W607" s="4"/>
      <c r="X607" s="4"/>
      <c r="Y607" s="4"/>
      <c r="Z607" s="4"/>
    </row>
    <row r="608" spans="1:26" ht="15.75" customHeight="1">
      <c r="A608" s="7"/>
      <c r="B608" s="4"/>
      <c r="C608" s="4"/>
      <c r="D608" s="7"/>
      <c r="E608" s="4"/>
      <c r="F608" s="4"/>
      <c r="G608" s="7"/>
      <c r="H608" s="53"/>
      <c r="I608" s="53"/>
      <c r="J608" s="53"/>
      <c r="K608" s="53"/>
      <c r="L608" s="53"/>
      <c r="M608" s="53"/>
      <c r="N608" s="53"/>
      <c r="O608" s="53"/>
      <c r="P608" s="53"/>
      <c r="Q608" s="53"/>
      <c r="R608" s="53"/>
      <c r="S608" s="4"/>
      <c r="T608" s="4"/>
      <c r="U608" s="4"/>
      <c r="V608" s="4"/>
      <c r="W608" s="4"/>
      <c r="X608" s="4"/>
      <c r="Y608" s="4"/>
      <c r="Z608" s="4"/>
    </row>
    <row r="609" spans="1:26" ht="15.75" customHeight="1">
      <c r="A609" s="7"/>
      <c r="B609" s="4"/>
      <c r="C609" s="4"/>
      <c r="D609" s="7"/>
      <c r="E609" s="4"/>
      <c r="F609" s="4"/>
      <c r="G609" s="7"/>
      <c r="H609" s="53"/>
      <c r="I609" s="53"/>
      <c r="J609" s="53"/>
      <c r="K609" s="53"/>
      <c r="L609" s="53"/>
      <c r="M609" s="53"/>
      <c r="N609" s="53"/>
      <c r="O609" s="53"/>
      <c r="P609" s="53"/>
      <c r="Q609" s="53"/>
      <c r="R609" s="53"/>
      <c r="S609" s="4"/>
      <c r="T609" s="4"/>
      <c r="U609" s="4"/>
      <c r="V609" s="4"/>
      <c r="W609" s="4"/>
      <c r="X609" s="4"/>
      <c r="Y609" s="4"/>
      <c r="Z609" s="4"/>
    </row>
    <row r="610" spans="1:26" ht="15.75" customHeight="1">
      <c r="A610" s="7"/>
      <c r="B610" s="4"/>
      <c r="C610" s="4"/>
      <c r="D610" s="7"/>
      <c r="E610" s="4"/>
      <c r="F610" s="4"/>
      <c r="G610" s="7"/>
      <c r="H610" s="53"/>
      <c r="I610" s="53"/>
      <c r="J610" s="53"/>
      <c r="K610" s="53"/>
      <c r="L610" s="53"/>
      <c r="M610" s="53"/>
      <c r="N610" s="53"/>
      <c r="O610" s="53"/>
      <c r="P610" s="53"/>
      <c r="Q610" s="53"/>
      <c r="R610" s="53"/>
      <c r="S610" s="4"/>
      <c r="T610" s="4"/>
      <c r="U610" s="4"/>
      <c r="V610" s="4"/>
      <c r="W610" s="4"/>
      <c r="X610" s="4"/>
      <c r="Y610" s="4"/>
      <c r="Z610" s="4"/>
    </row>
    <row r="611" spans="1:26" ht="15.75" customHeight="1">
      <c r="A611" s="7"/>
      <c r="B611" s="4"/>
      <c r="C611" s="4"/>
      <c r="D611" s="7"/>
      <c r="E611" s="4"/>
      <c r="F611" s="4"/>
      <c r="G611" s="7"/>
      <c r="H611" s="53"/>
      <c r="I611" s="53"/>
      <c r="J611" s="53"/>
      <c r="K611" s="53"/>
      <c r="L611" s="53"/>
      <c r="M611" s="53"/>
      <c r="N611" s="53"/>
      <c r="O611" s="53"/>
      <c r="P611" s="53"/>
      <c r="Q611" s="53"/>
      <c r="R611" s="53"/>
      <c r="S611" s="4"/>
      <c r="T611" s="4"/>
      <c r="U611" s="4"/>
      <c r="V611" s="4"/>
      <c r="W611" s="4"/>
      <c r="X611" s="4"/>
      <c r="Y611" s="4"/>
      <c r="Z611" s="4"/>
    </row>
    <row r="612" spans="1:26" ht="15.75" customHeight="1">
      <c r="A612" s="7"/>
      <c r="B612" s="4"/>
      <c r="C612" s="4"/>
      <c r="D612" s="7"/>
      <c r="E612" s="4"/>
      <c r="F612" s="4"/>
      <c r="G612" s="7"/>
      <c r="H612" s="53"/>
      <c r="I612" s="53"/>
      <c r="J612" s="53"/>
      <c r="K612" s="53"/>
      <c r="L612" s="53"/>
      <c r="M612" s="53"/>
      <c r="N612" s="53"/>
      <c r="O612" s="53"/>
      <c r="P612" s="53"/>
      <c r="Q612" s="53"/>
      <c r="R612" s="53"/>
      <c r="S612" s="4"/>
      <c r="T612" s="4"/>
      <c r="U612" s="4"/>
      <c r="V612" s="4"/>
      <c r="W612" s="4"/>
      <c r="X612" s="4"/>
      <c r="Y612" s="4"/>
      <c r="Z612" s="4"/>
    </row>
    <row r="613" spans="1:26" ht="15.75" customHeight="1">
      <c r="A613" s="7"/>
      <c r="B613" s="4"/>
      <c r="C613" s="4"/>
      <c r="D613" s="7"/>
      <c r="E613" s="4"/>
      <c r="F613" s="4"/>
      <c r="G613" s="7"/>
      <c r="H613" s="53"/>
      <c r="I613" s="53"/>
      <c r="J613" s="53"/>
      <c r="K613" s="53"/>
      <c r="L613" s="53"/>
      <c r="M613" s="53"/>
      <c r="N613" s="53"/>
      <c r="O613" s="53"/>
      <c r="P613" s="53"/>
      <c r="Q613" s="53"/>
      <c r="R613" s="53"/>
      <c r="S613" s="4"/>
      <c r="T613" s="4"/>
      <c r="U613" s="4"/>
      <c r="V613" s="4"/>
      <c r="W613" s="4"/>
      <c r="X613" s="4"/>
      <c r="Y613" s="4"/>
      <c r="Z613" s="4"/>
    </row>
    <row r="614" spans="1:26" ht="15.75" customHeight="1">
      <c r="A614" s="7"/>
      <c r="B614" s="4"/>
      <c r="C614" s="4"/>
      <c r="D614" s="7"/>
      <c r="E614" s="4"/>
      <c r="F614" s="4"/>
      <c r="G614" s="7"/>
      <c r="H614" s="53"/>
      <c r="I614" s="53"/>
      <c r="J614" s="53"/>
      <c r="K614" s="53"/>
      <c r="L614" s="53"/>
      <c r="M614" s="53"/>
      <c r="N614" s="53"/>
      <c r="O614" s="53"/>
      <c r="P614" s="53"/>
      <c r="Q614" s="53"/>
      <c r="R614" s="53"/>
      <c r="S614" s="4"/>
      <c r="T614" s="4"/>
      <c r="U614" s="4"/>
      <c r="V614" s="4"/>
      <c r="W614" s="4"/>
      <c r="X614" s="4"/>
      <c r="Y614" s="4"/>
      <c r="Z614" s="4"/>
    </row>
    <row r="615" spans="1:26" ht="15.75" customHeight="1">
      <c r="A615" s="7"/>
      <c r="B615" s="4"/>
      <c r="C615" s="4"/>
      <c r="D615" s="7"/>
      <c r="E615" s="4"/>
      <c r="F615" s="4"/>
      <c r="G615" s="7"/>
      <c r="H615" s="53"/>
      <c r="I615" s="53"/>
      <c r="J615" s="53"/>
      <c r="K615" s="53"/>
      <c r="L615" s="53"/>
      <c r="M615" s="53"/>
      <c r="N615" s="53"/>
      <c r="O615" s="53"/>
      <c r="P615" s="53"/>
      <c r="Q615" s="53"/>
      <c r="R615" s="53"/>
      <c r="S615" s="4"/>
      <c r="T615" s="4"/>
      <c r="U615" s="4"/>
      <c r="V615" s="4"/>
      <c r="W615" s="4"/>
      <c r="X615" s="4"/>
      <c r="Y615" s="4"/>
      <c r="Z615" s="4"/>
    </row>
    <row r="616" spans="1:26" ht="15.75" customHeight="1">
      <c r="A616" s="7"/>
      <c r="B616" s="4"/>
      <c r="C616" s="4"/>
      <c r="D616" s="7"/>
      <c r="E616" s="4"/>
      <c r="F616" s="4"/>
      <c r="G616" s="7"/>
      <c r="H616" s="53"/>
      <c r="I616" s="53"/>
      <c r="J616" s="53"/>
      <c r="K616" s="53"/>
      <c r="L616" s="53"/>
      <c r="M616" s="53"/>
      <c r="N616" s="53"/>
      <c r="O616" s="53"/>
      <c r="P616" s="53"/>
      <c r="Q616" s="53"/>
      <c r="R616" s="53"/>
      <c r="S616" s="4"/>
      <c r="T616" s="4"/>
      <c r="U616" s="4"/>
      <c r="V616" s="4"/>
      <c r="W616" s="4"/>
      <c r="X616" s="4"/>
      <c r="Y616" s="4"/>
      <c r="Z616" s="4"/>
    </row>
    <row r="617" spans="1:26" ht="15.75" customHeight="1">
      <c r="A617" s="7"/>
      <c r="B617" s="4"/>
      <c r="C617" s="4"/>
      <c r="D617" s="7"/>
      <c r="E617" s="4"/>
      <c r="F617" s="4"/>
      <c r="G617" s="7"/>
      <c r="H617" s="53"/>
      <c r="I617" s="53"/>
      <c r="J617" s="53"/>
      <c r="K617" s="53"/>
      <c r="L617" s="53"/>
      <c r="M617" s="53"/>
      <c r="N617" s="53"/>
      <c r="O617" s="53"/>
      <c r="P617" s="53"/>
      <c r="Q617" s="53"/>
      <c r="R617" s="53"/>
      <c r="S617" s="4"/>
      <c r="T617" s="4"/>
      <c r="U617" s="4"/>
      <c r="V617" s="4"/>
      <c r="W617" s="4"/>
      <c r="X617" s="4"/>
      <c r="Y617" s="4"/>
      <c r="Z617" s="4"/>
    </row>
    <row r="618" spans="1:26" ht="15.75" customHeight="1">
      <c r="A618" s="7"/>
      <c r="B618" s="4"/>
      <c r="C618" s="4"/>
      <c r="D618" s="7"/>
      <c r="E618" s="4"/>
      <c r="F618" s="4"/>
      <c r="G618" s="7"/>
      <c r="H618" s="53"/>
      <c r="I618" s="53"/>
      <c r="J618" s="53"/>
      <c r="K618" s="53"/>
      <c r="L618" s="53"/>
      <c r="M618" s="53"/>
      <c r="N618" s="53"/>
      <c r="O618" s="53"/>
      <c r="P618" s="53"/>
      <c r="Q618" s="53"/>
      <c r="R618" s="53"/>
      <c r="S618" s="4"/>
      <c r="T618" s="4"/>
      <c r="U618" s="4"/>
      <c r="V618" s="4"/>
      <c r="W618" s="4"/>
      <c r="X618" s="4"/>
      <c r="Y618" s="4"/>
      <c r="Z618" s="4"/>
    </row>
    <row r="619" spans="1:26" ht="15.75" customHeight="1">
      <c r="A619" s="7"/>
      <c r="B619" s="4"/>
      <c r="C619" s="4"/>
      <c r="D619" s="7"/>
      <c r="E619" s="4"/>
      <c r="F619" s="4"/>
      <c r="G619" s="7"/>
      <c r="H619" s="53"/>
      <c r="I619" s="53"/>
      <c r="J619" s="53"/>
      <c r="K619" s="53"/>
      <c r="L619" s="53"/>
      <c r="M619" s="53"/>
      <c r="N619" s="53"/>
      <c r="O619" s="53"/>
      <c r="P619" s="53"/>
      <c r="Q619" s="53"/>
      <c r="R619" s="53"/>
      <c r="S619" s="4"/>
      <c r="T619" s="4"/>
      <c r="U619" s="4"/>
      <c r="V619" s="4"/>
      <c r="W619" s="4"/>
      <c r="X619" s="4"/>
      <c r="Y619" s="4"/>
      <c r="Z619" s="4"/>
    </row>
    <row r="620" spans="1:26" ht="15.75" customHeight="1">
      <c r="A620" s="7"/>
      <c r="B620" s="4"/>
      <c r="C620" s="4"/>
      <c r="D620" s="7"/>
      <c r="E620" s="4"/>
      <c r="F620" s="4"/>
      <c r="G620" s="7"/>
      <c r="H620" s="53"/>
      <c r="I620" s="53"/>
      <c r="J620" s="53"/>
      <c r="K620" s="53"/>
      <c r="L620" s="53"/>
      <c r="M620" s="53"/>
      <c r="N620" s="53"/>
      <c r="O620" s="53"/>
      <c r="P620" s="53"/>
      <c r="Q620" s="53"/>
      <c r="R620" s="53"/>
      <c r="S620" s="4"/>
      <c r="T620" s="4"/>
      <c r="U620" s="4"/>
      <c r="V620" s="4"/>
      <c r="W620" s="4"/>
      <c r="X620" s="4"/>
      <c r="Y620" s="4"/>
      <c r="Z620" s="4"/>
    </row>
    <row r="621" spans="1:26" ht="15.75" customHeight="1">
      <c r="A621" s="7"/>
      <c r="B621" s="4"/>
      <c r="C621" s="4"/>
      <c r="D621" s="7"/>
      <c r="E621" s="4"/>
      <c r="F621" s="4"/>
      <c r="G621" s="7"/>
      <c r="H621" s="53"/>
      <c r="I621" s="53"/>
      <c r="J621" s="53"/>
      <c r="K621" s="53"/>
      <c r="L621" s="53"/>
      <c r="M621" s="53"/>
      <c r="N621" s="53"/>
      <c r="O621" s="53"/>
      <c r="P621" s="53"/>
      <c r="Q621" s="53"/>
      <c r="R621" s="53"/>
      <c r="S621" s="4"/>
      <c r="T621" s="4"/>
      <c r="U621" s="4"/>
      <c r="V621" s="4"/>
      <c r="W621" s="4"/>
      <c r="X621" s="4"/>
      <c r="Y621" s="4"/>
      <c r="Z621" s="4"/>
    </row>
    <row r="622" spans="1:26" ht="15.75" customHeight="1">
      <c r="A622" s="7"/>
      <c r="B622" s="4"/>
      <c r="C622" s="4"/>
      <c r="D622" s="7"/>
      <c r="E622" s="4"/>
      <c r="F622" s="4"/>
      <c r="G622" s="7"/>
      <c r="H622" s="53"/>
      <c r="I622" s="53"/>
      <c r="J622" s="53"/>
      <c r="K622" s="53"/>
      <c r="L622" s="53"/>
      <c r="M622" s="53"/>
      <c r="N622" s="53"/>
      <c r="O622" s="53"/>
      <c r="P622" s="53"/>
      <c r="Q622" s="53"/>
      <c r="R622" s="53"/>
      <c r="S622" s="4"/>
      <c r="T622" s="4"/>
      <c r="U622" s="4"/>
      <c r="V622" s="4"/>
      <c r="W622" s="4"/>
      <c r="X622" s="4"/>
      <c r="Y622" s="4"/>
      <c r="Z622" s="4"/>
    </row>
    <row r="623" spans="1:26" ht="15.75" customHeight="1">
      <c r="A623" s="7"/>
      <c r="B623" s="4"/>
      <c r="C623" s="4"/>
      <c r="D623" s="7"/>
      <c r="E623" s="4"/>
      <c r="F623" s="4"/>
      <c r="G623" s="7"/>
      <c r="H623" s="53"/>
      <c r="I623" s="53"/>
      <c r="J623" s="53"/>
      <c r="K623" s="53"/>
      <c r="L623" s="53"/>
      <c r="M623" s="53"/>
      <c r="N623" s="53"/>
      <c r="O623" s="53"/>
      <c r="P623" s="53"/>
      <c r="Q623" s="53"/>
      <c r="R623" s="53"/>
      <c r="S623" s="4"/>
      <c r="T623" s="4"/>
      <c r="U623" s="4"/>
      <c r="V623" s="4"/>
      <c r="W623" s="4"/>
      <c r="X623" s="4"/>
      <c r="Y623" s="4"/>
      <c r="Z623" s="4"/>
    </row>
    <row r="624" spans="1:26" ht="15.75" customHeight="1">
      <c r="A624" s="7"/>
      <c r="B624" s="4"/>
      <c r="C624" s="4"/>
      <c r="D624" s="7"/>
      <c r="E624" s="4"/>
      <c r="F624" s="4"/>
      <c r="G624" s="7"/>
      <c r="H624" s="53"/>
      <c r="I624" s="53"/>
      <c r="J624" s="53"/>
      <c r="K624" s="53"/>
      <c r="L624" s="53"/>
      <c r="M624" s="53"/>
      <c r="N624" s="53"/>
      <c r="O624" s="53"/>
      <c r="P624" s="53"/>
      <c r="Q624" s="53"/>
      <c r="R624" s="53"/>
      <c r="S624" s="4"/>
      <c r="T624" s="4"/>
      <c r="U624" s="4"/>
      <c r="V624" s="4"/>
      <c r="W624" s="4"/>
      <c r="X624" s="4"/>
      <c r="Y624" s="4"/>
      <c r="Z624" s="4"/>
    </row>
    <row r="625" spans="1:26" ht="15.75" customHeight="1">
      <c r="A625" s="7"/>
      <c r="B625" s="4"/>
      <c r="C625" s="4"/>
      <c r="D625" s="7"/>
      <c r="E625" s="4"/>
      <c r="F625" s="4"/>
      <c r="G625" s="7"/>
      <c r="H625" s="53"/>
      <c r="I625" s="53"/>
      <c r="J625" s="53"/>
      <c r="K625" s="53"/>
      <c r="L625" s="53"/>
      <c r="M625" s="53"/>
      <c r="N625" s="53"/>
      <c r="O625" s="53"/>
      <c r="P625" s="53"/>
      <c r="Q625" s="53"/>
      <c r="R625" s="53"/>
      <c r="S625" s="4"/>
      <c r="T625" s="4"/>
      <c r="U625" s="4"/>
      <c r="V625" s="4"/>
      <c r="W625" s="4"/>
      <c r="X625" s="4"/>
      <c r="Y625" s="4"/>
      <c r="Z625" s="4"/>
    </row>
    <row r="626" spans="1:26" ht="15.75" customHeight="1">
      <c r="A626" s="7"/>
      <c r="B626" s="4"/>
      <c r="C626" s="4"/>
      <c r="D626" s="7"/>
      <c r="E626" s="4"/>
      <c r="F626" s="4"/>
      <c r="G626" s="7"/>
      <c r="H626" s="53"/>
      <c r="I626" s="53"/>
      <c r="J626" s="53"/>
      <c r="K626" s="53"/>
      <c r="L626" s="53"/>
      <c r="M626" s="53"/>
      <c r="N626" s="53"/>
      <c r="O626" s="53"/>
      <c r="P626" s="53"/>
      <c r="Q626" s="53"/>
      <c r="R626" s="53"/>
      <c r="S626" s="4"/>
      <c r="T626" s="4"/>
      <c r="U626" s="4"/>
      <c r="V626" s="4"/>
      <c r="W626" s="4"/>
      <c r="X626" s="4"/>
      <c r="Y626" s="4"/>
      <c r="Z626" s="4"/>
    </row>
    <row r="627" spans="1:26" ht="15.75" customHeight="1">
      <c r="A627" s="7"/>
      <c r="B627" s="4"/>
      <c r="C627" s="4"/>
      <c r="D627" s="7"/>
      <c r="E627" s="4"/>
      <c r="F627" s="4"/>
      <c r="G627" s="7"/>
      <c r="H627" s="53"/>
      <c r="I627" s="53"/>
      <c r="J627" s="53"/>
      <c r="K627" s="53"/>
      <c r="L627" s="53"/>
      <c r="M627" s="53"/>
      <c r="N627" s="53"/>
      <c r="O627" s="53"/>
      <c r="P627" s="53"/>
      <c r="Q627" s="53"/>
      <c r="R627" s="53"/>
      <c r="S627" s="4"/>
      <c r="T627" s="4"/>
      <c r="U627" s="4"/>
      <c r="V627" s="4"/>
      <c r="W627" s="4"/>
      <c r="X627" s="4"/>
      <c r="Y627" s="4"/>
      <c r="Z627" s="4"/>
    </row>
    <row r="628" spans="1:26" ht="15.75" customHeight="1">
      <c r="A628" s="7"/>
      <c r="B628" s="4"/>
      <c r="C628" s="4"/>
      <c r="D628" s="7"/>
      <c r="E628" s="4"/>
      <c r="F628" s="4"/>
      <c r="G628" s="7"/>
      <c r="H628" s="53"/>
      <c r="I628" s="53"/>
      <c r="J628" s="53"/>
      <c r="K628" s="53"/>
      <c r="L628" s="53"/>
      <c r="M628" s="53"/>
      <c r="N628" s="53"/>
      <c r="O628" s="53"/>
      <c r="P628" s="53"/>
      <c r="Q628" s="53"/>
      <c r="R628" s="53"/>
      <c r="S628" s="4"/>
      <c r="T628" s="4"/>
      <c r="U628" s="4"/>
      <c r="V628" s="4"/>
      <c r="W628" s="4"/>
      <c r="X628" s="4"/>
      <c r="Y628" s="4"/>
      <c r="Z628" s="4"/>
    </row>
    <row r="629" spans="1:26" ht="15.75" customHeight="1">
      <c r="A629" s="7"/>
      <c r="B629" s="4"/>
      <c r="C629" s="4"/>
      <c r="D629" s="7"/>
      <c r="E629" s="4"/>
      <c r="F629" s="4"/>
      <c r="G629" s="7"/>
      <c r="H629" s="53"/>
      <c r="I629" s="53"/>
      <c r="J629" s="53"/>
      <c r="K629" s="53"/>
      <c r="L629" s="53"/>
      <c r="M629" s="53"/>
      <c r="N629" s="53"/>
      <c r="O629" s="53"/>
      <c r="P629" s="53"/>
      <c r="Q629" s="53"/>
      <c r="R629" s="53"/>
      <c r="S629" s="4"/>
      <c r="T629" s="4"/>
      <c r="U629" s="4"/>
      <c r="V629" s="4"/>
      <c r="W629" s="4"/>
      <c r="X629" s="4"/>
      <c r="Y629" s="4"/>
      <c r="Z629" s="4"/>
    </row>
    <row r="630" spans="1:26" ht="15.75" customHeight="1">
      <c r="A630" s="7"/>
      <c r="B630" s="4"/>
      <c r="C630" s="4"/>
      <c r="D630" s="7"/>
      <c r="E630" s="4"/>
      <c r="F630" s="4"/>
      <c r="G630" s="7"/>
      <c r="H630" s="53"/>
      <c r="I630" s="53"/>
      <c r="J630" s="53"/>
      <c r="K630" s="53"/>
      <c r="L630" s="53"/>
      <c r="M630" s="53"/>
      <c r="N630" s="53"/>
      <c r="O630" s="53"/>
      <c r="P630" s="53"/>
      <c r="Q630" s="53"/>
      <c r="R630" s="53"/>
      <c r="S630" s="4"/>
      <c r="T630" s="4"/>
      <c r="U630" s="4"/>
      <c r="V630" s="4"/>
      <c r="W630" s="4"/>
      <c r="X630" s="4"/>
      <c r="Y630" s="4"/>
      <c r="Z630" s="4"/>
    </row>
    <row r="631" spans="1:26" ht="15.75" customHeight="1">
      <c r="A631" s="7"/>
      <c r="B631" s="4"/>
      <c r="C631" s="4"/>
      <c r="D631" s="7"/>
      <c r="E631" s="4"/>
      <c r="F631" s="4"/>
      <c r="G631" s="7"/>
      <c r="H631" s="53"/>
      <c r="I631" s="53"/>
      <c r="J631" s="53"/>
      <c r="K631" s="53"/>
      <c r="L631" s="53"/>
      <c r="M631" s="53"/>
      <c r="N631" s="53"/>
      <c r="O631" s="53"/>
      <c r="P631" s="53"/>
      <c r="Q631" s="53"/>
      <c r="R631" s="53"/>
      <c r="S631" s="4"/>
      <c r="T631" s="4"/>
      <c r="U631" s="4"/>
      <c r="V631" s="4"/>
      <c r="W631" s="4"/>
      <c r="X631" s="4"/>
      <c r="Y631" s="4"/>
      <c r="Z631" s="4"/>
    </row>
    <row r="632" spans="1:26" ht="15.75" customHeight="1">
      <c r="A632" s="7"/>
      <c r="B632" s="4"/>
      <c r="C632" s="4"/>
      <c r="D632" s="7"/>
      <c r="E632" s="4"/>
      <c r="F632" s="4"/>
      <c r="G632" s="7"/>
      <c r="H632" s="53"/>
      <c r="I632" s="53"/>
      <c r="J632" s="53"/>
      <c r="K632" s="53"/>
      <c r="L632" s="53"/>
      <c r="M632" s="53"/>
      <c r="N632" s="53"/>
      <c r="O632" s="53"/>
      <c r="P632" s="53"/>
      <c r="Q632" s="53"/>
      <c r="R632" s="53"/>
      <c r="S632" s="4"/>
      <c r="T632" s="4"/>
      <c r="U632" s="4"/>
      <c r="V632" s="4"/>
      <c r="W632" s="4"/>
      <c r="X632" s="4"/>
      <c r="Y632" s="4"/>
      <c r="Z632" s="4"/>
    </row>
    <row r="633" spans="1:26" ht="15.75" customHeight="1">
      <c r="A633" s="7"/>
      <c r="B633" s="4"/>
      <c r="C633" s="4"/>
      <c r="D633" s="7"/>
      <c r="E633" s="4"/>
      <c r="F633" s="4"/>
      <c r="G633" s="7"/>
      <c r="H633" s="53"/>
      <c r="I633" s="53"/>
      <c r="J633" s="53"/>
      <c r="K633" s="53"/>
      <c r="L633" s="53"/>
      <c r="M633" s="53"/>
      <c r="N633" s="53"/>
      <c r="O633" s="53"/>
      <c r="P633" s="53"/>
      <c r="Q633" s="53"/>
      <c r="R633" s="53"/>
      <c r="S633" s="4"/>
      <c r="T633" s="4"/>
      <c r="U633" s="4"/>
      <c r="V633" s="4"/>
      <c r="W633" s="4"/>
      <c r="X633" s="4"/>
      <c r="Y633" s="4"/>
      <c r="Z633" s="4"/>
    </row>
    <row r="634" spans="1:26" ht="15.75" customHeight="1">
      <c r="A634" s="7"/>
      <c r="B634" s="4"/>
      <c r="C634" s="4"/>
      <c r="D634" s="7"/>
      <c r="E634" s="4"/>
      <c r="F634" s="4"/>
      <c r="G634" s="7"/>
      <c r="H634" s="53"/>
      <c r="I634" s="53"/>
      <c r="J634" s="53"/>
      <c r="K634" s="53"/>
      <c r="L634" s="53"/>
      <c r="M634" s="53"/>
      <c r="N634" s="53"/>
      <c r="O634" s="53"/>
      <c r="P634" s="53"/>
      <c r="Q634" s="53"/>
      <c r="R634" s="53"/>
      <c r="S634" s="4"/>
      <c r="T634" s="4"/>
      <c r="U634" s="4"/>
      <c r="V634" s="4"/>
      <c r="W634" s="4"/>
      <c r="X634" s="4"/>
      <c r="Y634" s="4"/>
      <c r="Z634" s="4"/>
    </row>
    <row r="635" spans="1:26" ht="15.75" customHeight="1">
      <c r="A635" s="7"/>
      <c r="B635" s="4"/>
      <c r="C635" s="4"/>
      <c r="D635" s="7"/>
      <c r="E635" s="4"/>
      <c r="F635" s="4"/>
      <c r="G635" s="7"/>
      <c r="H635" s="53"/>
      <c r="I635" s="53"/>
      <c r="J635" s="53"/>
      <c r="K635" s="53"/>
      <c r="L635" s="53"/>
      <c r="M635" s="53"/>
      <c r="N635" s="53"/>
      <c r="O635" s="53"/>
      <c r="P635" s="53"/>
      <c r="Q635" s="53"/>
      <c r="R635" s="53"/>
      <c r="S635" s="4"/>
      <c r="T635" s="4"/>
      <c r="U635" s="4"/>
      <c r="V635" s="4"/>
      <c r="W635" s="4"/>
      <c r="X635" s="4"/>
      <c r="Y635" s="4"/>
      <c r="Z635" s="4"/>
    </row>
    <row r="636" spans="1:26" ht="15.75" customHeight="1">
      <c r="A636" s="7"/>
      <c r="B636" s="4"/>
      <c r="C636" s="4"/>
      <c r="D636" s="7"/>
      <c r="E636" s="4"/>
      <c r="F636" s="4"/>
      <c r="G636" s="7"/>
      <c r="H636" s="53"/>
      <c r="I636" s="53"/>
      <c r="J636" s="53"/>
      <c r="K636" s="53"/>
      <c r="L636" s="53"/>
      <c r="M636" s="53"/>
      <c r="N636" s="53"/>
      <c r="O636" s="53"/>
      <c r="P636" s="53"/>
      <c r="Q636" s="53"/>
      <c r="R636" s="53"/>
      <c r="S636" s="4"/>
      <c r="T636" s="4"/>
      <c r="U636" s="4"/>
      <c r="V636" s="4"/>
      <c r="W636" s="4"/>
      <c r="X636" s="4"/>
      <c r="Y636" s="4"/>
      <c r="Z636" s="4"/>
    </row>
    <row r="637" spans="1:26" ht="15.75" customHeight="1">
      <c r="A637" s="7"/>
      <c r="B637" s="4"/>
      <c r="C637" s="4"/>
      <c r="D637" s="7"/>
      <c r="E637" s="4"/>
      <c r="F637" s="4"/>
      <c r="G637" s="7"/>
      <c r="H637" s="53"/>
      <c r="I637" s="53"/>
      <c r="J637" s="53"/>
      <c r="K637" s="53"/>
      <c r="L637" s="53"/>
      <c r="M637" s="53"/>
      <c r="N637" s="53"/>
      <c r="O637" s="53"/>
      <c r="P637" s="53"/>
      <c r="Q637" s="53"/>
      <c r="R637" s="53"/>
      <c r="S637" s="4"/>
      <c r="T637" s="4"/>
      <c r="U637" s="4"/>
      <c r="V637" s="4"/>
      <c r="W637" s="4"/>
      <c r="X637" s="4"/>
      <c r="Y637" s="4"/>
      <c r="Z637" s="4"/>
    </row>
    <row r="638" spans="1:26" ht="15.75" customHeight="1">
      <c r="A638" s="7"/>
      <c r="B638" s="4"/>
      <c r="C638" s="4"/>
      <c r="D638" s="7"/>
      <c r="E638" s="4"/>
      <c r="F638" s="4"/>
      <c r="G638" s="7"/>
      <c r="H638" s="53"/>
      <c r="I638" s="53"/>
      <c r="J638" s="53"/>
      <c r="K638" s="53"/>
      <c r="L638" s="53"/>
      <c r="M638" s="53"/>
      <c r="N638" s="53"/>
      <c r="O638" s="53"/>
      <c r="P638" s="53"/>
      <c r="Q638" s="53"/>
      <c r="R638" s="53"/>
      <c r="S638" s="4"/>
      <c r="T638" s="4"/>
      <c r="U638" s="4"/>
      <c r="V638" s="4"/>
      <c r="W638" s="4"/>
      <c r="X638" s="4"/>
      <c r="Y638" s="4"/>
      <c r="Z638" s="4"/>
    </row>
    <row r="639" spans="1:26" ht="15.75" customHeight="1">
      <c r="A639" s="7"/>
      <c r="B639" s="4"/>
      <c r="C639" s="4"/>
      <c r="D639" s="7"/>
      <c r="E639" s="4"/>
      <c r="F639" s="4"/>
      <c r="G639" s="7"/>
      <c r="H639" s="53"/>
      <c r="I639" s="53"/>
      <c r="J639" s="53"/>
      <c r="K639" s="53"/>
      <c r="L639" s="53"/>
      <c r="M639" s="53"/>
      <c r="N639" s="53"/>
      <c r="O639" s="53"/>
      <c r="P639" s="53"/>
      <c r="Q639" s="53"/>
      <c r="R639" s="53"/>
      <c r="S639" s="4"/>
      <c r="T639" s="4"/>
      <c r="U639" s="4"/>
      <c r="V639" s="4"/>
      <c r="W639" s="4"/>
      <c r="X639" s="4"/>
      <c r="Y639" s="4"/>
      <c r="Z639" s="4"/>
    </row>
    <row r="640" spans="1:26" ht="15.75" customHeight="1">
      <c r="A640" s="7"/>
      <c r="B640" s="4"/>
      <c r="C640" s="4"/>
      <c r="D640" s="7"/>
      <c r="E640" s="4"/>
      <c r="F640" s="4"/>
      <c r="G640" s="7"/>
      <c r="H640" s="53"/>
      <c r="I640" s="53"/>
      <c r="J640" s="53"/>
      <c r="K640" s="53"/>
      <c r="L640" s="53"/>
      <c r="M640" s="53"/>
      <c r="N640" s="53"/>
      <c r="O640" s="53"/>
      <c r="P640" s="53"/>
      <c r="Q640" s="53"/>
      <c r="R640" s="53"/>
      <c r="S640" s="4"/>
      <c r="T640" s="4"/>
      <c r="U640" s="4"/>
      <c r="V640" s="4"/>
      <c r="W640" s="4"/>
      <c r="X640" s="4"/>
      <c r="Y640" s="4"/>
      <c r="Z640" s="4"/>
    </row>
    <row r="641" spans="1:26" ht="15.75" customHeight="1">
      <c r="A641" s="7"/>
      <c r="B641" s="4"/>
      <c r="C641" s="4"/>
      <c r="D641" s="7"/>
      <c r="E641" s="4"/>
      <c r="F641" s="4"/>
      <c r="G641" s="7"/>
      <c r="H641" s="53"/>
      <c r="I641" s="53"/>
      <c r="J641" s="53"/>
      <c r="K641" s="53"/>
      <c r="L641" s="53"/>
      <c r="M641" s="53"/>
      <c r="N641" s="53"/>
      <c r="O641" s="53"/>
      <c r="P641" s="53"/>
      <c r="Q641" s="53"/>
      <c r="R641" s="53"/>
      <c r="S641" s="4"/>
      <c r="T641" s="4"/>
      <c r="U641" s="4"/>
      <c r="V641" s="4"/>
      <c r="W641" s="4"/>
      <c r="X641" s="4"/>
      <c r="Y641" s="4"/>
      <c r="Z641" s="4"/>
    </row>
    <row r="642" spans="1:26" ht="15.75" customHeight="1">
      <c r="A642" s="7"/>
      <c r="B642" s="4"/>
      <c r="C642" s="4"/>
      <c r="D642" s="7"/>
      <c r="E642" s="4"/>
      <c r="F642" s="4"/>
      <c r="G642" s="7"/>
      <c r="H642" s="53"/>
      <c r="I642" s="53"/>
      <c r="J642" s="53"/>
      <c r="K642" s="53"/>
      <c r="L642" s="53"/>
      <c r="M642" s="53"/>
      <c r="N642" s="53"/>
      <c r="O642" s="53"/>
      <c r="P642" s="53"/>
      <c r="Q642" s="53"/>
      <c r="R642" s="53"/>
      <c r="S642" s="4"/>
      <c r="T642" s="4"/>
      <c r="U642" s="4"/>
      <c r="V642" s="4"/>
      <c r="W642" s="4"/>
      <c r="X642" s="4"/>
      <c r="Y642" s="4"/>
      <c r="Z642" s="4"/>
    </row>
    <row r="643" spans="1:26" ht="15.75" customHeight="1">
      <c r="A643" s="7"/>
      <c r="B643" s="4"/>
      <c r="C643" s="4"/>
      <c r="D643" s="7"/>
      <c r="E643" s="4"/>
      <c r="F643" s="4"/>
      <c r="G643" s="7"/>
      <c r="H643" s="53"/>
      <c r="I643" s="53"/>
      <c r="J643" s="53"/>
      <c r="K643" s="53"/>
      <c r="L643" s="53"/>
      <c r="M643" s="53"/>
      <c r="N643" s="53"/>
      <c r="O643" s="53"/>
      <c r="P643" s="53"/>
      <c r="Q643" s="53"/>
      <c r="R643" s="53"/>
      <c r="S643" s="4"/>
      <c r="T643" s="4"/>
      <c r="U643" s="4"/>
      <c r="V643" s="4"/>
      <c r="W643" s="4"/>
      <c r="X643" s="4"/>
      <c r="Y643" s="4"/>
      <c r="Z643" s="4"/>
    </row>
    <row r="644" spans="1:26" ht="15.75" customHeight="1">
      <c r="A644" s="7"/>
      <c r="B644" s="4"/>
      <c r="C644" s="4"/>
      <c r="D644" s="7"/>
      <c r="E644" s="4"/>
      <c r="F644" s="4"/>
      <c r="G644" s="7"/>
      <c r="H644" s="53"/>
      <c r="I644" s="53"/>
      <c r="J644" s="53"/>
      <c r="K644" s="53"/>
      <c r="L644" s="53"/>
      <c r="M644" s="53"/>
      <c r="N644" s="53"/>
      <c r="O644" s="53"/>
      <c r="P644" s="53"/>
      <c r="Q644" s="53"/>
      <c r="R644" s="53"/>
      <c r="S644" s="4"/>
      <c r="T644" s="4"/>
      <c r="U644" s="4"/>
      <c r="V644" s="4"/>
      <c r="W644" s="4"/>
      <c r="X644" s="4"/>
      <c r="Y644" s="4"/>
      <c r="Z644" s="4"/>
    </row>
    <row r="645" spans="1:26" ht="15.75" customHeight="1">
      <c r="A645" s="7"/>
      <c r="B645" s="4"/>
      <c r="C645" s="4"/>
      <c r="D645" s="7"/>
      <c r="E645" s="4"/>
      <c r="F645" s="4"/>
      <c r="G645" s="7"/>
      <c r="H645" s="53"/>
      <c r="I645" s="53"/>
      <c r="J645" s="53"/>
      <c r="K645" s="53"/>
      <c r="L645" s="53"/>
      <c r="M645" s="53"/>
      <c r="N645" s="53"/>
      <c r="O645" s="53"/>
      <c r="P645" s="53"/>
      <c r="Q645" s="53"/>
      <c r="R645" s="53"/>
      <c r="S645" s="4"/>
      <c r="T645" s="4"/>
      <c r="U645" s="4"/>
      <c r="V645" s="4"/>
      <c r="W645" s="4"/>
      <c r="X645" s="4"/>
      <c r="Y645" s="4"/>
      <c r="Z645" s="4"/>
    </row>
    <row r="646" spans="1:26" ht="15.75" customHeight="1">
      <c r="A646" s="7"/>
      <c r="B646" s="4"/>
      <c r="C646" s="4"/>
      <c r="D646" s="7"/>
      <c r="E646" s="4"/>
      <c r="F646" s="4"/>
      <c r="G646" s="7"/>
      <c r="H646" s="53"/>
      <c r="I646" s="53"/>
      <c r="J646" s="53"/>
      <c r="K646" s="53"/>
      <c r="L646" s="53"/>
      <c r="M646" s="53"/>
      <c r="N646" s="53"/>
      <c r="O646" s="53"/>
      <c r="P646" s="53"/>
      <c r="Q646" s="53"/>
      <c r="R646" s="53"/>
      <c r="S646" s="4"/>
      <c r="T646" s="4"/>
      <c r="U646" s="4"/>
      <c r="V646" s="4"/>
      <c r="W646" s="4"/>
      <c r="X646" s="4"/>
      <c r="Y646" s="4"/>
      <c r="Z646" s="4"/>
    </row>
    <row r="647" spans="1:26" ht="15.75" customHeight="1">
      <c r="A647" s="7"/>
      <c r="B647" s="4"/>
      <c r="C647" s="4"/>
      <c r="D647" s="7"/>
      <c r="E647" s="4"/>
      <c r="F647" s="4"/>
      <c r="G647" s="7"/>
      <c r="H647" s="53"/>
      <c r="I647" s="53"/>
      <c r="J647" s="53"/>
      <c r="K647" s="53"/>
      <c r="L647" s="53"/>
      <c r="M647" s="53"/>
      <c r="N647" s="53"/>
      <c r="O647" s="53"/>
      <c r="P647" s="53"/>
      <c r="Q647" s="53"/>
      <c r="R647" s="53"/>
      <c r="S647" s="4"/>
      <c r="T647" s="4"/>
      <c r="U647" s="4"/>
      <c r="V647" s="4"/>
      <c r="W647" s="4"/>
      <c r="X647" s="4"/>
      <c r="Y647" s="4"/>
      <c r="Z647" s="4"/>
    </row>
    <row r="648" spans="1:26" ht="15.75" customHeight="1">
      <c r="A648" s="7"/>
      <c r="B648" s="4"/>
      <c r="C648" s="4"/>
      <c r="D648" s="7"/>
      <c r="E648" s="4"/>
      <c r="F648" s="4"/>
      <c r="G648" s="7"/>
      <c r="H648" s="53"/>
      <c r="I648" s="53"/>
      <c r="J648" s="53"/>
      <c r="K648" s="53"/>
      <c r="L648" s="53"/>
      <c r="M648" s="53"/>
      <c r="N648" s="53"/>
      <c r="O648" s="53"/>
      <c r="P648" s="53"/>
      <c r="Q648" s="53"/>
      <c r="R648" s="53"/>
      <c r="S648" s="4"/>
      <c r="T648" s="4"/>
      <c r="U648" s="4"/>
      <c r="V648" s="4"/>
      <c r="W648" s="4"/>
      <c r="X648" s="4"/>
      <c r="Y648" s="4"/>
      <c r="Z648" s="4"/>
    </row>
    <row r="649" spans="1:26" ht="15.75" customHeight="1">
      <c r="A649" s="7"/>
      <c r="B649" s="4"/>
      <c r="C649" s="4"/>
      <c r="D649" s="7"/>
      <c r="E649" s="4"/>
      <c r="F649" s="4"/>
      <c r="G649" s="7"/>
      <c r="H649" s="53"/>
      <c r="I649" s="53"/>
      <c r="J649" s="53"/>
      <c r="K649" s="53"/>
      <c r="L649" s="53"/>
      <c r="M649" s="53"/>
      <c r="N649" s="53"/>
      <c r="O649" s="53"/>
      <c r="P649" s="53"/>
      <c r="Q649" s="53"/>
      <c r="R649" s="53"/>
      <c r="S649" s="4"/>
      <c r="T649" s="4"/>
      <c r="U649" s="4"/>
      <c r="V649" s="4"/>
      <c r="W649" s="4"/>
      <c r="X649" s="4"/>
      <c r="Y649" s="4"/>
      <c r="Z649" s="4"/>
    </row>
    <row r="650" spans="1:26" ht="15.75" customHeight="1">
      <c r="A650" s="7"/>
      <c r="B650" s="4"/>
      <c r="C650" s="4"/>
      <c r="D650" s="7"/>
      <c r="E650" s="4"/>
      <c r="F650" s="4"/>
      <c r="G650" s="7"/>
      <c r="H650" s="53"/>
      <c r="I650" s="53"/>
      <c r="J650" s="53"/>
      <c r="K650" s="53"/>
      <c r="L650" s="53"/>
      <c r="M650" s="53"/>
      <c r="N650" s="53"/>
      <c r="O650" s="53"/>
      <c r="P650" s="53"/>
      <c r="Q650" s="53"/>
      <c r="R650" s="53"/>
      <c r="S650" s="4"/>
      <c r="T650" s="4"/>
      <c r="U650" s="4"/>
      <c r="V650" s="4"/>
      <c r="W650" s="4"/>
      <c r="X650" s="4"/>
      <c r="Y650" s="4"/>
      <c r="Z650" s="4"/>
    </row>
    <row r="651" spans="1:26" ht="15.75" customHeight="1">
      <c r="A651" s="7"/>
      <c r="B651" s="4"/>
      <c r="C651" s="4"/>
      <c r="D651" s="7"/>
      <c r="E651" s="4"/>
      <c r="F651" s="4"/>
      <c r="G651" s="7"/>
      <c r="H651" s="53"/>
      <c r="I651" s="53"/>
      <c r="J651" s="53"/>
      <c r="K651" s="53"/>
      <c r="L651" s="53"/>
      <c r="M651" s="53"/>
      <c r="N651" s="53"/>
      <c r="O651" s="53"/>
      <c r="P651" s="53"/>
      <c r="Q651" s="53"/>
      <c r="R651" s="53"/>
      <c r="S651" s="4"/>
      <c r="T651" s="4"/>
      <c r="U651" s="4"/>
      <c r="V651" s="4"/>
      <c r="W651" s="4"/>
      <c r="X651" s="4"/>
      <c r="Y651" s="4"/>
      <c r="Z651" s="4"/>
    </row>
    <row r="652" spans="1:26" ht="15.75" customHeight="1">
      <c r="A652" s="7"/>
      <c r="B652" s="4"/>
      <c r="C652" s="4"/>
      <c r="D652" s="7"/>
      <c r="E652" s="4"/>
      <c r="F652" s="4"/>
      <c r="G652" s="7"/>
      <c r="H652" s="53"/>
      <c r="I652" s="53"/>
      <c r="J652" s="53"/>
      <c r="K652" s="53"/>
      <c r="L652" s="53"/>
      <c r="M652" s="53"/>
      <c r="N652" s="53"/>
      <c r="O652" s="53"/>
      <c r="P652" s="53"/>
      <c r="Q652" s="53"/>
      <c r="R652" s="53"/>
      <c r="S652" s="4"/>
      <c r="T652" s="4"/>
      <c r="U652" s="4"/>
      <c r="V652" s="4"/>
      <c r="W652" s="4"/>
      <c r="X652" s="4"/>
      <c r="Y652" s="4"/>
      <c r="Z652" s="4"/>
    </row>
    <row r="653" spans="1:26" ht="15.75" customHeight="1">
      <c r="A653" s="7"/>
      <c r="B653" s="4"/>
      <c r="C653" s="4"/>
      <c r="D653" s="7"/>
      <c r="E653" s="4"/>
      <c r="F653" s="4"/>
      <c r="G653" s="7"/>
      <c r="H653" s="53"/>
      <c r="I653" s="53"/>
      <c r="J653" s="53"/>
      <c r="K653" s="53"/>
      <c r="L653" s="53"/>
      <c r="M653" s="53"/>
      <c r="N653" s="53"/>
      <c r="O653" s="53"/>
      <c r="P653" s="53"/>
      <c r="Q653" s="53"/>
      <c r="R653" s="53"/>
      <c r="S653" s="4"/>
      <c r="T653" s="4"/>
      <c r="U653" s="4"/>
      <c r="V653" s="4"/>
      <c r="W653" s="4"/>
      <c r="X653" s="4"/>
      <c r="Y653" s="4"/>
      <c r="Z653" s="4"/>
    </row>
    <row r="654" spans="1:26" ht="15.75" customHeight="1">
      <c r="A654" s="7"/>
      <c r="B654" s="4"/>
      <c r="C654" s="4"/>
      <c r="D654" s="7"/>
      <c r="E654" s="4"/>
      <c r="F654" s="4"/>
      <c r="G654" s="7"/>
      <c r="H654" s="53"/>
      <c r="I654" s="53"/>
      <c r="J654" s="53"/>
      <c r="K654" s="53"/>
      <c r="L654" s="53"/>
      <c r="M654" s="53"/>
      <c r="N654" s="53"/>
      <c r="O654" s="53"/>
      <c r="P654" s="53"/>
      <c r="Q654" s="53"/>
      <c r="R654" s="53"/>
      <c r="S654" s="4"/>
      <c r="T654" s="4"/>
      <c r="U654" s="4"/>
      <c r="V654" s="4"/>
      <c r="W654" s="4"/>
      <c r="X654" s="4"/>
      <c r="Y654" s="4"/>
      <c r="Z654" s="4"/>
    </row>
    <row r="655" spans="1:26" ht="15.75" customHeight="1">
      <c r="A655" s="7"/>
      <c r="B655" s="4"/>
      <c r="C655" s="4"/>
      <c r="D655" s="7"/>
      <c r="E655" s="4"/>
      <c r="F655" s="4"/>
      <c r="G655" s="7"/>
      <c r="H655" s="53"/>
      <c r="I655" s="53"/>
      <c r="J655" s="53"/>
      <c r="K655" s="53"/>
      <c r="L655" s="53"/>
      <c r="M655" s="53"/>
      <c r="N655" s="53"/>
      <c r="O655" s="53"/>
      <c r="P655" s="53"/>
      <c r="Q655" s="53"/>
      <c r="R655" s="53"/>
      <c r="S655" s="4"/>
      <c r="T655" s="4"/>
      <c r="U655" s="4"/>
      <c r="V655" s="4"/>
      <c r="W655" s="4"/>
      <c r="X655" s="4"/>
      <c r="Y655" s="4"/>
      <c r="Z655" s="4"/>
    </row>
    <row r="656" spans="1:26" ht="15.75" customHeight="1">
      <c r="A656" s="7"/>
      <c r="B656" s="4"/>
      <c r="C656" s="4"/>
      <c r="D656" s="7"/>
      <c r="E656" s="4"/>
      <c r="F656" s="4"/>
      <c r="G656" s="7"/>
      <c r="H656" s="53"/>
      <c r="I656" s="53"/>
      <c r="J656" s="53"/>
      <c r="K656" s="53"/>
      <c r="L656" s="53"/>
      <c r="M656" s="53"/>
      <c r="N656" s="53"/>
      <c r="O656" s="53"/>
      <c r="P656" s="53"/>
      <c r="Q656" s="53"/>
      <c r="R656" s="53"/>
      <c r="S656" s="4"/>
      <c r="T656" s="4"/>
      <c r="U656" s="4"/>
      <c r="V656" s="4"/>
      <c r="W656" s="4"/>
      <c r="X656" s="4"/>
      <c r="Y656" s="4"/>
      <c r="Z656" s="4"/>
    </row>
    <row r="657" spans="1:26" ht="15.75" customHeight="1">
      <c r="A657" s="7"/>
      <c r="B657" s="4"/>
      <c r="C657" s="4"/>
      <c r="D657" s="7"/>
      <c r="E657" s="4"/>
      <c r="F657" s="4"/>
      <c r="G657" s="7"/>
      <c r="H657" s="53"/>
      <c r="I657" s="53"/>
      <c r="J657" s="53"/>
      <c r="K657" s="53"/>
      <c r="L657" s="53"/>
      <c r="M657" s="53"/>
      <c r="N657" s="53"/>
      <c r="O657" s="53"/>
      <c r="P657" s="53"/>
      <c r="Q657" s="53"/>
      <c r="R657" s="53"/>
      <c r="S657" s="4"/>
      <c r="T657" s="4"/>
      <c r="U657" s="4"/>
      <c r="V657" s="4"/>
      <c r="W657" s="4"/>
      <c r="X657" s="4"/>
      <c r="Y657" s="4"/>
      <c r="Z657" s="4"/>
    </row>
    <row r="658" spans="1:26" ht="15.75" customHeight="1">
      <c r="A658" s="7"/>
      <c r="B658" s="4"/>
      <c r="C658" s="4"/>
      <c r="D658" s="7"/>
      <c r="E658" s="4"/>
      <c r="F658" s="4"/>
      <c r="G658" s="7"/>
      <c r="H658" s="53"/>
      <c r="I658" s="53"/>
      <c r="J658" s="53"/>
      <c r="K658" s="53"/>
      <c r="L658" s="53"/>
      <c r="M658" s="53"/>
      <c r="N658" s="53"/>
      <c r="O658" s="53"/>
      <c r="P658" s="53"/>
      <c r="Q658" s="53"/>
      <c r="R658" s="53"/>
      <c r="S658" s="4"/>
      <c r="T658" s="4"/>
      <c r="U658" s="4"/>
      <c r="V658" s="4"/>
      <c r="W658" s="4"/>
      <c r="X658" s="4"/>
      <c r="Y658" s="4"/>
      <c r="Z658" s="4"/>
    </row>
    <row r="659" spans="1:26" ht="15.75" customHeight="1">
      <c r="A659" s="7"/>
      <c r="B659" s="4"/>
      <c r="C659" s="4"/>
      <c r="D659" s="7"/>
      <c r="E659" s="4"/>
      <c r="F659" s="4"/>
      <c r="G659" s="7"/>
      <c r="H659" s="53"/>
      <c r="I659" s="53"/>
      <c r="J659" s="53"/>
      <c r="K659" s="53"/>
      <c r="L659" s="53"/>
      <c r="M659" s="53"/>
      <c r="N659" s="53"/>
      <c r="O659" s="53"/>
      <c r="P659" s="53"/>
      <c r="Q659" s="53"/>
      <c r="R659" s="53"/>
      <c r="S659" s="4"/>
      <c r="T659" s="4"/>
      <c r="U659" s="4"/>
      <c r="V659" s="4"/>
      <c r="W659" s="4"/>
      <c r="X659" s="4"/>
      <c r="Y659" s="4"/>
      <c r="Z659" s="4"/>
    </row>
    <row r="660" spans="1:26" ht="15.75" customHeight="1">
      <c r="A660" s="7"/>
      <c r="B660" s="4"/>
      <c r="C660" s="4"/>
      <c r="D660" s="7"/>
      <c r="E660" s="4"/>
      <c r="F660" s="4"/>
      <c r="G660" s="7"/>
      <c r="H660" s="53"/>
      <c r="I660" s="53"/>
      <c r="J660" s="53"/>
      <c r="K660" s="53"/>
      <c r="L660" s="53"/>
      <c r="M660" s="53"/>
      <c r="N660" s="53"/>
      <c r="O660" s="53"/>
      <c r="P660" s="53"/>
      <c r="Q660" s="53"/>
      <c r="R660" s="53"/>
      <c r="S660" s="4"/>
      <c r="T660" s="4"/>
      <c r="U660" s="4"/>
      <c r="V660" s="4"/>
      <c r="W660" s="4"/>
      <c r="X660" s="4"/>
      <c r="Y660" s="4"/>
      <c r="Z660" s="4"/>
    </row>
    <row r="661" spans="1:26" ht="15.75" customHeight="1">
      <c r="A661" s="7"/>
      <c r="B661" s="4"/>
      <c r="C661" s="4"/>
      <c r="D661" s="7"/>
      <c r="E661" s="4"/>
      <c r="F661" s="4"/>
      <c r="G661" s="7"/>
      <c r="H661" s="53"/>
      <c r="I661" s="53"/>
      <c r="J661" s="53"/>
      <c r="K661" s="53"/>
      <c r="L661" s="53"/>
      <c r="M661" s="53"/>
      <c r="N661" s="53"/>
      <c r="O661" s="53"/>
      <c r="P661" s="53"/>
      <c r="Q661" s="53"/>
      <c r="R661" s="53"/>
      <c r="S661" s="4"/>
      <c r="T661" s="4"/>
      <c r="U661" s="4"/>
      <c r="V661" s="4"/>
      <c r="W661" s="4"/>
      <c r="X661" s="4"/>
      <c r="Y661" s="4"/>
      <c r="Z661" s="4"/>
    </row>
    <row r="662" spans="1:26" ht="15.75" customHeight="1">
      <c r="A662" s="7"/>
      <c r="B662" s="4"/>
      <c r="C662" s="4"/>
      <c r="D662" s="7"/>
      <c r="E662" s="4"/>
      <c r="F662" s="4"/>
      <c r="G662" s="7"/>
      <c r="H662" s="53"/>
      <c r="I662" s="53"/>
      <c r="J662" s="53"/>
      <c r="K662" s="53"/>
      <c r="L662" s="53"/>
      <c r="M662" s="53"/>
      <c r="N662" s="53"/>
      <c r="O662" s="53"/>
      <c r="P662" s="53"/>
      <c r="Q662" s="53"/>
      <c r="R662" s="53"/>
      <c r="S662" s="4"/>
      <c r="T662" s="4"/>
      <c r="U662" s="4"/>
      <c r="V662" s="4"/>
      <c r="W662" s="4"/>
      <c r="X662" s="4"/>
      <c r="Y662" s="4"/>
      <c r="Z662" s="4"/>
    </row>
    <row r="663" spans="1:26" ht="15.75" customHeight="1">
      <c r="A663" s="7"/>
      <c r="B663" s="4"/>
      <c r="C663" s="4"/>
      <c r="D663" s="7"/>
      <c r="E663" s="4"/>
      <c r="F663" s="4"/>
      <c r="G663" s="7"/>
      <c r="H663" s="53"/>
      <c r="I663" s="53"/>
      <c r="J663" s="53"/>
      <c r="K663" s="53"/>
      <c r="L663" s="53"/>
      <c r="M663" s="53"/>
      <c r="N663" s="53"/>
      <c r="O663" s="53"/>
      <c r="P663" s="53"/>
      <c r="Q663" s="53"/>
      <c r="R663" s="53"/>
      <c r="S663" s="4"/>
      <c r="T663" s="4"/>
      <c r="U663" s="4"/>
      <c r="V663" s="4"/>
      <c r="W663" s="4"/>
      <c r="X663" s="4"/>
      <c r="Y663" s="4"/>
      <c r="Z663" s="4"/>
    </row>
    <row r="664" spans="1:26" ht="15.75" customHeight="1">
      <c r="A664" s="7"/>
      <c r="B664" s="4"/>
      <c r="C664" s="4"/>
      <c r="D664" s="7"/>
      <c r="E664" s="4"/>
      <c r="F664" s="4"/>
      <c r="G664" s="7"/>
      <c r="H664" s="53"/>
      <c r="I664" s="53"/>
      <c r="J664" s="53"/>
      <c r="K664" s="53"/>
      <c r="L664" s="53"/>
      <c r="M664" s="53"/>
      <c r="N664" s="53"/>
      <c r="O664" s="53"/>
      <c r="P664" s="53"/>
      <c r="Q664" s="53"/>
      <c r="R664" s="53"/>
      <c r="S664" s="4"/>
      <c r="T664" s="4"/>
      <c r="U664" s="4"/>
      <c r="V664" s="4"/>
      <c r="W664" s="4"/>
      <c r="X664" s="4"/>
      <c r="Y664" s="4"/>
      <c r="Z664" s="4"/>
    </row>
    <row r="665" spans="1:26" ht="15.75" customHeight="1">
      <c r="A665" s="7"/>
      <c r="B665" s="4"/>
      <c r="C665" s="4"/>
      <c r="D665" s="7"/>
      <c r="E665" s="4"/>
      <c r="F665" s="4"/>
      <c r="G665" s="7"/>
      <c r="H665" s="53"/>
      <c r="I665" s="53"/>
      <c r="J665" s="53"/>
      <c r="K665" s="53"/>
      <c r="L665" s="53"/>
      <c r="M665" s="53"/>
      <c r="N665" s="53"/>
      <c r="O665" s="53"/>
      <c r="P665" s="53"/>
      <c r="Q665" s="53"/>
      <c r="R665" s="53"/>
      <c r="S665" s="4"/>
      <c r="T665" s="4"/>
      <c r="U665" s="4"/>
      <c r="V665" s="4"/>
      <c r="W665" s="4"/>
      <c r="X665" s="4"/>
      <c r="Y665" s="4"/>
      <c r="Z665" s="4"/>
    </row>
    <row r="666" spans="1:26" ht="15.75" customHeight="1">
      <c r="A666" s="7"/>
      <c r="B666" s="4"/>
      <c r="C666" s="4"/>
      <c r="D666" s="7"/>
      <c r="E666" s="4"/>
      <c r="F666" s="4"/>
      <c r="G666" s="7"/>
      <c r="H666" s="53"/>
      <c r="I666" s="53"/>
      <c r="J666" s="53"/>
      <c r="K666" s="53"/>
      <c r="L666" s="53"/>
      <c r="M666" s="53"/>
      <c r="N666" s="53"/>
      <c r="O666" s="53"/>
      <c r="P666" s="53"/>
      <c r="Q666" s="53"/>
      <c r="R666" s="53"/>
      <c r="S666" s="4"/>
      <c r="T666" s="4"/>
      <c r="U666" s="4"/>
      <c r="V666" s="4"/>
      <c r="W666" s="4"/>
      <c r="X666" s="4"/>
      <c r="Y666" s="4"/>
      <c r="Z666" s="4"/>
    </row>
    <row r="667" spans="1:26" ht="15.75" customHeight="1">
      <c r="A667" s="7"/>
      <c r="B667" s="4"/>
      <c r="C667" s="4"/>
      <c r="D667" s="7"/>
      <c r="E667" s="4"/>
      <c r="F667" s="4"/>
      <c r="G667" s="7"/>
      <c r="H667" s="53"/>
      <c r="I667" s="53"/>
      <c r="J667" s="53"/>
      <c r="K667" s="53"/>
      <c r="L667" s="53"/>
      <c r="M667" s="53"/>
      <c r="N667" s="53"/>
      <c r="O667" s="53"/>
      <c r="P667" s="53"/>
      <c r="Q667" s="53"/>
      <c r="R667" s="53"/>
      <c r="S667" s="4"/>
      <c r="T667" s="4"/>
      <c r="U667" s="4"/>
      <c r="V667" s="4"/>
      <c r="W667" s="4"/>
      <c r="X667" s="4"/>
      <c r="Y667" s="4"/>
      <c r="Z667" s="4"/>
    </row>
    <row r="668" spans="1:26" ht="15.75" customHeight="1">
      <c r="A668" s="7"/>
      <c r="B668" s="4"/>
      <c r="C668" s="4"/>
      <c r="D668" s="7"/>
      <c r="E668" s="4"/>
      <c r="F668" s="4"/>
      <c r="G668" s="7"/>
      <c r="H668" s="53"/>
      <c r="I668" s="53"/>
      <c r="J668" s="53"/>
      <c r="K668" s="53"/>
      <c r="L668" s="53"/>
      <c r="M668" s="53"/>
      <c r="N668" s="53"/>
      <c r="O668" s="53"/>
      <c r="P668" s="53"/>
      <c r="Q668" s="53"/>
      <c r="R668" s="53"/>
      <c r="S668" s="4"/>
      <c r="T668" s="4"/>
      <c r="U668" s="4"/>
      <c r="V668" s="4"/>
      <c r="W668" s="4"/>
      <c r="X668" s="4"/>
      <c r="Y668" s="4"/>
      <c r="Z668" s="4"/>
    </row>
    <row r="669" spans="1:26" ht="15.75" customHeight="1">
      <c r="A669" s="7"/>
      <c r="B669" s="4"/>
      <c r="C669" s="4"/>
      <c r="D669" s="7"/>
      <c r="E669" s="4"/>
      <c r="F669" s="4"/>
      <c r="G669" s="7"/>
      <c r="H669" s="53"/>
      <c r="I669" s="53"/>
      <c r="J669" s="53"/>
      <c r="K669" s="53"/>
      <c r="L669" s="53"/>
      <c r="M669" s="53"/>
      <c r="N669" s="53"/>
      <c r="O669" s="53"/>
      <c r="P669" s="53"/>
      <c r="Q669" s="53"/>
      <c r="R669" s="53"/>
      <c r="S669" s="4"/>
      <c r="T669" s="4"/>
      <c r="U669" s="4"/>
      <c r="V669" s="4"/>
      <c r="W669" s="4"/>
      <c r="X669" s="4"/>
      <c r="Y669" s="4"/>
      <c r="Z669" s="4"/>
    </row>
    <row r="670" spans="1:26" ht="15.75" customHeight="1">
      <c r="A670" s="7"/>
      <c r="B670" s="4"/>
      <c r="C670" s="4"/>
      <c r="D670" s="7"/>
      <c r="E670" s="4"/>
      <c r="F670" s="4"/>
      <c r="G670" s="7"/>
      <c r="H670" s="53"/>
      <c r="I670" s="53"/>
      <c r="J670" s="53"/>
      <c r="K670" s="53"/>
      <c r="L670" s="53"/>
      <c r="M670" s="53"/>
      <c r="N670" s="53"/>
      <c r="O670" s="53"/>
      <c r="P670" s="53"/>
      <c r="Q670" s="53"/>
      <c r="R670" s="53"/>
      <c r="S670" s="4"/>
      <c r="T670" s="4"/>
      <c r="U670" s="4"/>
      <c r="V670" s="4"/>
      <c r="W670" s="4"/>
      <c r="X670" s="4"/>
      <c r="Y670" s="4"/>
      <c r="Z670" s="4"/>
    </row>
    <row r="671" spans="1:26" ht="15.75" customHeight="1">
      <c r="A671" s="7"/>
      <c r="B671" s="4"/>
      <c r="C671" s="4"/>
      <c r="D671" s="7"/>
      <c r="E671" s="4"/>
      <c r="F671" s="4"/>
      <c r="G671" s="7"/>
      <c r="H671" s="53"/>
      <c r="I671" s="53"/>
      <c r="J671" s="53"/>
      <c r="K671" s="53"/>
      <c r="L671" s="53"/>
      <c r="M671" s="53"/>
      <c r="N671" s="53"/>
      <c r="O671" s="53"/>
      <c r="P671" s="53"/>
      <c r="Q671" s="53"/>
      <c r="R671" s="53"/>
      <c r="S671" s="4"/>
      <c r="T671" s="4"/>
      <c r="U671" s="4"/>
      <c r="V671" s="4"/>
      <c r="W671" s="4"/>
      <c r="X671" s="4"/>
      <c r="Y671" s="4"/>
      <c r="Z671" s="4"/>
    </row>
    <row r="672" spans="1:26" ht="15.75" customHeight="1">
      <c r="A672" s="7"/>
      <c r="B672" s="4"/>
      <c r="C672" s="4"/>
      <c r="D672" s="7"/>
      <c r="E672" s="4"/>
      <c r="F672" s="4"/>
      <c r="G672" s="7"/>
      <c r="H672" s="53"/>
      <c r="I672" s="53"/>
      <c r="J672" s="53"/>
      <c r="K672" s="53"/>
      <c r="L672" s="53"/>
      <c r="M672" s="53"/>
      <c r="N672" s="53"/>
      <c r="O672" s="53"/>
      <c r="P672" s="53"/>
      <c r="Q672" s="53"/>
      <c r="R672" s="53"/>
      <c r="S672" s="4"/>
      <c r="T672" s="4"/>
      <c r="U672" s="4"/>
      <c r="V672" s="4"/>
      <c r="W672" s="4"/>
      <c r="X672" s="4"/>
      <c r="Y672" s="4"/>
      <c r="Z672" s="4"/>
    </row>
    <row r="673" spans="1:26" ht="15.75" customHeight="1">
      <c r="A673" s="7"/>
      <c r="B673" s="4"/>
      <c r="C673" s="4"/>
      <c r="D673" s="7"/>
      <c r="E673" s="4"/>
      <c r="F673" s="4"/>
      <c r="G673" s="7"/>
      <c r="H673" s="53"/>
      <c r="I673" s="53"/>
      <c r="J673" s="53"/>
      <c r="K673" s="53"/>
      <c r="L673" s="53"/>
      <c r="M673" s="53"/>
      <c r="N673" s="53"/>
      <c r="O673" s="53"/>
      <c r="P673" s="53"/>
      <c r="Q673" s="53"/>
      <c r="R673" s="53"/>
      <c r="S673" s="4"/>
      <c r="T673" s="4"/>
      <c r="U673" s="4"/>
      <c r="V673" s="4"/>
      <c r="W673" s="4"/>
      <c r="X673" s="4"/>
      <c r="Y673" s="4"/>
      <c r="Z673" s="4"/>
    </row>
    <row r="674" spans="1:26" ht="15.75" customHeight="1">
      <c r="A674" s="7"/>
      <c r="B674" s="4"/>
      <c r="C674" s="4"/>
      <c r="D674" s="7"/>
      <c r="E674" s="4"/>
      <c r="F674" s="4"/>
      <c r="G674" s="7"/>
      <c r="H674" s="53"/>
      <c r="I674" s="53"/>
      <c r="J674" s="53"/>
      <c r="K674" s="53"/>
      <c r="L674" s="53"/>
      <c r="M674" s="53"/>
      <c r="N674" s="53"/>
      <c r="O674" s="53"/>
      <c r="P674" s="53"/>
      <c r="Q674" s="53"/>
      <c r="R674" s="53"/>
      <c r="S674" s="4"/>
      <c r="T674" s="4"/>
      <c r="U674" s="4"/>
      <c r="V674" s="4"/>
      <c r="W674" s="4"/>
      <c r="X674" s="4"/>
      <c r="Y674" s="4"/>
      <c r="Z674" s="4"/>
    </row>
    <row r="675" spans="1:26" ht="15.75" customHeight="1">
      <c r="A675" s="7"/>
      <c r="B675" s="4"/>
      <c r="C675" s="4"/>
      <c r="D675" s="7"/>
      <c r="E675" s="4"/>
      <c r="F675" s="4"/>
      <c r="G675" s="7"/>
      <c r="H675" s="53"/>
      <c r="I675" s="53"/>
      <c r="J675" s="53"/>
      <c r="K675" s="53"/>
      <c r="L675" s="53"/>
      <c r="M675" s="53"/>
      <c r="N675" s="53"/>
      <c r="O675" s="53"/>
      <c r="P675" s="53"/>
      <c r="Q675" s="53"/>
      <c r="R675" s="53"/>
      <c r="S675" s="4"/>
      <c r="T675" s="4"/>
      <c r="U675" s="4"/>
      <c r="V675" s="4"/>
      <c r="W675" s="4"/>
      <c r="X675" s="4"/>
      <c r="Y675" s="4"/>
      <c r="Z675" s="4"/>
    </row>
    <row r="676" spans="1:26" ht="15.75" customHeight="1">
      <c r="A676" s="7"/>
      <c r="B676" s="4"/>
      <c r="C676" s="4"/>
      <c r="D676" s="7"/>
      <c r="E676" s="4"/>
      <c r="F676" s="4"/>
      <c r="G676" s="7"/>
      <c r="H676" s="53"/>
      <c r="I676" s="53"/>
      <c r="J676" s="53"/>
      <c r="K676" s="53"/>
      <c r="L676" s="53"/>
      <c r="M676" s="53"/>
      <c r="N676" s="53"/>
      <c r="O676" s="53"/>
      <c r="P676" s="53"/>
      <c r="Q676" s="53"/>
      <c r="R676" s="53"/>
      <c r="S676" s="4"/>
      <c r="T676" s="4"/>
      <c r="U676" s="4"/>
      <c r="V676" s="4"/>
      <c r="W676" s="4"/>
      <c r="X676" s="4"/>
      <c r="Y676" s="4"/>
      <c r="Z676" s="4"/>
    </row>
    <row r="677" spans="1:26" ht="15.75" customHeight="1">
      <c r="A677" s="7"/>
      <c r="B677" s="4"/>
      <c r="C677" s="4"/>
      <c r="D677" s="7"/>
      <c r="E677" s="4"/>
      <c r="F677" s="4"/>
      <c r="G677" s="7"/>
      <c r="H677" s="53"/>
      <c r="I677" s="53"/>
      <c r="J677" s="53"/>
      <c r="K677" s="53"/>
      <c r="L677" s="53"/>
      <c r="M677" s="53"/>
      <c r="N677" s="53"/>
      <c r="O677" s="53"/>
      <c r="P677" s="53"/>
      <c r="Q677" s="53"/>
      <c r="R677" s="53"/>
      <c r="S677" s="4"/>
      <c r="T677" s="4"/>
      <c r="U677" s="4"/>
      <c r="V677" s="4"/>
      <c r="W677" s="4"/>
      <c r="X677" s="4"/>
      <c r="Y677" s="4"/>
      <c r="Z677" s="4"/>
    </row>
    <row r="678" spans="1:26" ht="15.75" customHeight="1">
      <c r="A678" s="7"/>
      <c r="B678" s="4"/>
      <c r="C678" s="4"/>
      <c r="D678" s="7"/>
      <c r="E678" s="4"/>
      <c r="F678" s="4"/>
      <c r="G678" s="7"/>
      <c r="H678" s="53"/>
      <c r="I678" s="53"/>
      <c r="J678" s="53"/>
      <c r="K678" s="53"/>
      <c r="L678" s="53"/>
      <c r="M678" s="53"/>
      <c r="N678" s="53"/>
      <c r="O678" s="53"/>
      <c r="P678" s="53"/>
      <c r="Q678" s="53"/>
      <c r="R678" s="53"/>
      <c r="S678" s="4"/>
      <c r="T678" s="4"/>
      <c r="U678" s="4"/>
      <c r="V678" s="4"/>
      <c r="W678" s="4"/>
      <c r="X678" s="4"/>
      <c r="Y678" s="4"/>
      <c r="Z678" s="4"/>
    </row>
    <row r="679" spans="1:26" ht="15.75" customHeight="1">
      <c r="A679" s="7"/>
      <c r="B679" s="4"/>
      <c r="C679" s="4"/>
      <c r="D679" s="7"/>
      <c r="E679" s="4"/>
      <c r="F679" s="4"/>
      <c r="G679" s="7"/>
      <c r="H679" s="53"/>
      <c r="I679" s="53"/>
      <c r="J679" s="53"/>
      <c r="K679" s="53"/>
      <c r="L679" s="53"/>
      <c r="M679" s="53"/>
      <c r="N679" s="53"/>
      <c r="O679" s="53"/>
      <c r="P679" s="53"/>
      <c r="Q679" s="53"/>
      <c r="R679" s="53"/>
      <c r="S679" s="4"/>
      <c r="T679" s="4"/>
      <c r="U679" s="4"/>
      <c r="V679" s="4"/>
      <c r="W679" s="4"/>
      <c r="X679" s="4"/>
      <c r="Y679" s="4"/>
      <c r="Z679" s="4"/>
    </row>
    <row r="680" spans="1:26" ht="15.75" customHeight="1">
      <c r="A680" s="7"/>
      <c r="B680" s="4"/>
      <c r="C680" s="4"/>
      <c r="D680" s="7"/>
      <c r="E680" s="4"/>
      <c r="F680" s="4"/>
      <c r="G680" s="7"/>
      <c r="H680" s="53"/>
      <c r="I680" s="53"/>
      <c r="J680" s="53"/>
      <c r="K680" s="53"/>
      <c r="L680" s="53"/>
      <c r="M680" s="53"/>
      <c r="N680" s="53"/>
      <c r="O680" s="53"/>
      <c r="P680" s="53"/>
      <c r="Q680" s="53"/>
      <c r="R680" s="53"/>
      <c r="S680" s="4"/>
      <c r="T680" s="4"/>
      <c r="U680" s="4"/>
      <c r="V680" s="4"/>
      <c r="W680" s="4"/>
      <c r="X680" s="4"/>
      <c r="Y680" s="4"/>
      <c r="Z680" s="4"/>
    </row>
    <row r="681" spans="1:26" ht="15.75" customHeight="1">
      <c r="A681" s="7"/>
      <c r="B681" s="4"/>
      <c r="C681" s="4"/>
      <c r="D681" s="7"/>
      <c r="E681" s="4"/>
      <c r="F681" s="4"/>
      <c r="G681" s="7"/>
      <c r="H681" s="53"/>
      <c r="I681" s="53"/>
      <c r="J681" s="53"/>
      <c r="K681" s="53"/>
      <c r="L681" s="53"/>
      <c r="M681" s="53"/>
      <c r="N681" s="53"/>
      <c r="O681" s="53"/>
      <c r="P681" s="53"/>
      <c r="Q681" s="53"/>
      <c r="R681" s="53"/>
      <c r="S681" s="4"/>
      <c r="T681" s="4"/>
      <c r="U681" s="4"/>
      <c r="V681" s="4"/>
      <c r="W681" s="4"/>
      <c r="X681" s="4"/>
      <c r="Y681" s="4"/>
      <c r="Z681" s="4"/>
    </row>
    <row r="682" spans="1:26" ht="15.75" customHeight="1">
      <c r="A682" s="7"/>
      <c r="B682" s="4"/>
      <c r="C682" s="4"/>
      <c r="D682" s="7"/>
      <c r="E682" s="4"/>
      <c r="F682" s="4"/>
      <c r="G682" s="7"/>
      <c r="H682" s="53"/>
      <c r="I682" s="53"/>
      <c r="J682" s="53"/>
      <c r="K682" s="53"/>
      <c r="L682" s="53"/>
      <c r="M682" s="53"/>
      <c r="N682" s="53"/>
      <c r="O682" s="53"/>
      <c r="P682" s="53"/>
      <c r="Q682" s="53"/>
      <c r="R682" s="53"/>
      <c r="S682" s="4"/>
      <c r="T682" s="4"/>
      <c r="U682" s="4"/>
      <c r="V682" s="4"/>
      <c r="W682" s="4"/>
      <c r="X682" s="4"/>
      <c r="Y682" s="4"/>
      <c r="Z682" s="4"/>
    </row>
    <row r="683" spans="1:26" ht="15.75" customHeight="1">
      <c r="A683" s="7"/>
      <c r="B683" s="4"/>
      <c r="C683" s="4"/>
      <c r="D683" s="7"/>
      <c r="E683" s="4"/>
      <c r="F683" s="4"/>
      <c r="G683" s="7"/>
      <c r="H683" s="53"/>
      <c r="I683" s="53"/>
      <c r="J683" s="53"/>
      <c r="K683" s="53"/>
      <c r="L683" s="53"/>
      <c r="M683" s="53"/>
      <c r="N683" s="53"/>
      <c r="O683" s="53"/>
      <c r="P683" s="53"/>
      <c r="Q683" s="53"/>
      <c r="R683" s="53"/>
      <c r="S683" s="4"/>
      <c r="T683" s="4"/>
      <c r="U683" s="4"/>
      <c r="V683" s="4"/>
      <c r="W683" s="4"/>
      <c r="X683" s="4"/>
      <c r="Y683" s="4"/>
      <c r="Z683" s="4"/>
    </row>
    <row r="684" spans="1:26" ht="15.75" customHeight="1">
      <c r="A684" s="7"/>
      <c r="B684" s="4"/>
      <c r="C684" s="4"/>
      <c r="D684" s="7"/>
      <c r="E684" s="4"/>
      <c r="F684" s="4"/>
      <c r="G684" s="7"/>
      <c r="H684" s="53"/>
      <c r="I684" s="53"/>
      <c r="J684" s="53"/>
      <c r="K684" s="53"/>
      <c r="L684" s="53"/>
      <c r="M684" s="53"/>
      <c r="N684" s="53"/>
      <c r="O684" s="53"/>
      <c r="P684" s="53"/>
      <c r="Q684" s="53"/>
      <c r="R684" s="53"/>
      <c r="S684" s="4"/>
      <c r="T684" s="4"/>
      <c r="U684" s="4"/>
      <c r="V684" s="4"/>
      <c r="W684" s="4"/>
      <c r="X684" s="4"/>
      <c r="Y684" s="4"/>
      <c r="Z684" s="4"/>
    </row>
    <row r="685" spans="1:26" ht="15.75" customHeight="1">
      <c r="A685" s="7"/>
      <c r="B685" s="4"/>
      <c r="C685" s="4"/>
      <c r="D685" s="7"/>
      <c r="E685" s="4"/>
      <c r="F685" s="4"/>
      <c r="G685" s="7"/>
      <c r="H685" s="53"/>
      <c r="I685" s="53"/>
      <c r="J685" s="53"/>
      <c r="K685" s="53"/>
      <c r="L685" s="53"/>
      <c r="M685" s="53"/>
      <c r="N685" s="53"/>
      <c r="O685" s="53"/>
      <c r="P685" s="53"/>
      <c r="Q685" s="53"/>
      <c r="R685" s="53"/>
      <c r="S685" s="4"/>
      <c r="T685" s="4"/>
      <c r="U685" s="4"/>
      <c r="V685" s="4"/>
      <c r="W685" s="4"/>
      <c r="X685" s="4"/>
      <c r="Y685" s="4"/>
      <c r="Z685" s="4"/>
    </row>
    <row r="686" spans="1:26" ht="15.75" customHeight="1">
      <c r="A686" s="7"/>
      <c r="B686" s="4"/>
      <c r="C686" s="4"/>
      <c r="D686" s="7"/>
      <c r="E686" s="4"/>
      <c r="F686" s="4"/>
      <c r="G686" s="7"/>
      <c r="H686" s="53"/>
      <c r="I686" s="53"/>
      <c r="J686" s="53"/>
      <c r="K686" s="53"/>
      <c r="L686" s="53"/>
      <c r="M686" s="53"/>
      <c r="N686" s="53"/>
      <c r="O686" s="53"/>
      <c r="P686" s="53"/>
      <c r="Q686" s="53"/>
      <c r="R686" s="53"/>
      <c r="S686" s="4"/>
      <c r="T686" s="4"/>
      <c r="U686" s="4"/>
      <c r="V686" s="4"/>
      <c r="W686" s="4"/>
      <c r="X686" s="4"/>
      <c r="Y686" s="4"/>
      <c r="Z686" s="4"/>
    </row>
    <row r="687" spans="1:26" ht="15.75" customHeight="1">
      <c r="A687" s="7"/>
      <c r="B687" s="4"/>
      <c r="C687" s="4"/>
      <c r="D687" s="7"/>
      <c r="E687" s="4"/>
      <c r="F687" s="4"/>
      <c r="G687" s="7"/>
      <c r="H687" s="53"/>
      <c r="I687" s="53"/>
      <c r="J687" s="53"/>
      <c r="K687" s="53"/>
      <c r="L687" s="53"/>
      <c r="M687" s="53"/>
      <c r="N687" s="53"/>
      <c r="O687" s="53"/>
      <c r="P687" s="53"/>
      <c r="Q687" s="53"/>
      <c r="R687" s="53"/>
      <c r="S687" s="4"/>
      <c r="T687" s="4"/>
      <c r="U687" s="4"/>
      <c r="V687" s="4"/>
      <c r="W687" s="4"/>
      <c r="X687" s="4"/>
      <c r="Y687" s="4"/>
      <c r="Z687" s="4"/>
    </row>
    <row r="688" spans="1:26" ht="15.75" customHeight="1">
      <c r="A688" s="7"/>
      <c r="B688" s="4"/>
      <c r="C688" s="4"/>
      <c r="D688" s="7"/>
      <c r="E688" s="4"/>
      <c r="F688" s="4"/>
      <c r="G688" s="7"/>
      <c r="H688" s="53"/>
      <c r="I688" s="53"/>
      <c r="J688" s="53"/>
      <c r="K688" s="53"/>
      <c r="L688" s="53"/>
      <c r="M688" s="53"/>
      <c r="N688" s="53"/>
      <c r="O688" s="53"/>
      <c r="P688" s="53"/>
      <c r="Q688" s="53"/>
      <c r="R688" s="53"/>
      <c r="S688" s="4"/>
      <c r="T688" s="4"/>
      <c r="U688" s="4"/>
      <c r="V688" s="4"/>
      <c r="W688" s="4"/>
      <c r="X688" s="4"/>
      <c r="Y688" s="4"/>
      <c r="Z688" s="4"/>
    </row>
    <row r="689" spans="1:26" ht="15.75" customHeight="1">
      <c r="A689" s="7"/>
      <c r="B689" s="4"/>
      <c r="C689" s="4"/>
      <c r="D689" s="7"/>
      <c r="E689" s="4"/>
      <c r="F689" s="4"/>
      <c r="G689" s="7"/>
      <c r="H689" s="53"/>
      <c r="I689" s="53"/>
      <c r="J689" s="53"/>
      <c r="K689" s="53"/>
      <c r="L689" s="53"/>
      <c r="M689" s="53"/>
      <c r="N689" s="53"/>
      <c r="O689" s="53"/>
      <c r="P689" s="53"/>
      <c r="Q689" s="53"/>
      <c r="R689" s="53"/>
      <c r="S689" s="4"/>
      <c r="T689" s="4"/>
      <c r="U689" s="4"/>
      <c r="V689" s="4"/>
      <c r="W689" s="4"/>
      <c r="X689" s="4"/>
      <c r="Y689" s="4"/>
      <c r="Z689" s="4"/>
    </row>
    <row r="690" spans="1:26" ht="15.75" customHeight="1">
      <c r="A690" s="7"/>
      <c r="B690" s="4"/>
      <c r="C690" s="4"/>
      <c r="D690" s="7"/>
      <c r="E690" s="4"/>
      <c r="F690" s="4"/>
      <c r="G690" s="7"/>
      <c r="H690" s="53"/>
      <c r="I690" s="53"/>
      <c r="J690" s="53"/>
      <c r="K690" s="53"/>
      <c r="L690" s="53"/>
      <c r="M690" s="53"/>
      <c r="N690" s="53"/>
      <c r="O690" s="53"/>
      <c r="P690" s="53"/>
      <c r="Q690" s="53"/>
      <c r="R690" s="53"/>
      <c r="S690" s="4"/>
      <c r="T690" s="4"/>
      <c r="U690" s="4"/>
      <c r="V690" s="4"/>
      <c r="W690" s="4"/>
      <c r="X690" s="4"/>
      <c r="Y690" s="4"/>
      <c r="Z690" s="4"/>
    </row>
    <row r="691" spans="1:26" ht="15.75" customHeight="1">
      <c r="A691" s="7"/>
      <c r="B691" s="4"/>
      <c r="C691" s="4"/>
      <c r="D691" s="7"/>
      <c r="E691" s="4"/>
      <c r="F691" s="4"/>
      <c r="G691" s="7"/>
      <c r="H691" s="53"/>
      <c r="I691" s="53"/>
      <c r="J691" s="53"/>
      <c r="K691" s="53"/>
      <c r="L691" s="53"/>
      <c r="M691" s="53"/>
      <c r="N691" s="53"/>
      <c r="O691" s="53"/>
      <c r="P691" s="53"/>
      <c r="Q691" s="53"/>
      <c r="R691" s="53"/>
      <c r="S691" s="4"/>
      <c r="T691" s="4"/>
      <c r="U691" s="4"/>
      <c r="V691" s="4"/>
      <c r="W691" s="4"/>
      <c r="X691" s="4"/>
      <c r="Y691" s="4"/>
      <c r="Z691" s="4"/>
    </row>
    <row r="692" spans="1:26" ht="15.75" customHeight="1">
      <c r="A692" s="7"/>
      <c r="B692" s="4"/>
      <c r="C692" s="4"/>
      <c r="D692" s="7"/>
      <c r="E692" s="4"/>
      <c r="F692" s="4"/>
      <c r="G692" s="7"/>
      <c r="H692" s="53"/>
      <c r="I692" s="53"/>
      <c r="J692" s="53"/>
      <c r="K692" s="53"/>
      <c r="L692" s="53"/>
      <c r="M692" s="53"/>
      <c r="N692" s="53"/>
      <c r="O692" s="53"/>
      <c r="P692" s="53"/>
      <c r="Q692" s="53"/>
      <c r="R692" s="53"/>
      <c r="S692" s="4"/>
      <c r="T692" s="4"/>
      <c r="U692" s="4"/>
      <c r="V692" s="4"/>
      <c r="W692" s="4"/>
      <c r="X692" s="4"/>
      <c r="Y692" s="4"/>
      <c r="Z692" s="4"/>
    </row>
    <row r="693" spans="1:26" ht="15.75" customHeight="1">
      <c r="A693" s="7"/>
      <c r="B693" s="4"/>
      <c r="C693" s="4"/>
      <c r="D693" s="7"/>
      <c r="E693" s="4"/>
      <c r="F693" s="4"/>
      <c r="G693" s="7"/>
      <c r="H693" s="53"/>
      <c r="I693" s="53"/>
      <c r="J693" s="53"/>
      <c r="K693" s="53"/>
      <c r="L693" s="53"/>
      <c r="M693" s="53"/>
      <c r="N693" s="53"/>
      <c r="O693" s="53"/>
      <c r="P693" s="53"/>
      <c r="Q693" s="53"/>
      <c r="R693" s="53"/>
      <c r="S693" s="4"/>
      <c r="T693" s="4"/>
      <c r="U693" s="4"/>
      <c r="V693" s="4"/>
      <c r="W693" s="4"/>
      <c r="X693" s="4"/>
      <c r="Y693" s="4"/>
      <c r="Z693" s="4"/>
    </row>
    <row r="694" spans="1:26" ht="15.75" customHeight="1">
      <c r="A694" s="7"/>
      <c r="B694" s="4"/>
      <c r="C694" s="4"/>
      <c r="D694" s="7"/>
      <c r="E694" s="4"/>
      <c r="F694" s="4"/>
      <c r="G694" s="7"/>
      <c r="H694" s="53"/>
      <c r="I694" s="53"/>
      <c r="J694" s="53"/>
      <c r="K694" s="53"/>
      <c r="L694" s="53"/>
      <c r="M694" s="53"/>
      <c r="N694" s="53"/>
      <c r="O694" s="53"/>
      <c r="P694" s="53"/>
      <c r="Q694" s="53"/>
      <c r="R694" s="53"/>
      <c r="S694" s="4"/>
      <c r="T694" s="4"/>
      <c r="U694" s="4"/>
      <c r="V694" s="4"/>
      <c r="W694" s="4"/>
      <c r="X694" s="4"/>
      <c r="Y694" s="4"/>
      <c r="Z694" s="4"/>
    </row>
    <row r="695" spans="1:26" ht="15.75" customHeight="1">
      <c r="A695" s="7"/>
      <c r="B695" s="4"/>
      <c r="C695" s="4"/>
      <c r="D695" s="7"/>
      <c r="E695" s="4"/>
      <c r="F695" s="4"/>
      <c r="G695" s="7"/>
      <c r="H695" s="53"/>
      <c r="I695" s="53"/>
      <c r="J695" s="53"/>
      <c r="K695" s="53"/>
      <c r="L695" s="53"/>
      <c r="M695" s="53"/>
      <c r="N695" s="53"/>
      <c r="O695" s="53"/>
      <c r="P695" s="53"/>
      <c r="Q695" s="53"/>
      <c r="R695" s="53"/>
      <c r="S695" s="4"/>
      <c r="T695" s="4"/>
      <c r="U695" s="4"/>
      <c r="V695" s="4"/>
      <c r="W695" s="4"/>
      <c r="X695" s="4"/>
      <c r="Y695" s="4"/>
      <c r="Z695" s="4"/>
    </row>
    <row r="696" spans="1:26" ht="15.75" customHeight="1">
      <c r="A696" s="7"/>
      <c r="B696" s="4"/>
      <c r="C696" s="4"/>
      <c r="D696" s="7"/>
      <c r="E696" s="4"/>
      <c r="F696" s="4"/>
      <c r="G696" s="7"/>
      <c r="H696" s="53"/>
      <c r="I696" s="53"/>
      <c r="J696" s="53"/>
      <c r="K696" s="53"/>
      <c r="L696" s="53"/>
      <c r="M696" s="53"/>
      <c r="N696" s="53"/>
      <c r="O696" s="53"/>
      <c r="P696" s="53"/>
      <c r="Q696" s="53"/>
      <c r="R696" s="53"/>
      <c r="S696" s="4"/>
      <c r="T696" s="4"/>
      <c r="U696" s="4"/>
      <c r="V696" s="4"/>
      <c r="W696" s="4"/>
      <c r="X696" s="4"/>
      <c r="Y696" s="4"/>
      <c r="Z696" s="4"/>
    </row>
    <row r="697" spans="1:26" ht="15.75" customHeight="1">
      <c r="A697" s="7"/>
      <c r="B697" s="4"/>
      <c r="C697" s="4"/>
      <c r="D697" s="7"/>
      <c r="E697" s="4"/>
      <c r="F697" s="4"/>
      <c r="G697" s="7"/>
      <c r="H697" s="53"/>
      <c r="I697" s="53"/>
      <c r="J697" s="53"/>
      <c r="K697" s="53"/>
      <c r="L697" s="53"/>
      <c r="M697" s="53"/>
      <c r="N697" s="53"/>
      <c r="O697" s="53"/>
      <c r="P697" s="53"/>
      <c r="Q697" s="53"/>
      <c r="R697" s="53"/>
      <c r="S697" s="4"/>
      <c r="T697" s="4"/>
      <c r="U697" s="4"/>
      <c r="V697" s="4"/>
      <c r="W697" s="4"/>
      <c r="X697" s="4"/>
      <c r="Y697" s="4"/>
      <c r="Z697" s="4"/>
    </row>
    <row r="698" spans="1:26" ht="15.75" customHeight="1">
      <c r="A698" s="7"/>
      <c r="B698" s="4"/>
      <c r="C698" s="4"/>
      <c r="D698" s="7"/>
      <c r="E698" s="4"/>
      <c r="F698" s="4"/>
      <c r="G698" s="7"/>
      <c r="H698" s="53"/>
      <c r="I698" s="53"/>
      <c r="J698" s="53"/>
      <c r="K698" s="53"/>
      <c r="L698" s="53"/>
      <c r="M698" s="53"/>
      <c r="N698" s="53"/>
      <c r="O698" s="53"/>
      <c r="P698" s="53"/>
      <c r="Q698" s="53"/>
      <c r="R698" s="53"/>
      <c r="S698" s="4"/>
      <c r="T698" s="4"/>
      <c r="U698" s="4"/>
      <c r="V698" s="4"/>
      <c r="W698" s="4"/>
      <c r="X698" s="4"/>
      <c r="Y698" s="4"/>
      <c r="Z698" s="4"/>
    </row>
    <row r="699" spans="1:26" ht="15.75" customHeight="1">
      <c r="A699" s="7"/>
      <c r="B699" s="4"/>
      <c r="C699" s="4"/>
      <c r="D699" s="7"/>
      <c r="E699" s="4"/>
      <c r="F699" s="4"/>
      <c r="G699" s="7"/>
      <c r="H699" s="53"/>
      <c r="I699" s="53"/>
      <c r="J699" s="53"/>
      <c r="K699" s="53"/>
      <c r="L699" s="53"/>
      <c r="M699" s="53"/>
      <c r="N699" s="53"/>
      <c r="O699" s="53"/>
      <c r="P699" s="53"/>
      <c r="Q699" s="53"/>
      <c r="R699" s="53"/>
      <c r="S699" s="4"/>
      <c r="T699" s="4"/>
      <c r="U699" s="4"/>
      <c r="V699" s="4"/>
      <c r="W699" s="4"/>
      <c r="X699" s="4"/>
      <c r="Y699" s="4"/>
      <c r="Z699" s="4"/>
    </row>
    <row r="700" spans="1:26" ht="15.75" customHeight="1">
      <c r="A700" s="7"/>
      <c r="B700" s="4"/>
      <c r="C700" s="4"/>
      <c r="D700" s="7"/>
      <c r="E700" s="4"/>
      <c r="F700" s="4"/>
      <c r="G700" s="7"/>
      <c r="H700" s="53"/>
      <c r="I700" s="53"/>
      <c r="J700" s="53"/>
      <c r="K700" s="53"/>
      <c r="L700" s="53"/>
      <c r="M700" s="53"/>
      <c r="N700" s="53"/>
      <c r="O700" s="53"/>
      <c r="P700" s="53"/>
      <c r="Q700" s="53"/>
      <c r="R700" s="53"/>
      <c r="S700" s="4"/>
      <c r="T700" s="4"/>
      <c r="U700" s="4"/>
      <c r="V700" s="4"/>
      <c r="W700" s="4"/>
      <c r="X700" s="4"/>
      <c r="Y700" s="4"/>
      <c r="Z700" s="4"/>
    </row>
    <row r="701" spans="1:26" ht="15.75" customHeight="1">
      <c r="A701" s="7"/>
      <c r="B701" s="4"/>
      <c r="C701" s="4"/>
      <c r="D701" s="7"/>
      <c r="E701" s="4"/>
      <c r="F701" s="4"/>
      <c r="G701" s="7"/>
      <c r="H701" s="53"/>
      <c r="I701" s="53"/>
      <c r="J701" s="53"/>
      <c r="K701" s="53"/>
      <c r="L701" s="53"/>
      <c r="M701" s="53"/>
      <c r="N701" s="53"/>
      <c r="O701" s="53"/>
      <c r="P701" s="53"/>
      <c r="Q701" s="53"/>
      <c r="R701" s="53"/>
      <c r="S701" s="4"/>
      <c r="T701" s="4"/>
      <c r="U701" s="4"/>
      <c r="V701" s="4"/>
      <c r="W701" s="4"/>
      <c r="X701" s="4"/>
      <c r="Y701" s="4"/>
      <c r="Z701" s="4"/>
    </row>
    <row r="702" spans="1:26" ht="15.75" customHeight="1">
      <c r="A702" s="7"/>
      <c r="B702" s="4"/>
      <c r="C702" s="4"/>
      <c r="D702" s="7"/>
      <c r="E702" s="4"/>
      <c r="F702" s="4"/>
      <c r="G702" s="7"/>
      <c r="H702" s="53"/>
      <c r="I702" s="53"/>
      <c r="J702" s="53"/>
      <c r="K702" s="53"/>
      <c r="L702" s="53"/>
      <c r="M702" s="53"/>
      <c r="N702" s="53"/>
      <c r="O702" s="53"/>
      <c r="P702" s="53"/>
      <c r="Q702" s="53"/>
      <c r="R702" s="53"/>
      <c r="S702" s="4"/>
      <c r="T702" s="4"/>
      <c r="U702" s="4"/>
      <c r="V702" s="4"/>
      <c r="W702" s="4"/>
      <c r="X702" s="4"/>
      <c r="Y702" s="4"/>
      <c r="Z702" s="4"/>
    </row>
    <row r="703" spans="1:26" ht="15.75" customHeight="1">
      <c r="A703" s="7"/>
      <c r="B703" s="4"/>
      <c r="C703" s="4"/>
      <c r="D703" s="7"/>
      <c r="E703" s="4"/>
      <c r="F703" s="4"/>
      <c r="G703" s="7"/>
      <c r="H703" s="53"/>
      <c r="I703" s="53"/>
      <c r="J703" s="53"/>
      <c r="K703" s="53"/>
      <c r="L703" s="53"/>
      <c r="M703" s="53"/>
      <c r="N703" s="53"/>
      <c r="O703" s="53"/>
      <c r="P703" s="53"/>
      <c r="Q703" s="53"/>
      <c r="R703" s="53"/>
      <c r="S703" s="4"/>
      <c r="T703" s="4"/>
      <c r="U703" s="4"/>
      <c r="V703" s="4"/>
      <c r="W703" s="4"/>
      <c r="X703" s="4"/>
      <c r="Y703" s="4"/>
      <c r="Z703" s="4"/>
    </row>
    <row r="704" spans="1:26" ht="15.75" customHeight="1">
      <c r="A704" s="7"/>
      <c r="B704" s="4"/>
      <c r="C704" s="4"/>
      <c r="D704" s="7"/>
      <c r="E704" s="4"/>
      <c r="F704" s="4"/>
      <c r="G704" s="7"/>
      <c r="H704" s="53"/>
      <c r="I704" s="53"/>
      <c r="J704" s="53"/>
      <c r="K704" s="53"/>
      <c r="L704" s="53"/>
      <c r="M704" s="53"/>
      <c r="N704" s="53"/>
      <c r="O704" s="53"/>
      <c r="P704" s="53"/>
      <c r="Q704" s="53"/>
      <c r="R704" s="53"/>
      <c r="S704" s="4"/>
      <c r="T704" s="4"/>
      <c r="U704" s="4"/>
      <c r="V704" s="4"/>
      <c r="W704" s="4"/>
      <c r="X704" s="4"/>
      <c r="Y704" s="4"/>
      <c r="Z704" s="4"/>
    </row>
    <row r="705" spans="1:26" ht="15.75" customHeight="1">
      <c r="A705" s="7"/>
      <c r="B705" s="4"/>
      <c r="C705" s="4"/>
      <c r="D705" s="7"/>
      <c r="E705" s="4"/>
      <c r="F705" s="4"/>
      <c r="G705" s="7"/>
      <c r="H705" s="53"/>
      <c r="I705" s="53"/>
      <c r="J705" s="53"/>
      <c r="K705" s="53"/>
      <c r="L705" s="53"/>
      <c r="M705" s="53"/>
      <c r="N705" s="53"/>
      <c r="O705" s="53"/>
      <c r="P705" s="53"/>
      <c r="Q705" s="53"/>
      <c r="R705" s="53"/>
      <c r="S705" s="4"/>
      <c r="T705" s="4"/>
      <c r="U705" s="4"/>
      <c r="V705" s="4"/>
      <c r="W705" s="4"/>
      <c r="X705" s="4"/>
      <c r="Y705" s="4"/>
      <c r="Z705" s="4"/>
    </row>
    <row r="706" spans="1:26" ht="15.75" customHeight="1">
      <c r="A706" s="7"/>
      <c r="B706" s="4"/>
      <c r="C706" s="4"/>
      <c r="D706" s="7"/>
      <c r="E706" s="4"/>
      <c r="F706" s="4"/>
      <c r="G706" s="7"/>
      <c r="H706" s="53"/>
      <c r="I706" s="53"/>
      <c r="J706" s="53"/>
      <c r="K706" s="53"/>
      <c r="L706" s="53"/>
      <c r="M706" s="53"/>
      <c r="N706" s="53"/>
      <c r="O706" s="53"/>
      <c r="P706" s="53"/>
      <c r="Q706" s="53"/>
      <c r="R706" s="53"/>
      <c r="S706" s="4"/>
      <c r="T706" s="4"/>
      <c r="U706" s="4"/>
      <c r="V706" s="4"/>
      <c r="W706" s="4"/>
      <c r="X706" s="4"/>
      <c r="Y706" s="4"/>
      <c r="Z706" s="4"/>
    </row>
    <row r="707" spans="1:26" ht="15.75" customHeight="1">
      <c r="A707" s="7"/>
      <c r="B707" s="4"/>
      <c r="C707" s="4"/>
      <c r="D707" s="7"/>
      <c r="E707" s="4"/>
      <c r="F707" s="4"/>
      <c r="G707" s="7"/>
      <c r="H707" s="53"/>
      <c r="I707" s="53"/>
      <c r="J707" s="53"/>
      <c r="K707" s="53"/>
      <c r="L707" s="53"/>
      <c r="M707" s="53"/>
      <c r="N707" s="53"/>
      <c r="O707" s="53"/>
      <c r="P707" s="53"/>
      <c r="Q707" s="53"/>
      <c r="R707" s="53"/>
      <c r="S707" s="4"/>
      <c r="T707" s="4"/>
      <c r="U707" s="4"/>
      <c r="V707" s="4"/>
      <c r="W707" s="4"/>
      <c r="X707" s="4"/>
      <c r="Y707" s="4"/>
      <c r="Z707" s="4"/>
    </row>
    <row r="708" spans="1:26" ht="15.75" customHeight="1">
      <c r="A708" s="7"/>
      <c r="B708" s="4"/>
      <c r="C708" s="4"/>
      <c r="D708" s="7"/>
      <c r="E708" s="4"/>
      <c r="F708" s="4"/>
      <c r="G708" s="7"/>
      <c r="H708" s="53"/>
      <c r="I708" s="53"/>
      <c r="J708" s="53"/>
      <c r="K708" s="53"/>
      <c r="L708" s="53"/>
      <c r="M708" s="53"/>
      <c r="N708" s="53"/>
      <c r="O708" s="53"/>
      <c r="P708" s="53"/>
      <c r="Q708" s="53"/>
      <c r="R708" s="53"/>
      <c r="S708" s="4"/>
      <c r="T708" s="4"/>
      <c r="U708" s="4"/>
      <c r="V708" s="4"/>
      <c r="W708" s="4"/>
      <c r="X708" s="4"/>
      <c r="Y708" s="4"/>
      <c r="Z708" s="4"/>
    </row>
    <row r="709" spans="1:26" ht="15.75" customHeight="1">
      <c r="A709" s="7"/>
      <c r="B709" s="4"/>
      <c r="C709" s="4"/>
      <c r="D709" s="7"/>
      <c r="E709" s="4"/>
      <c r="F709" s="4"/>
      <c r="G709" s="7"/>
      <c r="H709" s="53"/>
      <c r="I709" s="53"/>
      <c r="J709" s="53"/>
      <c r="K709" s="53"/>
      <c r="L709" s="53"/>
      <c r="M709" s="53"/>
      <c r="N709" s="53"/>
      <c r="O709" s="53"/>
      <c r="P709" s="53"/>
      <c r="Q709" s="53"/>
      <c r="R709" s="53"/>
      <c r="S709" s="4"/>
      <c r="T709" s="4"/>
      <c r="U709" s="4"/>
      <c r="V709" s="4"/>
      <c r="W709" s="4"/>
      <c r="X709" s="4"/>
      <c r="Y709" s="4"/>
      <c r="Z709" s="4"/>
    </row>
    <row r="710" spans="1:26" ht="15.75" customHeight="1">
      <c r="A710" s="7"/>
      <c r="B710" s="4"/>
      <c r="C710" s="4"/>
      <c r="D710" s="7"/>
      <c r="E710" s="4"/>
      <c r="F710" s="4"/>
      <c r="G710" s="7"/>
      <c r="H710" s="53"/>
      <c r="I710" s="53"/>
      <c r="J710" s="53"/>
      <c r="K710" s="53"/>
      <c r="L710" s="53"/>
      <c r="M710" s="53"/>
      <c r="N710" s="53"/>
      <c r="O710" s="53"/>
      <c r="P710" s="53"/>
      <c r="Q710" s="53"/>
      <c r="R710" s="53"/>
      <c r="S710" s="4"/>
      <c r="T710" s="4"/>
      <c r="U710" s="4"/>
      <c r="V710" s="4"/>
      <c r="W710" s="4"/>
      <c r="X710" s="4"/>
      <c r="Y710" s="4"/>
      <c r="Z710" s="4"/>
    </row>
    <row r="711" spans="1:26" ht="15.75" customHeight="1">
      <c r="A711" s="7"/>
      <c r="B711" s="4"/>
      <c r="C711" s="4"/>
      <c r="D711" s="7"/>
      <c r="E711" s="4"/>
      <c r="F711" s="4"/>
      <c r="G711" s="7"/>
      <c r="H711" s="53"/>
      <c r="I711" s="53"/>
      <c r="J711" s="53"/>
      <c r="K711" s="53"/>
      <c r="L711" s="53"/>
      <c r="M711" s="53"/>
      <c r="N711" s="53"/>
      <c r="O711" s="53"/>
      <c r="P711" s="53"/>
      <c r="Q711" s="53"/>
      <c r="R711" s="53"/>
      <c r="S711" s="4"/>
      <c r="T711" s="4"/>
      <c r="U711" s="4"/>
      <c r="V711" s="4"/>
      <c r="W711" s="4"/>
      <c r="X711" s="4"/>
      <c r="Y711" s="4"/>
      <c r="Z711" s="4"/>
    </row>
    <row r="712" spans="1:26" ht="15.75" customHeight="1">
      <c r="A712" s="7"/>
      <c r="B712" s="4"/>
      <c r="C712" s="4"/>
      <c r="D712" s="7"/>
      <c r="E712" s="4"/>
      <c r="F712" s="4"/>
      <c r="G712" s="7"/>
      <c r="H712" s="53"/>
      <c r="I712" s="53"/>
      <c r="J712" s="53"/>
      <c r="K712" s="53"/>
      <c r="L712" s="53"/>
      <c r="M712" s="53"/>
      <c r="N712" s="53"/>
      <c r="O712" s="53"/>
      <c r="P712" s="53"/>
      <c r="Q712" s="53"/>
      <c r="R712" s="53"/>
      <c r="S712" s="4"/>
      <c r="T712" s="4"/>
      <c r="U712" s="4"/>
      <c r="V712" s="4"/>
      <c r="W712" s="4"/>
      <c r="X712" s="4"/>
      <c r="Y712" s="4"/>
      <c r="Z712" s="4"/>
    </row>
    <row r="713" spans="1:26" ht="15.75" customHeight="1">
      <c r="A713" s="7"/>
      <c r="B713" s="4"/>
      <c r="C713" s="4"/>
      <c r="D713" s="7"/>
      <c r="E713" s="4"/>
      <c r="F713" s="4"/>
      <c r="G713" s="7"/>
      <c r="H713" s="53"/>
      <c r="I713" s="53"/>
      <c r="J713" s="53"/>
      <c r="K713" s="53"/>
      <c r="L713" s="53"/>
      <c r="M713" s="53"/>
      <c r="N713" s="53"/>
      <c r="O713" s="53"/>
      <c r="P713" s="53"/>
      <c r="Q713" s="53"/>
      <c r="R713" s="53"/>
      <c r="S713" s="4"/>
      <c r="T713" s="4"/>
      <c r="U713" s="4"/>
      <c r="V713" s="4"/>
      <c r="W713" s="4"/>
      <c r="X713" s="4"/>
      <c r="Y713" s="4"/>
      <c r="Z713" s="4"/>
    </row>
    <row r="714" spans="1:26" ht="15.75" customHeight="1">
      <c r="A714" s="7"/>
      <c r="B714" s="4"/>
      <c r="C714" s="4"/>
      <c r="D714" s="7"/>
      <c r="E714" s="4"/>
      <c r="F714" s="4"/>
      <c r="G714" s="7"/>
      <c r="H714" s="53"/>
      <c r="I714" s="53"/>
      <c r="J714" s="53"/>
      <c r="K714" s="53"/>
      <c r="L714" s="53"/>
      <c r="M714" s="53"/>
      <c r="N714" s="53"/>
      <c r="O714" s="53"/>
      <c r="P714" s="53"/>
      <c r="Q714" s="53"/>
      <c r="R714" s="53"/>
      <c r="S714" s="4"/>
      <c r="T714" s="4"/>
      <c r="U714" s="4"/>
      <c r="V714" s="4"/>
      <c r="W714" s="4"/>
      <c r="X714" s="4"/>
      <c r="Y714" s="4"/>
      <c r="Z714" s="4"/>
    </row>
    <row r="715" spans="1:26" ht="15.75" customHeight="1">
      <c r="A715" s="7"/>
      <c r="B715" s="4"/>
      <c r="C715" s="4"/>
      <c r="D715" s="7"/>
      <c r="E715" s="4"/>
      <c r="F715" s="4"/>
      <c r="G715" s="7"/>
      <c r="H715" s="53"/>
      <c r="I715" s="53"/>
      <c r="J715" s="53"/>
      <c r="K715" s="53"/>
      <c r="L715" s="53"/>
      <c r="M715" s="53"/>
      <c r="N715" s="53"/>
      <c r="O715" s="53"/>
      <c r="P715" s="53"/>
      <c r="Q715" s="53"/>
      <c r="R715" s="53"/>
      <c r="S715" s="4"/>
      <c r="T715" s="4"/>
      <c r="U715" s="4"/>
      <c r="V715" s="4"/>
      <c r="W715" s="4"/>
      <c r="X715" s="4"/>
      <c r="Y715" s="4"/>
      <c r="Z715" s="4"/>
    </row>
    <row r="716" spans="1:26" ht="15.75" customHeight="1">
      <c r="A716" s="7"/>
      <c r="B716" s="4"/>
      <c r="C716" s="4"/>
      <c r="D716" s="7"/>
      <c r="E716" s="4"/>
      <c r="F716" s="4"/>
      <c r="G716" s="7"/>
      <c r="H716" s="53"/>
      <c r="I716" s="53"/>
      <c r="J716" s="53"/>
      <c r="K716" s="53"/>
      <c r="L716" s="53"/>
      <c r="M716" s="53"/>
      <c r="N716" s="53"/>
      <c r="O716" s="53"/>
      <c r="P716" s="53"/>
      <c r="Q716" s="53"/>
      <c r="R716" s="53"/>
      <c r="S716" s="4"/>
      <c r="T716" s="4"/>
      <c r="U716" s="4"/>
      <c r="V716" s="4"/>
      <c r="W716" s="4"/>
      <c r="X716" s="4"/>
      <c r="Y716" s="4"/>
      <c r="Z716" s="4"/>
    </row>
    <row r="717" spans="1:26" ht="15.75" customHeight="1">
      <c r="A717" s="7"/>
      <c r="B717" s="4"/>
      <c r="C717" s="4"/>
      <c r="D717" s="7"/>
      <c r="E717" s="4"/>
      <c r="F717" s="4"/>
      <c r="G717" s="7"/>
      <c r="H717" s="53"/>
      <c r="I717" s="53"/>
      <c r="J717" s="53"/>
      <c r="K717" s="53"/>
      <c r="L717" s="53"/>
      <c r="M717" s="53"/>
      <c r="N717" s="53"/>
      <c r="O717" s="53"/>
      <c r="P717" s="53"/>
      <c r="Q717" s="53"/>
      <c r="R717" s="53"/>
      <c r="S717" s="4"/>
      <c r="T717" s="4"/>
      <c r="U717" s="4"/>
      <c r="V717" s="4"/>
      <c r="W717" s="4"/>
      <c r="X717" s="4"/>
      <c r="Y717" s="4"/>
      <c r="Z717" s="4"/>
    </row>
    <row r="718" spans="1:26" ht="15.75" customHeight="1">
      <c r="A718" s="7"/>
      <c r="B718" s="4"/>
      <c r="C718" s="4"/>
      <c r="D718" s="7"/>
      <c r="E718" s="4"/>
      <c r="F718" s="4"/>
      <c r="G718" s="7"/>
      <c r="H718" s="53"/>
      <c r="I718" s="53"/>
      <c r="J718" s="53"/>
      <c r="K718" s="53"/>
      <c r="L718" s="53"/>
      <c r="M718" s="53"/>
      <c r="N718" s="53"/>
      <c r="O718" s="53"/>
      <c r="P718" s="53"/>
      <c r="Q718" s="53"/>
      <c r="R718" s="53"/>
      <c r="S718" s="4"/>
      <c r="T718" s="4"/>
      <c r="U718" s="4"/>
      <c r="V718" s="4"/>
      <c r="W718" s="4"/>
      <c r="X718" s="4"/>
      <c r="Y718" s="4"/>
      <c r="Z718" s="4"/>
    </row>
    <row r="719" spans="1:26" ht="15.75" customHeight="1">
      <c r="A719" s="7"/>
      <c r="B719" s="4"/>
      <c r="C719" s="4"/>
      <c r="D719" s="7"/>
      <c r="E719" s="4"/>
      <c r="F719" s="4"/>
      <c r="G719" s="7"/>
      <c r="H719" s="53"/>
      <c r="I719" s="53"/>
      <c r="J719" s="53"/>
      <c r="K719" s="53"/>
      <c r="L719" s="53"/>
      <c r="M719" s="53"/>
      <c r="N719" s="53"/>
      <c r="O719" s="53"/>
      <c r="P719" s="53"/>
      <c r="Q719" s="53"/>
      <c r="R719" s="53"/>
      <c r="S719" s="4"/>
      <c r="T719" s="4"/>
      <c r="U719" s="4"/>
      <c r="V719" s="4"/>
      <c r="W719" s="4"/>
      <c r="X719" s="4"/>
      <c r="Y719" s="4"/>
      <c r="Z719" s="4"/>
    </row>
    <row r="720" spans="1:26" ht="15.75" customHeight="1">
      <c r="A720" s="7"/>
      <c r="B720" s="4"/>
      <c r="C720" s="4"/>
      <c r="D720" s="7"/>
      <c r="E720" s="4"/>
      <c r="F720" s="4"/>
      <c r="G720" s="7"/>
      <c r="H720" s="53"/>
      <c r="I720" s="53"/>
      <c r="J720" s="53"/>
      <c r="K720" s="53"/>
      <c r="L720" s="53"/>
      <c r="M720" s="53"/>
      <c r="N720" s="53"/>
      <c r="O720" s="53"/>
      <c r="P720" s="53"/>
      <c r="Q720" s="53"/>
      <c r="R720" s="53"/>
      <c r="S720" s="4"/>
      <c r="T720" s="4"/>
      <c r="U720" s="4"/>
      <c r="V720" s="4"/>
      <c r="W720" s="4"/>
      <c r="X720" s="4"/>
      <c r="Y720" s="4"/>
      <c r="Z720" s="4"/>
    </row>
    <row r="721" spans="1:26" ht="15.75" customHeight="1">
      <c r="A721" s="7"/>
      <c r="B721" s="4"/>
      <c r="C721" s="4"/>
      <c r="D721" s="7"/>
      <c r="E721" s="4"/>
      <c r="F721" s="4"/>
      <c r="G721" s="7"/>
      <c r="H721" s="53"/>
      <c r="I721" s="53"/>
      <c r="J721" s="53"/>
      <c r="K721" s="53"/>
      <c r="L721" s="53"/>
      <c r="M721" s="53"/>
      <c r="N721" s="53"/>
      <c r="O721" s="53"/>
      <c r="P721" s="53"/>
      <c r="Q721" s="53"/>
      <c r="R721" s="53"/>
      <c r="S721" s="4"/>
      <c r="T721" s="4"/>
      <c r="U721" s="4"/>
      <c r="V721" s="4"/>
      <c r="W721" s="4"/>
      <c r="X721" s="4"/>
      <c r="Y721" s="4"/>
      <c r="Z721" s="4"/>
    </row>
    <row r="722" spans="1:26" ht="15.75" customHeight="1">
      <c r="A722" s="7"/>
      <c r="B722" s="4"/>
      <c r="C722" s="4"/>
      <c r="D722" s="7"/>
      <c r="E722" s="4"/>
      <c r="F722" s="4"/>
      <c r="G722" s="7"/>
      <c r="H722" s="53"/>
      <c r="I722" s="53"/>
      <c r="J722" s="53"/>
      <c r="K722" s="53"/>
      <c r="L722" s="53"/>
      <c r="M722" s="53"/>
      <c r="N722" s="53"/>
      <c r="O722" s="53"/>
      <c r="P722" s="53"/>
      <c r="Q722" s="53"/>
      <c r="R722" s="53"/>
      <c r="S722" s="4"/>
      <c r="T722" s="4"/>
      <c r="U722" s="4"/>
      <c r="V722" s="4"/>
      <c r="W722" s="4"/>
      <c r="X722" s="4"/>
      <c r="Y722" s="4"/>
      <c r="Z722" s="4"/>
    </row>
    <row r="723" spans="1:26" ht="15.75" customHeight="1">
      <c r="A723" s="7"/>
      <c r="B723" s="4"/>
      <c r="C723" s="4"/>
      <c r="D723" s="7"/>
      <c r="E723" s="4"/>
      <c r="F723" s="4"/>
      <c r="G723" s="7"/>
      <c r="H723" s="53"/>
      <c r="I723" s="53"/>
      <c r="J723" s="53"/>
      <c r="K723" s="53"/>
      <c r="L723" s="53"/>
      <c r="M723" s="53"/>
      <c r="N723" s="53"/>
      <c r="O723" s="53"/>
      <c r="P723" s="53"/>
      <c r="Q723" s="53"/>
      <c r="R723" s="53"/>
      <c r="S723" s="4"/>
      <c r="T723" s="4"/>
      <c r="U723" s="4"/>
      <c r="V723" s="4"/>
      <c r="W723" s="4"/>
      <c r="X723" s="4"/>
      <c r="Y723" s="4"/>
      <c r="Z723" s="4"/>
    </row>
    <row r="724" spans="1:26" ht="15.75" customHeight="1">
      <c r="A724" s="7"/>
      <c r="B724" s="4"/>
      <c r="C724" s="4"/>
      <c r="D724" s="7"/>
      <c r="E724" s="4"/>
      <c r="F724" s="4"/>
      <c r="G724" s="7"/>
      <c r="H724" s="53"/>
      <c r="I724" s="53"/>
      <c r="J724" s="53"/>
      <c r="K724" s="53"/>
      <c r="L724" s="53"/>
      <c r="M724" s="53"/>
      <c r="N724" s="53"/>
      <c r="O724" s="53"/>
      <c r="P724" s="53"/>
      <c r="Q724" s="53"/>
      <c r="R724" s="53"/>
      <c r="S724" s="4"/>
      <c r="T724" s="4"/>
      <c r="U724" s="4"/>
      <c r="V724" s="4"/>
      <c r="W724" s="4"/>
      <c r="X724" s="4"/>
      <c r="Y724" s="4"/>
      <c r="Z724" s="4"/>
    </row>
    <row r="725" spans="1:26" ht="15.75" customHeight="1">
      <c r="A725" s="7"/>
      <c r="B725" s="4"/>
      <c r="C725" s="4"/>
      <c r="D725" s="7"/>
      <c r="E725" s="4"/>
      <c r="F725" s="4"/>
      <c r="G725" s="7"/>
      <c r="H725" s="53"/>
      <c r="I725" s="53"/>
      <c r="J725" s="53"/>
      <c r="K725" s="53"/>
      <c r="L725" s="53"/>
      <c r="M725" s="53"/>
      <c r="N725" s="53"/>
      <c r="O725" s="53"/>
      <c r="P725" s="53"/>
      <c r="Q725" s="53"/>
      <c r="R725" s="53"/>
      <c r="S725" s="4"/>
      <c r="T725" s="4"/>
      <c r="U725" s="4"/>
      <c r="V725" s="4"/>
      <c r="W725" s="4"/>
      <c r="X725" s="4"/>
      <c r="Y725" s="4"/>
      <c r="Z725" s="4"/>
    </row>
    <row r="726" spans="1:26" ht="15.75" customHeight="1">
      <c r="A726" s="7"/>
      <c r="B726" s="4"/>
      <c r="C726" s="4"/>
      <c r="D726" s="7"/>
      <c r="E726" s="4"/>
      <c r="F726" s="4"/>
      <c r="G726" s="7"/>
      <c r="H726" s="53"/>
      <c r="I726" s="53"/>
      <c r="J726" s="53"/>
      <c r="K726" s="53"/>
      <c r="L726" s="53"/>
      <c r="M726" s="53"/>
      <c r="N726" s="53"/>
      <c r="O726" s="53"/>
      <c r="P726" s="53"/>
      <c r="Q726" s="53"/>
      <c r="R726" s="53"/>
      <c r="S726" s="4"/>
      <c r="T726" s="4"/>
      <c r="U726" s="4"/>
      <c r="V726" s="4"/>
      <c r="W726" s="4"/>
      <c r="X726" s="4"/>
      <c r="Y726" s="4"/>
      <c r="Z726" s="4"/>
    </row>
    <row r="727" spans="1:26" ht="15.75" customHeight="1">
      <c r="A727" s="7"/>
      <c r="B727" s="4"/>
      <c r="C727" s="4"/>
      <c r="D727" s="7"/>
      <c r="E727" s="4"/>
      <c r="F727" s="4"/>
      <c r="G727" s="7"/>
      <c r="H727" s="53"/>
      <c r="I727" s="53"/>
      <c r="J727" s="53"/>
      <c r="K727" s="53"/>
      <c r="L727" s="53"/>
      <c r="M727" s="53"/>
      <c r="N727" s="53"/>
      <c r="O727" s="53"/>
      <c r="P727" s="53"/>
      <c r="Q727" s="53"/>
      <c r="R727" s="53"/>
      <c r="S727" s="4"/>
      <c r="T727" s="4"/>
      <c r="U727" s="4"/>
      <c r="V727" s="4"/>
      <c r="W727" s="4"/>
      <c r="X727" s="4"/>
      <c r="Y727" s="4"/>
      <c r="Z727" s="4"/>
    </row>
    <row r="728" spans="1:26" ht="15.75" customHeight="1">
      <c r="A728" s="7"/>
      <c r="B728" s="4"/>
      <c r="C728" s="4"/>
      <c r="D728" s="7"/>
      <c r="E728" s="4"/>
      <c r="F728" s="4"/>
      <c r="G728" s="7"/>
      <c r="H728" s="53"/>
      <c r="I728" s="53"/>
      <c r="J728" s="53"/>
      <c r="K728" s="53"/>
      <c r="L728" s="53"/>
      <c r="M728" s="53"/>
      <c r="N728" s="53"/>
      <c r="O728" s="53"/>
      <c r="P728" s="53"/>
      <c r="Q728" s="53"/>
      <c r="R728" s="53"/>
      <c r="S728" s="4"/>
      <c r="T728" s="4"/>
      <c r="U728" s="4"/>
      <c r="V728" s="4"/>
      <c r="W728" s="4"/>
      <c r="X728" s="4"/>
      <c r="Y728" s="4"/>
      <c r="Z728" s="4"/>
    </row>
    <row r="729" spans="1:26" ht="15.75" customHeight="1">
      <c r="A729" s="7"/>
      <c r="B729" s="4"/>
      <c r="C729" s="4"/>
      <c r="D729" s="7"/>
      <c r="E729" s="4"/>
      <c r="F729" s="4"/>
      <c r="G729" s="7"/>
      <c r="H729" s="53"/>
      <c r="I729" s="53"/>
      <c r="J729" s="53"/>
      <c r="K729" s="53"/>
      <c r="L729" s="53"/>
      <c r="M729" s="53"/>
      <c r="N729" s="53"/>
      <c r="O729" s="53"/>
      <c r="P729" s="53"/>
      <c r="Q729" s="53"/>
      <c r="R729" s="53"/>
      <c r="S729" s="4"/>
      <c r="T729" s="4"/>
      <c r="U729" s="4"/>
      <c r="V729" s="4"/>
      <c r="W729" s="4"/>
      <c r="X729" s="4"/>
      <c r="Y729" s="4"/>
      <c r="Z729" s="4"/>
    </row>
    <row r="730" spans="1:26" ht="15.75" customHeight="1">
      <c r="A730" s="7"/>
      <c r="B730" s="4"/>
      <c r="C730" s="4"/>
      <c r="D730" s="7"/>
      <c r="E730" s="4"/>
      <c r="F730" s="4"/>
      <c r="G730" s="7"/>
      <c r="H730" s="53"/>
      <c r="I730" s="53"/>
      <c r="J730" s="53"/>
      <c r="K730" s="53"/>
      <c r="L730" s="53"/>
      <c r="M730" s="53"/>
      <c r="N730" s="53"/>
      <c r="O730" s="53"/>
      <c r="P730" s="53"/>
      <c r="Q730" s="53"/>
      <c r="R730" s="53"/>
      <c r="S730" s="4"/>
      <c r="T730" s="4"/>
      <c r="U730" s="4"/>
      <c r="V730" s="4"/>
      <c r="W730" s="4"/>
      <c r="X730" s="4"/>
      <c r="Y730" s="4"/>
      <c r="Z730" s="4"/>
    </row>
    <row r="731" spans="1:26" ht="15.75" customHeight="1">
      <c r="A731" s="7"/>
      <c r="B731" s="4"/>
      <c r="C731" s="4"/>
      <c r="D731" s="7"/>
      <c r="E731" s="4"/>
      <c r="F731" s="4"/>
      <c r="G731" s="7"/>
      <c r="H731" s="53"/>
      <c r="I731" s="53"/>
      <c r="J731" s="53"/>
      <c r="K731" s="53"/>
      <c r="L731" s="53"/>
      <c r="M731" s="53"/>
      <c r="N731" s="53"/>
      <c r="O731" s="53"/>
      <c r="P731" s="53"/>
      <c r="Q731" s="53"/>
      <c r="R731" s="53"/>
      <c r="S731" s="4"/>
      <c r="T731" s="4"/>
      <c r="U731" s="4"/>
      <c r="V731" s="4"/>
      <c r="W731" s="4"/>
      <c r="X731" s="4"/>
      <c r="Y731" s="4"/>
      <c r="Z731" s="4"/>
    </row>
    <row r="732" spans="1:26" ht="15.75" customHeight="1">
      <c r="A732" s="7"/>
      <c r="B732" s="4"/>
      <c r="C732" s="4"/>
      <c r="D732" s="7"/>
      <c r="E732" s="4"/>
      <c r="F732" s="4"/>
      <c r="G732" s="7"/>
      <c r="H732" s="53"/>
      <c r="I732" s="53"/>
      <c r="J732" s="53"/>
      <c r="K732" s="53"/>
      <c r="L732" s="53"/>
      <c r="M732" s="53"/>
      <c r="N732" s="53"/>
      <c r="O732" s="53"/>
      <c r="P732" s="53"/>
      <c r="Q732" s="53"/>
      <c r="R732" s="53"/>
      <c r="S732" s="4"/>
      <c r="T732" s="4"/>
      <c r="U732" s="4"/>
      <c r="V732" s="4"/>
      <c r="W732" s="4"/>
      <c r="X732" s="4"/>
      <c r="Y732" s="4"/>
      <c r="Z732" s="4"/>
    </row>
    <row r="733" spans="1:26" ht="15.75" customHeight="1">
      <c r="A733" s="7"/>
      <c r="B733" s="4"/>
      <c r="C733" s="4"/>
      <c r="D733" s="7"/>
      <c r="E733" s="4"/>
      <c r="F733" s="4"/>
      <c r="G733" s="7"/>
      <c r="H733" s="53"/>
      <c r="I733" s="53"/>
      <c r="J733" s="53"/>
      <c r="K733" s="53"/>
      <c r="L733" s="53"/>
      <c r="M733" s="53"/>
      <c r="N733" s="53"/>
      <c r="O733" s="53"/>
      <c r="P733" s="53"/>
      <c r="Q733" s="53"/>
      <c r="R733" s="53"/>
      <c r="S733" s="4"/>
      <c r="T733" s="4"/>
      <c r="U733" s="4"/>
      <c r="V733" s="4"/>
      <c r="W733" s="4"/>
      <c r="X733" s="4"/>
      <c r="Y733" s="4"/>
      <c r="Z733" s="4"/>
    </row>
    <row r="734" spans="1:26" ht="15.75" customHeight="1">
      <c r="A734" s="7"/>
      <c r="B734" s="4"/>
      <c r="C734" s="4"/>
      <c r="D734" s="7"/>
      <c r="E734" s="4"/>
      <c r="F734" s="4"/>
      <c r="G734" s="7"/>
      <c r="H734" s="53"/>
      <c r="I734" s="53"/>
      <c r="J734" s="53"/>
      <c r="K734" s="53"/>
      <c r="L734" s="53"/>
      <c r="M734" s="53"/>
      <c r="N734" s="53"/>
      <c r="O734" s="53"/>
      <c r="P734" s="53"/>
      <c r="Q734" s="53"/>
      <c r="R734" s="53"/>
      <c r="S734" s="4"/>
      <c r="T734" s="4"/>
      <c r="U734" s="4"/>
      <c r="V734" s="4"/>
      <c r="W734" s="4"/>
      <c r="X734" s="4"/>
      <c r="Y734" s="4"/>
      <c r="Z734" s="4"/>
    </row>
    <row r="735" spans="1:26" ht="15.75" customHeight="1">
      <c r="A735" s="7"/>
      <c r="B735" s="4"/>
      <c r="C735" s="4"/>
      <c r="D735" s="7"/>
      <c r="E735" s="4"/>
      <c r="F735" s="4"/>
      <c r="G735" s="7"/>
      <c r="H735" s="53"/>
      <c r="I735" s="53"/>
      <c r="J735" s="53"/>
      <c r="K735" s="53"/>
      <c r="L735" s="53"/>
      <c r="M735" s="53"/>
      <c r="N735" s="53"/>
      <c r="O735" s="53"/>
      <c r="P735" s="53"/>
      <c r="Q735" s="53"/>
      <c r="R735" s="53"/>
      <c r="S735" s="4"/>
      <c r="T735" s="4"/>
      <c r="U735" s="4"/>
      <c r="V735" s="4"/>
      <c r="W735" s="4"/>
      <c r="X735" s="4"/>
      <c r="Y735" s="4"/>
      <c r="Z735" s="4"/>
    </row>
    <row r="736" spans="1:26" ht="15.75" customHeight="1">
      <c r="A736" s="7"/>
      <c r="B736" s="4"/>
      <c r="C736" s="4"/>
      <c r="D736" s="7"/>
      <c r="E736" s="4"/>
      <c r="F736" s="4"/>
      <c r="G736" s="7"/>
      <c r="H736" s="53"/>
      <c r="I736" s="53"/>
      <c r="J736" s="53"/>
      <c r="K736" s="53"/>
      <c r="L736" s="53"/>
      <c r="M736" s="53"/>
      <c r="N736" s="53"/>
      <c r="O736" s="53"/>
      <c r="P736" s="53"/>
      <c r="Q736" s="53"/>
      <c r="R736" s="53"/>
      <c r="S736" s="4"/>
      <c r="T736" s="4"/>
      <c r="U736" s="4"/>
      <c r="V736" s="4"/>
      <c r="W736" s="4"/>
      <c r="X736" s="4"/>
      <c r="Y736" s="4"/>
      <c r="Z736" s="4"/>
    </row>
    <row r="737" spans="1:26" ht="15.75" customHeight="1">
      <c r="A737" s="7"/>
      <c r="B737" s="4"/>
      <c r="C737" s="4"/>
      <c r="D737" s="7"/>
      <c r="E737" s="4"/>
      <c r="F737" s="4"/>
      <c r="G737" s="7"/>
      <c r="H737" s="53"/>
      <c r="I737" s="53"/>
      <c r="J737" s="53"/>
      <c r="K737" s="53"/>
      <c r="L737" s="53"/>
      <c r="M737" s="53"/>
      <c r="N737" s="53"/>
      <c r="O737" s="53"/>
      <c r="P737" s="53"/>
      <c r="Q737" s="53"/>
      <c r="R737" s="53"/>
      <c r="S737" s="4"/>
      <c r="T737" s="4"/>
      <c r="U737" s="4"/>
      <c r="V737" s="4"/>
      <c r="W737" s="4"/>
      <c r="X737" s="4"/>
      <c r="Y737" s="4"/>
      <c r="Z737" s="4"/>
    </row>
    <row r="738" spans="1:26" ht="15.75" customHeight="1">
      <c r="A738" s="7"/>
      <c r="B738" s="4"/>
      <c r="C738" s="4"/>
      <c r="D738" s="7"/>
      <c r="E738" s="4"/>
      <c r="F738" s="4"/>
      <c r="G738" s="7"/>
      <c r="H738" s="53"/>
      <c r="I738" s="53"/>
      <c r="J738" s="53"/>
      <c r="K738" s="53"/>
      <c r="L738" s="53"/>
      <c r="M738" s="53"/>
      <c r="N738" s="53"/>
      <c r="O738" s="53"/>
      <c r="P738" s="53"/>
      <c r="Q738" s="53"/>
      <c r="R738" s="53"/>
      <c r="S738" s="4"/>
      <c r="T738" s="4"/>
      <c r="U738" s="4"/>
      <c r="V738" s="4"/>
      <c r="W738" s="4"/>
      <c r="X738" s="4"/>
      <c r="Y738" s="4"/>
      <c r="Z738" s="4"/>
    </row>
    <row r="739" spans="1:26" ht="15.75" customHeight="1">
      <c r="A739" s="7"/>
      <c r="B739" s="4"/>
      <c r="C739" s="4"/>
      <c r="D739" s="7"/>
      <c r="E739" s="4"/>
      <c r="F739" s="4"/>
      <c r="G739" s="7"/>
      <c r="H739" s="53"/>
      <c r="I739" s="53"/>
      <c r="J739" s="53"/>
      <c r="K739" s="53"/>
      <c r="L739" s="53"/>
      <c r="M739" s="53"/>
      <c r="N739" s="53"/>
      <c r="O739" s="53"/>
      <c r="P739" s="53"/>
      <c r="Q739" s="53"/>
      <c r="R739" s="53"/>
      <c r="S739" s="4"/>
      <c r="T739" s="4"/>
      <c r="U739" s="4"/>
      <c r="V739" s="4"/>
      <c r="W739" s="4"/>
      <c r="X739" s="4"/>
      <c r="Y739" s="4"/>
      <c r="Z739" s="4"/>
    </row>
    <row r="740" spans="1:26" ht="15.75" customHeight="1">
      <c r="A740" s="7"/>
      <c r="B740" s="4"/>
      <c r="C740" s="4"/>
      <c r="D740" s="7"/>
      <c r="E740" s="4"/>
      <c r="F740" s="4"/>
      <c r="G740" s="7"/>
      <c r="H740" s="53"/>
      <c r="I740" s="53"/>
      <c r="J740" s="53"/>
      <c r="K740" s="53"/>
      <c r="L740" s="53"/>
      <c r="M740" s="53"/>
      <c r="N740" s="53"/>
      <c r="O740" s="53"/>
      <c r="P740" s="53"/>
      <c r="Q740" s="53"/>
      <c r="R740" s="53"/>
      <c r="S740" s="4"/>
      <c r="T740" s="4"/>
      <c r="U740" s="4"/>
      <c r="V740" s="4"/>
      <c r="W740" s="4"/>
      <c r="X740" s="4"/>
      <c r="Y740" s="4"/>
      <c r="Z740" s="4"/>
    </row>
    <row r="741" spans="1:26" ht="15.75" customHeight="1">
      <c r="A741" s="7"/>
      <c r="B741" s="4"/>
      <c r="C741" s="4"/>
      <c r="D741" s="7"/>
      <c r="E741" s="4"/>
      <c r="F741" s="4"/>
      <c r="G741" s="7"/>
      <c r="H741" s="53"/>
      <c r="I741" s="53"/>
      <c r="J741" s="53"/>
      <c r="K741" s="53"/>
      <c r="L741" s="53"/>
      <c r="M741" s="53"/>
      <c r="N741" s="53"/>
      <c r="O741" s="53"/>
      <c r="P741" s="53"/>
      <c r="Q741" s="53"/>
      <c r="R741" s="53"/>
      <c r="S741" s="4"/>
      <c r="T741" s="4"/>
      <c r="U741" s="4"/>
      <c r="V741" s="4"/>
      <c r="W741" s="4"/>
      <c r="X741" s="4"/>
      <c r="Y741" s="4"/>
      <c r="Z741" s="4"/>
    </row>
    <row r="742" spans="1:26" ht="15.75" customHeight="1">
      <c r="A742" s="7"/>
      <c r="B742" s="4"/>
      <c r="C742" s="4"/>
      <c r="D742" s="7"/>
      <c r="E742" s="4"/>
      <c r="F742" s="4"/>
      <c r="G742" s="7"/>
      <c r="H742" s="53"/>
      <c r="I742" s="53"/>
      <c r="J742" s="53"/>
      <c r="K742" s="53"/>
      <c r="L742" s="53"/>
      <c r="M742" s="53"/>
      <c r="N742" s="53"/>
      <c r="O742" s="53"/>
      <c r="P742" s="53"/>
      <c r="Q742" s="53"/>
      <c r="R742" s="53"/>
      <c r="S742" s="4"/>
      <c r="T742" s="4"/>
      <c r="U742" s="4"/>
      <c r="V742" s="4"/>
      <c r="W742" s="4"/>
      <c r="X742" s="4"/>
      <c r="Y742" s="4"/>
      <c r="Z742" s="4"/>
    </row>
    <row r="743" spans="1:26" ht="15.75" customHeight="1">
      <c r="A743" s="7"/>
      <c r="B743" s="4"/>
      <c r="C743" s="4"/>
      <c r="D743" s="7"/>
      <c r="E743" s="4"/>
      <c r="F743" s="4"/>
      <c r="G743" s="7"/>
      <c r="H743" s="53"/>
      <c r="I743" s="53"/>
      <c r="J743" s="53"/>
      <c r="K743" s="53"/>
      <c r="L743" s="53"/>
      <c r="M743" s="53"/>
      <c r="N743" s="53"/>
      <c r="O743" s="53"/>
      <c r="P743" s="53"/>
      <c r="Q743" s="53"/>
      <c r="R743" s="53"/>
      <c r="S743" s="4"/>
      <c r="T743" s="4"/>
      <c r="U743" s="4"/>
      <c r="V743" s="4"/>
      <c r="W743" s="4"/>
      <c r="X743" s="4"/>
      <c r="Y743" s="4"/>
      <c r="Z743" s="4"/>
    </row>
    <row r="744" spans="1:26" ht="15.75" customHeight="1">
      <c r="A744" s="7"/>
      <c r="B744" s="4"/>
      <c r="C744" s="4"/>
      <c r="D744" s="7"/>
      <c r="E744" s="4"/>
      <c r="F744" s="4"/>
      <c r="G744" s="7"/>
      <c r="H744" s="53"/>
      <c r="I744" s="53"/>
      <c r="J744" s="53"/>
      <c r="K744" s="53"/>
      <c r="L744" s="53"/>
      <c r="M744" s="53"/>
      <c r="N744" s="53"/>
      <c r="O744" s="53"/>
      <c r="P744" s="53"/>
      <c r="Q744" s="53"/>
      <c r="R744" s="53"/>
      <c r="S744" s="4"/>
      <c r="T744" s="4"/>
      <c r="U744" s="4"/>
      <c r="V744" s="4"/>
      <c r="W744" s="4"/>
      <c r="X744" s="4"/>
      <c r="Y744" s="4"/>
      <c r="Z744" s="4"/>
    </row>
    <row r="745" spans="1:26" ht="15.75" customHeight="1">
      <c r="A745" s="7"/>
      <c r="B745" s="4"/>
      <c r="C745" s="4"/>
      <c r="D745" s="7"/>
      <c r="E745" s="4"/>
      <c r="F745" s="4"/>
      <c r="G745" s="7"/>
      <c r="H745" s="53"/>
      <c r="I745" s="53"/>
      <c r="J745" s="53"/>
      <c r="K745" s="53"/>
      <c r="L745" s="53"/>
      <c r="M745" s="53"/>
      <c r="N745" s="53"/>
      <c r="O745" s="53"/>
      <c r="P745" s="53"/>
      <c r="Q745" s="53"/>
      <c r="R745" s="53"/>
      <c r="S745" s="4"/>
      <c r="T745" s="4"/>
      <c r="U745" s="4"/>
      <c r="V745" s="4"/>
      <c r="W745" s="4"/>
      <c r="X745" s="4"/>
      <c r="Y745" s="4"/>
      <c r="Z745" s="4"/>
    </row>
    <row r="746" spans="1:26" ht="15.75" customHeight="1">
      <c r="A746" s="7"/>
      <c r="B746" s="4"/>
      <c r="C746" s="4"/>
      <c r="D746" s="7"/>
      <c r="E746" s="4"/>
      <c r="F746" s="4"/>
      <c r="G746" s="7"/>
      <c r="H746" s="53"/>
      <c r="I746" s="53"/>
      <c r="J746" s="53"/>
      <c r="K746" s="53"/>
      <c r="L746" s="53"/>
      <c r="M746" s="53"/>
      <c r="N746" s="53"/>
      <c r="O746" s="53"/>
      <c r="P746" s="53"/>
      <c r="Q746" s="53"/>
      <c r="R746" s="53"/>
      <c r="S746" s="4"/>
      <c r="T746" s="4"/>
      <c r="U746" s="4"/>
      <c r="V746" s="4"/>
      <c r="W746" s="4"/>
      <c r="X746" s="4"/>
      <c r="Y746" s="4"/>
      <c r="Z746" s="4"/>
    </row>
    <row r="747" spans="1:26" ht="15.75" customHeight="1">
      <c r="A747" s="7"/>
      <c r="B747" s="4"/>
      <c r="C747" s="4"/>
      <c r="D747" s="7"/>
      <c r="E747" s="4"/>
      <c r="F747" s="4"/>
      <c r="G747" s="7"/>
      <c r="H747" s="53"/>
      <c r="I747" s="53"/>
      <c r="J747" s="53"/>
      <c r="K747" s="53"/>
      <c r="L747" s="53"/>
      <c r="M747" s="53"/>
      <c r="N747" s="53"/>
      <c r="O747" s="53"/>
      <c r="P747" s="53"/>
      <c r="Q747" s="53"/>
      <c r="R747" s="53"/>
      <c r="S747" s="4"/>
      <c r="T747" s="4"/>
      <c r="U747" s="4"/>
      <c r="V747" s="4"/>
      <c r="W747" s="4"/>
      <c r="X747" s="4"/>
      <c r="Y747" s="4"/>
      <c r="Z747" s="4"/>
    </row>
    <row r="748" spans="1:26" ht="15.75" customHeight="1">
      <c r="A748" s="7"/>
      <c r="B748" s="4"/>
      <c r="C748" s="4"/>
      <c r="D748" s="7"/>
      <c r="E748" s="4"/>
      <c r="F748" s="4"/>
      <c r="G748" s="7"/>
      <c r="H748" s="53"/>
      <c r="I748" s="53"/>
      <c r="J748" s="53"/>
      <c r="K748" s="53"/>
      <c r="L748" s="53"/>
      <c r="M748" s="53"/>
      <c r="N748" s="53"/>
      <c r="O748" s="53"/>
      <c r="P748" s="53"/>
      <c r="Q748" s="53"/>
      <c r="R748" s="53"/>
      <c r="S748" s="4"/>
      <c r="T748" s="4"/>
      <c r="U748" s="4"/>
      <c r="V748" s="4"/>
      <c r="W748" s="4"/>
      <c r="X748" s="4"/>
      <c r="Y748" s="4"/>
      <c r="Z748" s="4"/>
    </row>
    <row r="749" spans="1:26" ht="15.75" customHeight="1">
      <c r="A749" s="7"/>
      <c r="B749" s="4"/>
      <c r="C749" s="4"/>
      <c r="D749" s="7"/>
      <c r="E749" s="4"/>
      <c r="F749" s="4"/>
      <c r="G749" s="7"/>
      <c r="H749" s="53"/>
      <c r="I749" s="53"/>
      <c r="J749" s="53"/>
      <c r="K749" s="53"/>
      <c r="L749" s="53"/>
      <c r="M749" s="53"/>
      <c r="N749" s="53"/>
      <c r="O749" s="53"/>
      <c r="P749" s="53"/>
      <c r="Q749" s="53"/>
      <c r="R749" s="53"/>
      <c r="S749" s="4"/>
      <c r="T749" s="4"/>
      <c r="U749" s="4"/>
      <c r="V749" s="4"/>
      <c r="W749" s="4"/>
      <c r="X749" s="4"/>
      <c r="Y749" s="4"/>
      <c r="Z749" s="4"/>
    </row>
    <row r="750" spans="1:26" ht="15.75" customHeight="1">
      <c r="A750" s="7"/>
      <c r="B750" s="4"/>
      <c r="C750" s="4"/>
      <c r="D750" s="7"/>
      <c r="E750" s="4"/>
      <c r="F750" s="4"/>
      <c r="G750" s="7"/>
      <c r="H750" s="53"/>
      <c r="I750" s="53"/>
      <c r="J750" s="53"/>
      <c r="K750" s="53"/>
      <c r="L750" s="53"/>
      <c r="M750" s="53"/>
      <c r="N750" s="53"/>
      <c r="O750" s="53"/>
      <c r="P750" s="53"/>
      <c r="Q750" s="53"/>
      <c r="R750" s="53"/>
      <c r="S750" s="4"/>
      <c r="T750" s="4"/>
      <c r="U750" s="4"/>
      <c r="V750" s="4"/>
      <c r="W750" s="4"/>
      <c r="X750" s="4"/>
      <c r="Y750" s="4"/>
      <c r="Z750" s="4"/>
    </row>
    <row r="751" spans="1:26" ht="15.75" customHeight="1">
      <c r="A751" s="7"/>
      <c r="B751" s="4"/>
      <c r="C751" s="4"/>
      <c r="D751" s="7"/>
      <c r="E751" s="4"/>
      <c r="F751" s="4"/>
      <c r="G751" s="7"/>
      <c r="H751" s="53"/>
      <c r="I751" s="53"/>
      <c r="J751" s="53"/>
      <c r="K751" s="53"/>
      <c r="L751" s="53"/>
      <c r="M751" s="53"/>
      <c r="N751" s="53"/>
      <c r="O751" s="53"/>
      <c r="P751" s="53"/>
      <c r="Q751" s="53"/>
      <c r="R751" s="53"/>
      <c r="S751" s="4"/>
      <c r="T751" s="4"/>
      <c r="U751" s="4"/>
      <c r="V751" s="4"/>
      <c r="W751" s="4"/>
      <c r="X751" s="4"/>
      <c r="Y751" s="4"/>
      <c r="Z751" s="4"/>
    </row>
    <row r="752" spans="1:26" ht="15.75" customHeight="1">
      <c r="A752" s="7"/>
      <c r="B752" s="4"/>
      <c r="C752" s="4"/>
      <c r="D752" s="7"/>
      <c r="E752" s="4"/>
      <c r="F752" s="4"/>
      <c r="G752" s="7"/>
      <c r="H752" s="53"/>
      <c r="I752" s="53"/>
      <c r="J752" s="53"/>
      <c r="K752" s="53"/>
      <c r="L752" s="53"/>
      <c r="M752" s="53"/>
      <c r="N752" s="53"/>
      <c r="O752" s="53"/>
      <c r="P752" s="53"/>
      <c r="Q752" s="53"/>
      <c r="R752" s="53"/>
      <c r="S752" s="4"/>
      <c r="T752" s="4"/>
      <c r="U752" s="4"/>
      <c r="V752" s="4"/>
      <c r="W752" s="4"/>
      <c r="X752" s="4"/>
      <c r="Y752" s="4"/>
      <c r="Z752" s="4"/>
    </row>
    <row r="753" spans="1:26" ht="15.75" customHeight="1">
      <c r="A753" s="7"/>
      <c r="B753" s="4"/>
      <c r="C753" s="4"/>
      <c r="D753" s="7"/>
      <c r="E753" s="4"/>
      <c r="F753" s="4"/>
      <c r="G753" s="7"/>
      <c r="H753" s="53"/>
      <c r="I753" s="53"/>
      <c r="J753" s="53"/>
      <c r="K753" s="53"/>
      <c r="L753" s="53"/>
      <c r="M753" s="53"/>
      <c r="N753" s="53"/>
      <c r="O753" s="53"/>
      <c r="P753" s="53"/>
      <c r="Q753" s="53"/>
      <c r="R753" s="53"/>
      <c r="S753" s="4"/>
      <c r="T753" s="4"/>
      <c r="U753" s="4"/>
      <c r="V753" s="4"/>
      <c r="W753" s="4"/>
      <c r="X753" s="4"/>
      <c r="Y753" s="4"/>
      <c r="Z753" s="4"/>
    </row>
    <row r="754" spans="1:26" ht="15.75" customHeight="1">
      <c r="A754" s="7"/>
      <c r="B754" s="4"/>
      <c r="C754" s="4"/>
      <c r="D754" s="7"/>
      <c r="E754" s="4"/>
      <c r="F754" s="4"/>
      <c r="G754" s="7"/>
      <c r="H754" s="53"/>
      <c r="I754" s="53"/>
      <c r="J754" s="53"/>
      <c r="K754" s="53"/>
      <c r="L754" s="53"/>
      <c r="M754" s="53"/>
      <c r="N754" s="53"/>
      <c r="O754" s="53"/>
      <c r="P754" s="53"/>
      <c r="Q754" s="53"/>
      <c r="R754" s="53"/>
      <c r="S754" s="4"/>
      <c r="T754" s="4"/>
      <c r="U754" s="4"/>
      <c r="V754" s="4"/>
      <c r="W754" s="4"/>
      <c r="X754" s="4"/>
      <c r="Y754" s="4"/>
      <c r="Z754" s="4"/>
    </row>
    <row r="755" spans="1:26" ht="15.75" customHeight="1">
      <c r="A755" s="7"/>
      <c r="B755" s="4"/>
      <c r="C755" s="4"/>
      <c r="D755" s="7"/>
      <c r="E755" s="4"/>
      <c r="F755" s="4"/>
      <c r="G755" s="7"/>
      <c r="H755" s="53"/>
      <c r="I755" s="53"/>
      <c r="J755" s="53"/>
      <c r="K755" s="53"/>
      <c r="L755" s="53"/>
      <c r="M755" s="53"/>
      <c r="N755" s="53"/>
      <c r="O755" s="53"/>
      <c r="P755" s="53"/>
      <c r="Q755" s="53"/>
      <c r="R755" s="53"/>
      <c r="S755" s="4"/>
      <c r="T755" s="4"/>
      <c r="U755" s="4"/>
      <c r="V755" s="4"/>
      <c r="W755" s="4"/>
      <c r="X755" s="4"/>
      <c r="Y755" s="4"/>
      <c r="Z755" s="4"/>
    </row>
    <row r="756" spans="1:26" ht="15.75" customHeight="1">
      <c r="A756" s="7"/>
      <c r="B756" s="4"/>
      <c r="C756" s="4"/>
      <c r="D756" s="7"/>
      <c r="E756" s="4"/>
      <c r="F756" s="4"/>
      <c r="G756" s="7"/>
      <c r="H756" s="53"/>
      <c r="I756" s="53"/>
      <c r="J756" s="53"/>
      <c r="K756" s="53"/>
      <c r="L756" s="53"/>
      <c r="M756" s="53"/>
      <c r="N756" s="53"/>
      <c r="O756" s="53"/>
      <c r="P756" s="53"/>
      <c r="Q756" s="53"/>
      <c r="R756" s="53"/>
      <c r="S756" s="4"/>
      <c r="T756" s="4"/>
      <c r="U756" s="4"/>
      <c r="V756" s="4"/>
      <c r="W756" s="4"/>
      <c r="X756" s="4"/>
      <c r="Y756" s="4"/>
      <c r="Z756" s="4"/>
    </row>
    <row r="757" spans="1:26" ht="15.75" customHeight="1">
      <c r="A757" s="7"/>
      <c r="B757" s="4"/>
      <c r="C757" s="4"/>
      <c r="D757" s="7"/>
      <c r="E757" s="4"/>
      <c r="F757" s="4"/>
      <c r="G757" s="7"/>
      <c r="H757" s="53"/>
      <c r="I757" s="53"/>
      <c r="J757" s="53"/>
      <c r="K757" s="53"/>
      <c r="L757" s="53"/>
      <c r="M757" s="53"/>
      <c r="N757" s="53"/>
      <c r="O757" s="53"/>
      <c r="P757" s="53"/>
      <c r="Q757" s="53"/>
      <c r="R757" s="53"/>
      <c r="S757" s="4"/>
      <c r="T757" s="4"/>
      <c r="U757" s="4"/>
      <c r="V757" s="4"/>
      <c r="W757" s="4"/>
      <c r="X757" s="4"/>
      <c r="Y757" s="4"/>
      <c r="Z757" s="4"/>
    </row>
    <row r="758" spans="1:26" ht="15.75" customHeight="1">
      <c r="A758" s="7"/>
      <c r="B758" s="4"/>
      <c r="C758" s="4"/>
      <c r="D758" s="7"/>
      <c r="E758" s="4"/>
      <c r="F758" s="4"/>
      <c r="G758" s="7"/>
      <c r="H758" s="53"/>
      <c r="I758" s="53"/>
      <c r="J758" s="53"/>
      <c r="K758" s="53"/>
      <c r="L758" s="53"/>
      <c r="M758" s="53"/>
      <c r="N758" s="53"/>
      <c r="O758" s="53"/>
      <c r="P758" s="53"/>
      <c r="Q758" s="53"/>
      <c r="R758" s="53"/>
      <c r="S758" s="4"/>
      <c r="T758" s="4"/>
      <c r="U758" s="4"/>
      <c r="V758" s="4"/>
      <c r="W758" s="4"/>
      <c r="X758" s="4"/>
      <c r="Y758" s="4"/>
      <c r="Z758" s="4"/>
    </row>
    <row r="759" spans="1:26" ht="15.75" customHeight="1">
      <c r="A759" s="7"/>
      <c r="B759" s="4"/>
      <c r="C759" s="4"/>
      <c r="D759" s="7"/>
      <c r="E759" s="4"/>
      <c r="F759" s="4"/>
      <c r="G759" s="7"/>
      <c r="H759" s="53"/>
      <c r="I759" s="53"/>
      <c r="J759" s="53"/>
      <c r="K759" s="53"/>
      <c r="L759" s="53"/>
      <c r="M759" s="53"/>
      <c r="N759" s="53"/>
      <c r="O759" s="53"/>
      <c r="P759" s="53"/>
      <c r="Q759" s="53"/>
      <c r="R759" s="53"/>
      <c r="S759" s="4"/>
      <c r="T759" s="4"/>
      <c r="U759" s="4"/>
      <c r="V759" s="4"/>
      <c r="W759" s="4"/>
      <c r="X759" s="4"/>
      <c r="Y759" s="4"/>
      <c r="Z759" s="4"/>
    </row>
    <row r="760" spans="1:26" ht="15.75" customHeight="1">
      <c r="A760" s="7"/>
      <c r="B760" s="4"/>
      <c r="C760" s="4"/>
      <c r="D760" s="7"/>
      <c r="E760" s="4"/>
      <c r="F760" s="4"/>
      <c r="G760" s="7"/>
      <c r="H760" s="53"/>
      <c r="I760" s="53"/>
      <c r="J760" s="53"/>
      <c r="K760" s="53"/>
      <c r="L760" s="53"/>
      <c r="M760" s="53"/>
      <c r="N760" s="53"/>
      <c r="O760" s="53"/>
      <c r="P760" s="53"/>
      <c r="Q760" s="53"/>
      <c r="R760" s="53"/>
      <c r="S760" s="4"/>
      <c r="T760" s="4"/>
      <c r="U760" s="4"/>
      <c r="V760" s="4"/>
      <c r="W760" s="4"/>
      <c r="X760" s="4"/>
      <c r="Y760" s="4"/>
      <c r="Z760" s="4"/>
    </row>
    <row r="761" spans="1:26" ht="15.75" customHeight="1">
      <c r="A761" s="7"/>
      <c r="B761" s="4"/>
      <c r="C761" s="4"/>
      <c r="D761" s="7"/>
      <c r="E761" s="4"/>
      <c r="F761" s="4"/>
      <c r="G761" s="7"/>
      <c r="H761" s="53"/>
      <c r="I761" s="53"/>
      <c r="J761" s="53"/>
      <c r="K761" s="53"/>
      <c r="L761" s="53"/>
      <c r="M761" s="53"/>
      <c r="N761" s="53"/>
      <c r="O761" s="53"/>
      <c r="P761" s="53"/>
      <c r="Q761" s="53"/>
      <c r="R761" s="53"/>
      <c r="S761" s="4"/>
      <c r="T761" s="4"/>
      <c r="U761" s="4"/>
      <c r="V761" s="4"/>
      <c r="W761" s="4"/>
      <c r="X761" s="4"/>
      <c r="Y761" s="4"/>
      <c r="Z761" s="4"/>
    </row>
    <row r="762" spans="1:26" ht="15.75" customHeight="1">
      <c r="A762" s="7"/>
      <c r="B762" s="4"/>
      <c r="C762" s="4"/>
      <c r="D762" s="7"/>
      <c r="E762" s="4"/>
      <c r="F762" s="4"/>
      <c r="G762" s="7"/>
      <c r="H762" s="53"/>
      <c r="I762" s="53"/>
      <c r="J762" s="53"/>
      <c r="K762" s="53"/>
      <c r="L762" s="53"/>
      <c r="M762" s="53"/>
      <c r="N762" s="53"/>
      <c r="O762" s="53"/>
      <c r="P762" s="53"/>
      <c r="Q762" s="53"/>
      <c r="R762" s="53"/>
      <c r="S762" s="4"/>
      <c r="T762" s="4"/>
      <c r="U762" s="4"/>
      <c r="V762" s="4"/>
      <c r="W762" s="4"/>
      <c r="X762" s="4"/>
      <c r="Y762" s="4"/>
      <c r="Z762" s="4"/>
    </row>
    <row r="763" spans="1:26" ht="15.75" customHeight="1">
      <c r="A763" s="7"/>
      <c r="B763" s="4"/>
      <c r="C763" s="4"/>
      <c r="D763" s="7"/>
      <c r="E763" s="4"/>
      <c r="F763" s="4"/>
      <c r="G763" s="7"/>
      <c r="H763" s="53"/>
      <c r="I763" s="53"/>
      <c r="J763" s="53"/>
      <c r="K763" s="53"/>
      <c r="L763" s="53"/>
      <c r="M763" s="53"/>
      <c r="N763" s="53"/>
      <c r="O763" s="53"/>
      <c r="P763" s="53"/>
      <c r="Q763" s="53"/>
      <c r="R763" s="53"/>
      <c r="S763" s="4"/>
      <c r="T763" s="4"/>
      <c r="U763" s="4"/>
      <c r="V763" s="4"/>
      <c r="W763" s="4"/>
      <c r="X763" s="4"/>
      <c r="Y763" s="4"/>
      <c r="Z763" s="4"/>
    </row>
    <row r="764" spans="1:26" ht="15.75" customHeight="1">
      <c r="A764" s="7"/>
      <c r="B764" s="4"/>
      <c r="C764" s="4"/>
      <c r="D764" s="7"/>
      <c r="E764" s="4"/>
      <c r="F764" s="4"/>
      <c r="G764" s="7"/>
      <c r="H764" s="53"/>
      <c r="I764" s="53"/>
      <c r="J764" s="53"/>
      <c r="K764" s="53"/>
      <c r="L764" s="53"/>
      <c r="M764" s="53"/>
      <c r="N764" s="53"/>
      <c r="O764" s="53"/>
      <c r="P764" s="53"/>
      <c r="Q764" s="53"/>
      <c r="R764" s="53"/>
      <c r="S764" s="4"/>
      <c r="T764" s="4"/>
      <c r="U764" s="4"/>
      <c r="V764" s="4"/>
      <c r="W764" s="4"/>
      <c r="X764" s="4"/>
      <c r="Y764" s="4"/>
      <c r="Z764" s="4"/>
    </row>
    <row r="765" spans="1:26" ht="15.75" customHeight="1">
      <c r="A765" s="7"/>
      <c r="B765" s="4"/>
      <c r="C765" s="4"/>
      <c r="D765" s="7"/>
      <c r="E765" s="4"/>
      <c r="F765" s="4"/>
      <c r="G765" s="7"/>
      <c r="H765" s="53"/>
      <c r="I765" s="53"/>
      <c r="J765" s="53"/>
      <c r="K765" s="53"/>
      <c r="L765" s="53"/>
      <c r="M765" s="53"/>
      <c r="N765" s="53"/>
      <c r="O765" s="53"/>
      <c r="P765" s="53"/>
      <c r="Q765" s="53"/>
      <c r="R765" s="53"/>
      <c r="S765" s="4"/>
      <c r="T765" s="4"/>
      <c r="U765" s="4"/>
      <c r="V765" s="4"/>
      <c r="W765" s="4"/>
      <c r="X765" s="4"/>
      <c r="Y765" s="4"/>
      <c r="Z765" s="4"/>
    </row>
    <row r="766" spans="1:26" ht="15.75" customHeight="1">
      <c r="A766" s="7"/>
      <c r="B766" s="4"/>
      <c r="C766" s="4"/>
      <c r="D766" s="7"/>
      <c r="E766" s="4"/>
      <c r="F766" s="4"/>
      <c r="G766" s="7"/>
      <c r="H766" s="53"/>
      <c r="I766" s="53"/>
      <c r="J766" s="53"/>
      <c r="K766" s="53"/>
      <c r="L766" s="53"/>
      <c r="M766" s="53"/>
      <c r="N766" s="53"/>
      <c r="O766" s="53"/>
      <c r="P766" s="53"/>
      <c r="Q766" s="53"/>
      <c r="R766" s="53"/>
      <c r="S766" s="4"/>
      <c r="T766" s="4"/>
      <c r="U766" s="4"/>
      <c r="V766" s="4"/>
      <c r="W766" s="4"/>
      <c r="X766" s="4"/>
      <c r="Y766" s="4"/>
      <c r="Z766" s="4"/>
    </row>
    <row r="767" spans="1:26" ht="15.75" customHeight="1">
      <c r="A767" s="7"/>
      <c r="B767" s="4"/>
      <c r="C767" s="4"/>
      <c r="D767" s="7"/>
      <c r="E767" s="4"/>
      <c r="F767" s="4"/>
      <c r="G767" s="7"/>
      <c r="H767" s="53"/>
      <c r="I767" s="53"/>
      <c r="J767" s="53"/>
      <c r="K767" s="53"/>
      <c r="L767" s="53"/>
      <c r="M767" s="53"/>
      <c r="N767" s="53"/>
      <c r="O767" s="53"/>
      <c r="P767" s="53"/>
      <c r="Q767" s="53"/>
      <c r="R767" s="53"/>
      <c r="S767" s="4"/>
      <c r="T767" s="4"/>
      <c r="U767" s="4"/>
      <c r="V767" s="4"/>
      <c r="W767" s="4"/>
      <c r="X767" s="4"/>
      <c r="Y767" s="4"/>
      <c r="Z767" s="4"/>
    </row>
    <row r="768" spans="1:26" ht="15.75" customHeight="1">
      <c r="A768" s="7"/>
      <c r="B768" s="4"/>
      <c r="C768" s="4"/>
      <c r="D768" s="7"/>
      <c r="E768" s="4"/>
      <c r="F768" s="4"/>
      <c r="G768" s="7"/>
      <c r="H768" s="53"/>
      <c r="I768" s="53"/>
      <c r="J768" s="53"/>
      <c r="K768" s="53"/>
      <c r="L768" s="53"/>
      <c r="M768" s="53"/>
      <c r="N768" s="53"/>
      <c r="O768" s="53"/>
      <c r="P768" s="53"/>
      <c r="Q768" s="53"/>
      <c r="R768" s="53"/>
      <c r="S768" s="4"/>
      <c r="T768" s="4"/>
      <c r="U768" s="4"/>
      <c r="V768" s="4"/>
      <c r="W768" s="4"/>
      <c r="X768" s="4"/>
      <c r="Y768" s="4"/>
      <c r="Z768" s="4"/>
    </row>
    <row r="769" spans="1:26" ht="15.75" customHeight="1">
      <c r="A769" s="7"/>
      <c r="B769" s="4"/>
      <c r="C769" s="4"/>
      <c r="D769" s="7"/>
      <c r="E769" s="4"/>
      <c r="F769" s="4"/>
      <c r="G769" s="7"/>
      <c r="H769" s="53"/>
      <c r="I769" s="53"/>
      <c r="J769" s="53"/>
      <c r="K769" s="53"/>
      <c r="L769" s="53"/>
      <c r="M769" s="53"/>
      <c r="N769" s="53"/>
      <c r="O769" s="53"/>
      <c r="P769" s="53"/>
      <c r="Q769" s="53"/>
      <c r="R769" s="53"/>
      <c r="S769" s="4"/>
      <c r="T769" s="4"/>
      <c r="U769" s="4"/>
      <c r="V769" s="4"/>
      <c r="W769" s="4"/>
      <c r="X769" s="4"/>
      <c r="Y769" s="4"/>
      <c r="Z769" s="4"/>
    </row>
    <row r="770" spans="1:26" ht="15.75" customHeight="1">
      <c r="A770" s="7"/>
      <c r="B770" s="4"/>
      <c r="C770" s="4"/>
      <c r="D770" s="7"/>
      <c r="E770" s="4"/>
      <c r="F770" s="4"/>
      <c r="G770" s="7"/>
      <c r="H770" s="53"/>
      <c r="I770" s="53"/>
      <c r="J770" s="53"/>
      <c r="K770" s="53"/>
      <c r="L770" s="53"/>
      <c r="M770" s="53"/>
      <c r="N770" s="53"/>
      <c r="O770" s="53"/>
      <c r="P770" s="53"/>
      <c r="Q770" s="53"/>
      <c r="R770" s="53"/>
      <c r="S770" s="4"/>
      <c r="T770" s="4"/>
      <c r="U770" s="4"/>
      <c r="V770" s="4"/>
      <c r="W770" s="4"/>
      <c r="X770" s="4"/>
      <c r="Y770" s="4"/>
      <c r="Z770" s="4"/>
    </row>
    <row r="771" spans="1:26" ht="15.75" customHeight="1">
      <c r="A771" s="7"/>
      <c r="B771" s="4"/>
      <c r="C771" s="4"/>
      <c r="D771" s="7"/>
      <c r="E771" s="4"/>
      <c r="F771" s="4"/>
      <c r="G771" s="7"/>
      <c r="H771" s="53"/>
      <c r="I771" s="53"/>
      <c r="J771" s="53"/>
      <c r="K771" s="53"/>
      <c r="L771" s="53"/>
      <c r="M771" s="53"/>
      <c r="N771" s="53"/>
      <c r="O771" s="53"/>
      <c r="P771" s="53"/>
      <c r="Q771" s="53"/>
      <c r="R771" s="53"/>
      <c r="S771" s="4"/>
      <c r="T771" s="4"/>
      <c r="U771" s="4"/>
      <c r="V771" s="4"/>
      <c r="W771" s="4"/>
      <c r="X771" s="4"/>
      <c r="Y771" s="4"/>
      <c r="Z771" s="4"/>
    </row>
    <row r="772" spans="1:26" ht="15.75" customHeight="1">
      <c r="A772" s="7"/>
      <c r="B772" s="4"/>
      <c r="C772" s="4"/>
      <c r="D772" s="7"/>
      <c r="E772" s="4"/>
      <c r="F772" s="4"/>
      <c r="G772" s="7"/>
      <c r="H772" s="53"/>
      <c r="I772" s="53"/>
      <c r="J772" s="53"/>
      <c r="K772" s="53"/>
      <c r="L772" s="53"/>
      <c r="M772" s="53"/>
      <c r="N772" s="53"/>
      <c r="O772" s="53"/>
      <c r="P772" s="53"/>
      <c r="Q772" s="53"/>
      <c r="R772" s="53"/>
      <c r="S772" s="4"/>
      <c r="T772" s="4"/>
      <c r="U772" s="4"/>
      <c r="V772" s="4"/>
      <c r="W772" s="4"/>
      <c r="X772" s="4"/>
      <c r="Y772" s="4"/>
      <c r="Z772" s="4"/>
    </row>
    <row r="773" spans="1:26" ht="15.75" customHeight="1">
      <c r="A773" s="7"/>
      <c r="B773" s="4"/>
      <c r="C773" s="4"/>
      <c r="D773" s="7"/>
      <c r="E773" s="4"/>
      <c r="F773" s="4"/>
      <c r="G773" s="7"/>
      <c r="H773" s="53"/>
      <c r="I773" s="53"/>
      <c r="J773" s="53"/>
      <c r="K773" s="53"/>
      <c r="L773" s="53"/>
      <c r="M773" s="53"/>
      <c r="N773" s="53"/>
      <c r="O773" s="53"/>
      <c r="P773" s="53"/>
      <c r="Q773" s="53"/>
      <c r="R773" s="53"/>
      <c r="S773" s="4"/>
      <c r="T773" s="4"/>
      <c r="U773" s="4"/>
      <c r="V773" s="4"/>
      <c r="W773" s="4"/>
      <c r="X773" s="4"/>
      <c r="Y773" s="4"/>
      <c r="Z773" s="4"/>
    </row>
    <row r="774" spans="1:26" ht="15.75" customHeight="1">
      <c r="A774" s="7"/>
      <c r="B774" s="4"/>
      <c r="C774" s="4"/>
      <c r="D774" s="7"/>
      <c r="E774" s="4"/>
      <c r="F774" s="4"/>
      <c r="G774" s="7"/>
      <c r="H774" s="53"/>
      <c r="I774" s="53"/>
      <c r="J774" s="53"/>
      <c r="K774" s="53"/>
      <c r="L774" s="53"/>
      <c r="M774" s="53"/>
      <c r="N774" s="53"/>
      <c r="O774" s="53"/>
      <c r="P774" s="53"/>
      <c r="Q774" s="53"/>
      <c r="R774" s="53"/>
      <c r="S774" s="4"/>
      <c r="T774" s="4"/>
      <c r="U774" s="4"/>
      <c r="V774" s="4"/>
      <c r="W774" s="4"/>
      <c r="X774" s="4"/>
      <c r="Y774" s="4"/>
      <c r="Z774" s="4"/>
    </row>
    <row r="775" spans="1:26" ht="15.75" customHeight="1">
      <c r="A775" s="7"/>
      <c r="B775" s="4"/>
      <c r="C775" s="4"/>
      <c r="D775" s="7"/>
      <c r="E775" s="4"/>
      <c r="F775" s="4"/>
      <c r="G775" s="7"/>
      <c r="H775" s="53"/>
      <c r="I775" s="53"/>
      <c r="J775" s="53"/>
      <c r="K775" s="53"/>
      <c r="L775" s="53"/>
      <c r="M775" s="53"/>
      <c r="N775" s="53"/>
      <c r="O775" s="53"/>
      <c r="P775" s="53"/>
      <c r="Q775" s="53"/>
      <c r="R775" s="53"/>
      <c r="S775" s="4"/>
      <c r="T775" s="4"/>
      <c r="U775" s="4"/>
      <c r="V775" s="4"/>
      <c r="W775" s="4"/>
      <c r="X775" s="4"/>
      <c r="Y775" s="4"/>
      <c r="Z775" s="4"/>
    </row>
    <row r="776" spans="1:26" ht="15.75" customHeight="1">
      <c r="A776" s="7"/>
      <c r="B776" s="4"/>
      <c r="C776" s="4"/>
      <c r="D776" s="7"/>
      <c r="E776" s="4"/>
      <c r="F776" s="4"/>
      <c r="G776" s="7"/>
      <c r="H776" s="53"/>
      <c r="I776" s="53"/>
      <c r="J776" s="53"/>
      <c r="K776" s="53"/>
      <c r="L776" s="53"/>
      <c r="M776" s="53"/>
      <c r="N776" s="53"/>
      <c r="O776" s="53"/>
      <c r="P776" s="53"/>
      <c r="Q776" s="53"/>
      <c r="R776" s="53"/>
      <c r="S776" s="4"/>
      <c r="T776" s="4"/>
      <c r="U776" s="4"/>
      <c r="V776" s="4"/>
      <c r="W776" s="4"/>
      <c r="X776" s="4"/>
      <c r="Y776" s="4"/>
      <c r="Z776" s="4"/>
    </row>
    <row r="777" spans="1:26" ht="15.75" customHeight="1">
      <c r="A777" s="7"/>
      <c r="B777" s="4"/>
      <c r="C777" s="4"/>
      <c r="D777" s="7"/>
      <c r="E777" s="4"/>
      <c r="F777" s="4"/>
      <c r="G777" s="7"/>
      <c r="H777" s="53"/>
      <c r="I777" s="53"/>
      <c r="J777" s="53"/>
      <c r="K777" s="53"/>
      <c r="L777" s="53"/>
      <c r="M777" s="53"/>
      <c r="N777" s="53"/>
      <c r="O777" s="53"/>
      <c r="P777" s="53"/>
      <c r="Q777" s="53"/>
      <c r="R777" s="53"/>
      <c r="S777" s="4"/>
      <c r="T777" s="4"/>
      <c r="U777" s="4"/>
      <c r="V777" s="4"/>
      <c r="W777" s="4"/>
      <c r="X777" s="4"/>
      <c r="Y777" s="4"/>
      <c r="Z777" s="4"/>
    </row>
    <row r="778" spans="1:26" ht="15.75" customHeight="1">
      <c r="A778" s="7"/>
      <c r="B778" s="4"/>
      <c r="C778" s="4"/>
      <c r="D778" s="7"/>
      <c r="E778" s="4"/>
      <c r="F778" s="4"/>
      <c r="G778" s="7"/>
      <c r="H778" s="53"/>
      <c r="I778" s="53"/>
      <c r="J778" s="53"/>
      <c r="K778" s="53"/>
      <c r="L778" s="53"/>
      <c r="M778" s="53"/>
      <c r="N778" s="53"/>
      <c r="O778" s="53"/>
      <c r="P778" s="53"/>
      <c r="Q778" s="53"/>
      <c r="R778" s="53"/>
      <c r="S778" s="4"/>
      <c r="T778" s="4"/>
      <c r="U778" s="4"/>
      <c r="V778" s="4"/>
      <c r="W778" s="4"/>
      <c r="X778" s="4"/>
      <c r="Y778" s="4"/>
      <c r="Z778" s="4"/>
    </row>
    <row r="779" spans="1:26" ht="15.75" customHeight="1">
      <c r="A779" s="7"/>
      <c r="B779" s="4"/>
      <c r="C779" s="4"/>
      <c r="D779" s="7"/>
      <c r="E779" s="4"/>
      <c r="F779" s="4"/>
      <c r="G779" s="7"/>
      <c r="H779" s="53"/>
      <c r="I779" s="53"/>
      <c r="J779" s="53"/>
      <c r="K779" s="53"/>
      <c r="L779" s="53"/>
      <c r="M779" s="53"/>
      <c r="N779" s="53"/>
      <c r="O779" s="53"/>
      <c r="P779" s="53"/>
      <c r="Q779" s="53"/>
      <c r="R779" s="53"/>
      <c r="S779" s="4"/>
      <c r="T779" s="4"/>
      <c r="U779" s="4"/>
      <c r="V779" s="4"/>
      <c r="W779" s="4"/>
      <c r="X779" s="4"/>
      <c r="Y779" s="4"/>
      <c r="Z779" s="4"/>
    </row>
    <row r="780" spans="1:26" ht="15.75" customHeight="1">
      <c r="A780" s="7"/>
      <c r="B780" s="4"/>
      <c r="C780" s="4"/>
      <c r="D780" s="7"/>
      <c r="E780" s="4"/>
      <c r="F780" s="4"/>
      <c r="G780" s="7"/>
      <c r="H780" s="53"/>
      <c r="I780" s="53"/>
      <c r="J780" s="53"/>
      <c r="K780" s="53"/>
      <c r="L780" s="53"/>
      <c r="M780" s="53"/>
      <c r="N780" s="53"/>
      <c r="O780" s="53"/>
      <c r="P780" s="53"/>
      <c r="Q780" s="53"/>
      <c r="R780" s="53"/>
      <c r="S780" s="4"/>
      <c r="T780" s="4"/>
      <c r="U780" s="4"/>
      <c r="V780" s="4"/>
      <c r="W780" s="4"/>
      <c r="X780" s="4"/>
      <c r="Y780" s="4"/>
      <c r="Z780" s="4"/>
    </row>
    <row r="781" spans="1:26" ht="15.75" customHeight="1">
      <c r="A781" s="7"/>
      <c r="B781" s="4"/>
      <c r="C781" s="4"/>
      <c r="D781" s="7"/>
      <c r="E781" s="4"/>
      <c r="F781" s="4"/>
      <c r="G781" s="7"/>
      <c r="H781" s="53"/>
      <c r="I781" s="53"/>
      <c r="J781" s="53"/>
      <c r="K781" s="53"/>
      <c r="L781" s="53"/>
      <c r="M781" s="53"/>
      <c r="N781" s="53"/>
      <c r="O781" s="53"/>
      <c r="P781" s="53"/>
      <c r="Q781" s="53"/>
      <c r="R781" s="53"/>
      <c r="S781" s="4"/>
      <c r="T781" s="4"/>
      <c r="U781" s="4"/>
      <c r="V781" s="4"/>
      <c r="W781" s="4"/>
      <c r="X781" s="4"/>
      <c r="Y781" s="4"/>
      <c r="Z781" s="4"/>
    </row>
    <row r="782" spans="1:26" ht="15.75" customHeight="1">
      <c r="A782" s="7"/>
      <c r="B782" s="4"/>
      <c r="C782" s="4"/>
      <c r="D782" s="7"/>
      <c r="E782" s="4"/>
      <c r="F782" s="4"/>
      <c r="G782" s="7"/>
      <c r="H782" s="53"/>
      <c r="I782" s="53"/>
      <c r="J782" s="53"/>
      <c r="K782" s="53"/>
      <c r="L782" s="53"/>
      <c r="M782" s="53"/>
      <c r="N782" s="53"/>
      <c r="O782" s="53"/>
      <c r="P782" s="53"/>
      <c r="Q782" s="53"/>
      <c r="R782" s="53"/>
      <c r="S782" s="4"/>
      <c r="T782" s="4"/>
      <c r="U782" s="4"/>
      <c r="V782" s="4"/>
      <c r="W782" s="4"/>
      <c r="X782" s="4"/>
      <c r="Y782" s="4"/>
      <c r="Z782" s="4"/>
    </row>
    <row r="783" spans="1:26" ht="15.75" customHeight="1">
      <c r="A783" s="7"/>
      <c r="B783" s="4"/>
      <c r="C783" s="4"/>
      <c r="D783" s="7"/>
      <c r="E783" s="4"/>
      <c r="F783" s="4"/>
      <c r="G783" s="7"/>
      <c r="H783" s="53"/>
      <c r="I783" s="53"/>
      <c r="J783" s="53"/>
      <c r="K783" s="53"/>
      <c r="L783" s="53"/>
      <c r="M783" s="53"/>
      <c r="N783" s="53"/>
      <c r="O783" s="53"/>
      <c r="P783" s="53"/>
      <c r="Q783" s="53"/>
      <c r="R783" s="53"/>
      <c r="S783" s="4"/>
      <c r="T783" s="4"/>
      <c r="U783" s="4"/>
      <c r="V783" s="4"/>
      <c r="W783" s="4"/>
      <c r="X783" s="4"/>
      <c r="Y783" s="4"/>
      <c r="Z783" s="4"/>
    </row>
    <row r="784" spans="1:26" ht="15.75" customHeight="1">
      <c r="A784" s="7"/>
      <c r="B784" s="4"/>
      <c r="C784" s="4"/>
      <c r="D784" s="7"/>
      <c r="E784" s="4"/>
      <c r="F784" s="4"/>
      <c r="G784" s="7"/>
      <c r="H784" s="53"/>
      <c r="I784" s="53"/>
      <c r="J784" s="53"/>
      <c r="K784" s="53"/>
      <c r="L784" s="53"/>
      <c r="M784" s="53"/>
      <c r="N784" s="53"/>
      <c r="O784" s="53"/>
      <c r="P784" s="53"/>
      <c r="Q784" s="53"/>
      <c r="R784" s="53"/>
      <c r="S784" s="4"/>
      <c r="T784" s="4"/>
      <c r="U784" s="4"/>
      <c r="V784" s="4"/>
      <c r="W784" s="4"/>
      <c r="X784" s="4"/>
      <c r="Y784" s="4"/>
      <c r="Z784" s="4"/>
    </row>
    <row r="785" spans="1:26" ht="15.75" customHeight="1">
      <c r="A785" s="7"/>
      <c r="B785" s="4"/>
      <c r="C785" s="4"/>
      <c r="D785" s="7"/>
      <c r="E785" s="4"/>
      <c r="F785" s="4"/>
      <c r="G785" s="7"/>
      <c r="H785" s="53"/>
      <c r="I785" s="53"/>
      <c r="J785" s="53"/>
      <c r="K785" s="53"/>
      <c r="L785" s="53"/>
      <c r="M785" s="53"/>
      <c r="N785" s="53"/>
      <c r="O785" s="53"/>
      <c r="P785" s="53"/>
      <c r="Q785" s="53"/>
      <c r="R785" s="53"/>
      <c r="S785" s="4"/>
      <c r="T785" s="4"/>
      <c r="U785" s="4"/>
      <c r="V785" s="4"/>
      <c r="W785" s="4"/>
      <c r="X785" s="4"/>
      <c r="Y785" s="4"/>
      <c r="Z785" s="4"/>
    </row>
    <row r="786" spans="1:26" ht="15.75" customHeight="1">
      <c r="A786" s="7"/>
      <c r="B786" s="4"/>
      <c r="C786" s="4"/>
      <c r="D786" s="7"/>
      <c r="E786" s="4"/>
      <c r="F786" s="4"/>
      <c r="G786" s="7"/>
      <c r="H786" s="53"/>
      <c r="I786" s="53"/>
      <c r="J786" s="53"/>
      <c r="K786" s="53"/>
      <c r="L786" s="53"/>
      <c r="M786" s="53"/>
      <c r="N786" s="53"/>
      <c r="O786" s="53"/>
      <c r="P786" s="53"/>
      <c r="Q786" s="53"/>
      <c r="R786" s="53"/>
      <c r="S786" s="4"/>
      <c r="T786" s="4"/>
      <c r="U786" s="4"/>
      <c r="V786" s="4"/>
      <c r="W786" s="4"/>
      <c r="X786" s="4"/>
      <c r="Y786" s="4"/>
      <c r="Z786" s="4"/>
    </row>
    <row r="787" spans="1:26" ht="15.75" customHeight="1">
      <c r="A787" s="7"/>
      <c r="B787" s="4"/>
      <c r="C787" s="4"/>
      <c r="D787" s="7"/>
      <c r="E787" s="4"/>
      <c r="F787" s="4"/>
      <c r="G787" s="7"/>
      <c r="H787" s="53"/>
      <c r="I787" s="53"/>
      <c r="J787" s="53"/>
      <c r="K787" s="53"/>
      <c r="L787" s="53"/>
      <c r="M787" s="53"/>
      <c r="N787" s="53"/>
      <c r="O787" s="53"/>
      <c r="P787" s="53"/>
      <c r="Q787" s="53"/>
      <c r="R787" s="53"/>
      <c r="S787" s="4"/>
      <c r="T787" s="4"/>
      <c r="U787" s="4"/>
      <c r="V787" s="4"/>
      <c r="W787" s="4"/>
      <c r="X787" s="4"/>
      <c r="Y787" s="4"/>
      <c r="Z787" s="4"/>
    </row>
    <row r="788" spans="1:26" ht="15.75" customHeight="1">
      <c r="A788" s="7"/>
      <c r="B788" s="4"/>
      <c r="C788" s="4"/>
      <c r="D788" s="7"/>
      <c r="E788" s="4"/>
      <c r="F788" s="4"/>
      <c r="G788" s="7"/>
      <c r="H788" s="53"/>
      <c r="I788" s="53"/>
      <c r="J788" s="53"/>
      <c r="K788" s="53"/>
      <c r="L788" s="53"/>
      <c r="M788" s="53"/>
      <c r="N788" s="53"/>
      <c r="O788" s="53"/>
      <c r="P788" s="53"/>
      <c r="Q788" s="53"/>
      <c r="R788" s="53"/>
      <c r="S788" s="4"/>
      <c r="T788" s="4"/>
      <c r="U788" s="4"/>
      <c r="V788" s="4"/>
      <c r="W788" s="4"/>
      <c r="X788" s="4"/>
      <c r="Y788" s="4"/>
      <c r="Z788" s="4"/>
    </row>
    <row r="789" spans="1:26" ht="15.75" customHeight="1">
      <c r="A789" s="7"/>
      <c r="B789" s="4"/>
      <c r="C789" s="4"/>
      <c r="D789" s="7"/>
      <c r="E789" s="4"/>
      <c r="F789" s="4"/>
      <c r="G789" s="7"/>
      <c r="H789" s="53"/>
      <c r="I789" s="53"/>
      <c r="J789" s="53"/>
      <c r="K789" s="53"/>
      <c r="L789" s="53"/>
      <c r="M789" s="53"/>
      <c r="N789" s="53"/>
      <c r="O789" s="53"/>
      <c r="P789" s="53"/>
      <c r="Q789" s="53"/>
      <c r="R789" s="53"/>
      <c r="S789" s="4"/>
      <c r="T789" s="4"/>
      <c r="U789" s="4"/>
      <c r="V789" s="4"/>
      <c r="W789" s="4"/>
      <c r="X789" s="4"/>
      <c r="Y789" s="4"/>
      <c r="Z789" s="4"/>
    </row>
    <row r="790" spans="1:26" ht="15.75" customHeight="1">
      <c r="A790" s="7"/>
      <c r="B790" s="4"/>
      <c r="C790" s="4"/>
      <c r="D790" s="7"/>
      <c r="E790" s="4"/>
      <c r="F790" s="4"/>
      <c r="G790" s="7"/>
      <c r="H790" s="53"/>
      <c r="I790" s="53"/>
      <c r="J790" s="53"/>
      <c r="K790" s="53"/>
      <c r="L790" s="53"/>
      <c r="M790" s="53"/>
      <c r="N790" s="53"/>
      <c r="O790" s="53"/>
      <c r="P790" s="53"/>
      <c r="Q790" s="53"/>
      <c r="R790" s="53"/>
      <c r="S790" s="4"/>
      <c r="T790" s="4"/>
      <c r="U790" s="4"/>
      <c r="V790" s="4"/>
      <c r="W790" s="4"/>
      <c r="X790" s="4"/>
      <c r="Y790" s="4"/>
      <c r="Z790" s="4"/>
    </row>
    <row r="791" spans="1:26" ht="15.75" customHeight="1">
      <c r="A791" s="7"/>
      <c r="B791" s="4"/>
      <c r="C791" s="4"/>
      <c r="D791" s="7"/>
      <c r="E791" s="4"/>
      <c r="F791" s="4"/>
      <c r="G791" s="7"/>
      <c r="H791" s="53"/>
      <c r="I791" s="53"/>
      <c r="J791" s="53"/>
      <c r="K791" s="53"/>
      <c r="L791" s="53"/>
      <c r="M791" s="53"/>
      <c r="N791" s="53"/>
      <c r="O791" s="53"/>
      <c r="P791" s="53"/>
      <c r="Q791" s="53"/>
      <c r="R791" s="53"/>
      <c r="S791" s="4"/>
      <c r="T791" s="4"/>
      <c r="U791" s="4"/>
      <c r="V791" s="4"/>
      <c r="W791" s="4"/>
      <c r="X791" s="4"/>
      <c r="Y791" s="4"/>
      <c r="Z791" s="4"/>
    </row>
    <row r="792" spans="1:26" ht="15.75" customHeight="1">
      <c r="A792" s="7"/>
      <c r="B792" s="4"/>
      <c r="C792" s="4"/>
      <c r="D792" s="7"/>
      <c r="E792" s="4"/>
      <c r="F792" s="4"/>
      <c r="G792" s="7"/>
      <c r="H792" s="53"/>
      <c r="I792" s="53"/>
      <c r="J792" s="53"/>
      <c r="K792" s="53"/>
      <c r="L792" s="53"/>
      <c r="M792" s="53"/>
      <c r="N792" s="53"/>
      <c r="O792" s="53"/>
      <c r="P792" s="53"/>
      <c r="Q792" s="53"/>
      <c r="R792" s="53"/>
      <c r="S792" s="4"/>
      <c r="T792" s="4"/>
      <c r="U792" s="4"/>
      <c r="V792" s="4"/>
      <c r="W792" s="4"/>
      <c r="X792" s="4"/>
      <c r="Y792" s="4"/>
      <c r="Z792" s="4"/>
    </row>
    <row r="793" spans="1:26" ht="15.75" customHeight="1">
      <c r="A793" s="7"/>
      <c r="B793" s="4"/>
      <c r="C793" s="4"/>
      <c r="D793" s="7"/>
      <c r="E793" s="4"/>
      <c r="F793" s="4"/>
      <c r="G793" s="7"/>
      <c r="H793" s="53"/>
      <c r="I793" s="53"/>
      <c r="J793" s="53"/>
      <c r="K793" s="53"/>
      <c r="L793" s="53"/>
      <c r="M793" s="53"/>
      <c r="N793" s="53"/>
      <c r="O793" s="53"/>
      <c r="P793" s="53"/>
      <c r="Q793" s="53"/>
      <c r="R793" s="53"/>
      <c r="S793" s="4"/>
      <c r="T793" s="4"/>
      <c r="U793" s="4"/>
      <c r="V793" s="4"/>
      <c r="W793" s="4"/>
      <c r="X793" s="4"/>
      <c r="Y793" s="4"/>
      <c r="Z793" s="4"/>
    </row>
    <row r="794" spans="1:26" ht="15.75" customHeight="1">
      <c r="A794" s="7"/>
      <c r="B794" s="4"/>
      <c r="C794" s="4"/>
      <c r="D794" s="7"/>
      <c r="E794" s="4"/>
      <c r="F794" s="4"/>
      <c r="G794" s="7"/>
      <c r="H794" s="53"/>
      <c r="I794" s="53"/>
      <c r="J794" s="53"/>
      <c r="K794" s="53"/>
      <c r="L794" s="53"/>
      <c r="M794" s="53"/>
      <c r="N794" s="53"/>
      <c r="O794" s="53"/>
      <c r="P794" s="53"/>
      <c r="Q794" s="53"/>
      <c r="R794" s="53"/>
      <c r="S794" s="4"/>
      <c r="T794" s="4"/>
      <c r="U794" s="4"/>
      <c r="V794" s="4"/>
      <c r="W794" s="4"/>
      <c r="X794" s="4"/>
      <c r="Y794" s="4"/>
      <c r="Z794" s="4"/>
    </row>
    <row r="795" spans="1:26" ht="15.75" customHeight="1">
      <c r="A795" s="7"/>
      <c r="B795" s="4"/>
      <c r="C795" s="4"/>
      <c r="D795" s="7"/>
      <c r="E795" s="4"/>
      <c r="F795" s="4"/>
      <c r="G795" s="7"/>
      <c r="H795" s="53"/>
      <c r="I795" s="53"/>
      <c r="J795" s="53"/>
      <c r="K795" s="53"/>
      <c r="L795" s="53"/>
      <c r="M795" s="53"/>
      <c r="N795" s="53"/>
      <c r="O795" s="53"/>
      <c r="P795" s="53"/>
      <c r="Q795" s="53"/>
      <c r="R795" s="53"/>
      <c r="S795" s="4"/>
      <c r="T795" s="4"/>
      <c r="U795" s="4"/>
      <c r="V795" s="4"/>
      <c r="W795" s="4"/>
      <c r="X795" s="4"/>
      <c r="Y795" s="4"/>
      <c r="Z795" s="4"/>
    </row>
    <row r="796" spans="1:26" ht="15.75" customHeight="1">
      <c r="A796" s="7"/>
      <c r="B796" s="4"/>
      <c r="C796" s="4"/>
      <c r="D796" s="7"/>
      <c r="E796" s="4"/>
      <c r="F796" s="4"/>
      <c r="G796" s="7"/>
      <c r="H796" s="53"/>
      <c r="I796" s="53"/>
      <c r="J796" s="53"/>
      <c r="K796" s="53"/>
      <c r="L796" s="53"/>
      <c r="M796" s="53"/>
      <c r="N796" s="53"/>
      <c r="O796" s="53"/>
      <c r="P796" s="53"/>
      <c r="Q796" s="53"/>
      <c r="R796" s="53"/>
      <c r="S796" s="4"/>
      <c r="T796" s="4"/>
      <c r="U796" s="4"/>
      <c r="V796" s="4"/>
      <c r="W796" s="4"/>
      <c r="X796" s="4"/>
      <c r="Y796" s="4"/>
      <c r="Z796" s="4"/>
    </row>
    <row r="797" spans="1:26" ht="15.75" customHeight="1">
      <c r="A797" s="7"/>
      <c r="B797" s="4"/>
      <c r="C797" s="4"/>
      <c r="D797" s="7"/>
      <c r="E797" s="4"/>
      <c r="F797" s="4"/>
      <c r="G797" s="7"/>
      <c r="H797" s="53"/>
      <c r="I797" s="53"/>
      <c r="J797" s="53"/>
      <c r="K797" s="53"/>
      <c r="L797" s="53"/>
      <c r="M797" s="53"/>
      <c r="N797" s="53"/>
      <c r="O797" s="53"/>
      <c r="P797" s="53"/>
      <c r="Q797" s="53"/>
      <c r="R797" s="53"/>
      <c r="S797" s="4"/>
      <c r="T797" s="4"/>
      <c r="U797" s="4"/>
      <c r="V797" s="4"/>
      <c r="W797" s="4"/>
      <c r="X797" s="4"/>
      <c r="Y797" s="4"/>
      <c r="Z797" s="4"/>
    </row>
    <row r="798" spans="1:26" ht="15.75" customHeight="1">
      <c r="A798" s="7"/>
      <c r="B798" s="4"/>
      <c r="C798" s="4"/>
      <c r="D798" s="7"/>
      <c r="E798" s="4"/>
      <c r="F798" s="4"/>
      <c r="G798" s="7"/>
      <c r="H798" s="53"/>
      <c r="I798" s="53"/>
      <c r="J798" s="53"/>
      <c r="K798" s="53"/>
      <c r="L798" s="53"/>
      <c r="M798" s="53"/>
      <c r="N798" s="53"/>
      <c r="O798" s="53"/>
      <c r="P798" s="53"/>
      <c r="Q798" s="53"/>
      <c r="R798" s="53"/>
      <c r="S798" s="4"/>
      <c r="T798" s="4"/>
      <c r="U798" s="4"/>
      <c r="V798" s="4"/>
      <c r="W798" s="4"/>
      <c r="X798" s="4"/>
      <c r="Y798" s="4"/>
      <c r="Z798" s="4"/>
    </row>
    <row r="799" spans="1:26" ht="15.75" customHeight="1">
      <c r="A799" s="7"/>
      <c r="B799" s="4"/>
      <c r="C799" s="4"/>
      <c r="D799" s="7"/>
      <c r="E799" s="4"/>
      <c r="F799" s="4"/>
      <c r="G799" s="7"/>
      <c r="H799" s="53"/>
      <c r="I799" s="53"/>
      <c r="J799" s="53"/>
      <c r="K799" s="53"/>
      <c r="L799" s="53"/>
      <c r="M799" s="53"/>
      <c r="N799" s="53"/>
      <c r="O799" s="53"/>
      <c r="P799" s="53"/>
      <c r="Q799" s="53"/>
      <c r="R799" s="53"/>
      <c r="S799" s="4"/>
      <c r="T799" s="4"/>
      <c r="U799" s="4"/>
      <c r="V799" s="4"/>
      <c r="W799" s="4"/>
      <c r="X799" s="4"/>
      <c r="Y799" s="4"/>
      <c r="Z799" s="4"/>
    </row>
    <row r="800" spans="1:26" ht="15.75" customHeight="1">
      <c r="A800" s="7"/>
      <c r="B800" s="4"/>
      <c r="C800" s="4"/>
      <c r="D800" s="7"/>
      <c r="E800" s="4"/>
      <c r="F800" s="4"/>
      <c r="G800" s="7"/>
      <c r="H800" s="53"/>
      <c r="I800" s="53"/>
      <c r="J800" s="53"/>
      <c r="K800" s="53"/>
      <c r="L800" s="53"/>
      <c r="M800" s="53"/>
      <c r="N800" s="53"/>
      <c r="O800" s="53"/>
      <c r="P800" s="53"/>
      <c r="Q800" s="53"/>
      <c r="R800" s="53"/>
      <c r="S800" s="4"/>
      <c r="T800" s="4"/>
      <c r="U800" s="4"/>
      <c r="V800" s="4"/>
      <c r="W800" s="4"/>
      <c r="X800" s="4"/>
      <c r="Y800" s="4"/>
      <c r="Z800" s="4"/>
    </row>
    <row r="801" spans="1:26" ht="15.75" customHeight="1">
      <c r="A801" s="7"/>
      <c r="B801" s="4"/>
      <c r="C801" s="4"/>
      <c r="D801" s="7"/>
      <c r="E801" s="4"/>
      <c r="F801" s="4"/>
      <c r="G801" s="7"/>
      <c r="H801" s="53"/>
      <c r="I801" s="53"/>
      <c r="J801" s="53"/>
      <c r="K801" s="53"/>
      <c r="L801" s="53"/>
      <c r="M801" s="53"/>
      <c r="N801" s="53"/>
      <c r="O801" s="53"/>
      <c r="P801" s="53"/>
      <c r="Q801" s="53"/>
      <c r="R801" s="53"/>
      <c r="S801" s="4"/>
      <c r="T801" s="4"/>
      <c r="U801" s="4"/>
      <c r="V801" s="4"/>
      <c r="W801" s="4"/>
      <c r="X801" s="4"/>
      <c r="Y801" s="4"/>
      <c r="Z801" s="4"/>
    </row>
    <row r="802" spans="1:26" ht="15.75" customHeight="1">
      <c r="A802" s="7"/>
      <c r="B802" s="4"/>
      <c r="C802" s="4"/>
      <c r="D802" s="7"/>
      <c r="E802" s="4"/>
      <c r="F802" s="4"/>
      <c r="G802" s="7"/>
      <c r="H802" s="53"/>
      <c r="I802" s="53"/>
      <c r="J802" s="53"/>
      <c r="K802" s="53"/>
      <c r="L802" s="53"/>
      <c r="M802" s="53"/>
      <c r="N802" s="53"/>
      <c r="O802" s="53"/>
      <c r="P802" s="53"/>
      <c r="Q802" s="53"/>
      <c r="R802" s="53"/>
      <c r="S802" s="4"/>
      <c r="T802" s="4"/>
      <c r="U802" s="4"/>
      <c r="V802" s="4"/>
      <c r="W802" s="4"/>
      <c r="X802" s="4"/>
      <c r="Y802" s="4"/>
      <c r="Z802" s="4"/>
    </row>
    <row r="803" spans="1:26" ht="15.75" customHeight="1">
      <c r="A803" s="7"/>
      <c r="B803" s="4"/>
      <c r="C803" s="4"/>
      <c r="D803" s="7"/>
      <c r="E803" s="4"/>
      <c r="F803" s="4"/>
      <c r="G803" s="7"/>
      <c r="H803" s="53"/>
      <c r="I803" s="53"/>
      <c r="J803" s="53"/>
      <c r="K803" s="53"/>
      <c r="L803" s="53"/>
      <c r="M803" s="53"/>
      <c r="N803" s="53"/>
      <c r="O803" s="53"/>
      <c r="P803" s="53"/>
      <c r="Q803" s="53"/>
      <c r="R803" s="53"/>
      <c r="S803" s="4"/>
      <c r="T803" s="4"/>
      <c r="U803" s="4"/>
      <c r="V803" s="4"/>
      <c r="W803" s="4"/>
      <c r="X803" s="4"/>
      <c r="Y803" s="4"/>
      <c r="Z803" s="4"/>
    </row>
    <row r="804" spans="1:26" ht="15.75" customHeight="1">
      <c r="A804" s="7"/>
      <c r="B804" s="4"/>
      <c r="C804" s="4"/>
      <c r="D804" s="7"/>
      <c r="E804" s="4"/>
      <c r="F804" s="4"/>
      <c r="G804" s="7"/>
      <c r="H804" s="53"/>
      <c r="I804" s="53"/>
      <c r="J804" s="53"/>
      <c r="K804" s="53"/>
      <c r="L804" s="53"/>
      <c r="M804" s="53"/>
      <c r="N804" s="53"/>
      <c r="O804" s="53"/>
      <c r="P804" s="53"/>
      <c r="Q804" s="53"/>
      <c r="R804" s="53"/>
      <c r="S804" s="4"/>
      <c r="T804" s="4"/>
      <c r="U804" s="4"/>
      <c r="V804" s="4"/>
      <c r="W804" s="4"/>
      <c r="X804" s="4"/>
      <c r="Y804" s="4"/>
      <c r="Z804" s="4"/>
    </row>
    <row r="805" spans="1:26" ht="15.75" customHeight="1">
      <c r="A805" s="7"/>
      <c r="B805" s="4"/>
      <c r="C805" s="4"/>
      <c r="D805" s="7"/>
      <c r="E805" s="4"/>
      <c r="F805" s="4"/>
      <c r="G805" s="7"/>
      <c r="H805" s="53"/>
      <c r="I805" s="53"/>
      <c r="J805" s="53"/>
      <c r="K805" s="53"/>
      <c r="L805" s="53"/>
      <c r="M805" s="53"/>
      <c r="N805" s="53"/>
      <c r="O805" s="53"/>
      <c r="P805" s="53"/>
      <c r="Q805" s="53"/>
      <c r="R805" s="53"/>
      <c r="S805" s="4"/>
      <c r="T805" s="4"/>
      <c r="U805" s="4"/>
      <c r="V805" s="4"/>
      <c r="W805" s="4"/>
      <c r="X805" s="4"/>
      <c r="Y805" s="4"/>
      <c r="Z805" s="4"/>
    </row>
    <row r="806" spans="1:26" ht="15.75" customHeight="1">
      <c r="A806" s="7"/>
      <c r="B806" s="4"/>
      <c r="C806" s="4"/>
      <c r="D806" s="7"/>
      <c r="E806" s="4"/>
      <c r="F806" s="4"/>
      <c r="G806" s="7"/>
      <c r="H806" s="53"/>
      <c r="I806" s="53"/>
      <c r="J806" s="53"/>
      <c r="K806" s="53"/>
      <c r="L806" s="53"/>
      <c r="M806" s="53"/>
      <c r="N806" s="53"/>
      <c r="O806" s="53"/>
      <c r="P806" s="53"/>
      <c r="Q806" s="53"/>
      <c r="R806" s="53"/>
      <c r="S806" s="4"/>
      <c r="T806" s="4"/>
      <c r="U806" s="4"/>
      <c r="V806" s="4"/>
      <c r="W806" s="4"/>
      <c r="X806" s="4"/>
      <c r="Y806" s="4"/>
      <c r="Z806" s="4"/>
    </row>
    <row r="807" spans="1:26" ht="15.75" customHeight="1">
      <c r="A807" s="7"/>
      <c r="B807" s="4"/>
      <c r="C807" s="4"/>
      <c r="D807" s="7"/>
      <c r="E807" s="4"/>
      <c r="F807" s="4"/>
      <c r="G807" s="7"/>
      <c r="H807" s="53"/>
      <c r="I807" s="53"/>
      <c r="J807" s="53"/>
      <c r="K807" s="53"/>
      <c r="L807" s="53"/>
      <c r="M807" s="53"/>
      <c r="N807" s="53"/>
      <c r="O807" s="53"/>
      <c r="P807" s="53"/>
      <c r="Q807" s="53"/>
      <c r="R807" s="53"/>
      <c r="S807" s="4"/>
      <c r="T807" s="4"/>
      <c r="U807" s="4"/>
      <c r="V807" s="4"/>
      <c r="W807" s="4"/>
      <c r="X807" s="4"/>
      <c r="Y807" s="4"/>
      <c r="Z807" s="4"/>
    </row>
    <row r="808" spans="1:26" ht="15.75" customHeight="1">
      <c r="A808" s="7"/>
      <c r="B808" s="4"/>
      <c r="C808" s="4"/>
      <c r="D808" s="7"/>
      <c r="E808" s="4"/>
      <c r="F808" s="4"/>
      <c r="G808" s="7"/>
      <c r="H808" s="53"/>
      <c r="I808" s="53"/>
      <c r="J808" s="53"/>
      <c r="K808" s="53"/>
      <c r="L808" s="53"/>
      <c r="M808" s="53"/>
      <c r="N808" s="53"/>
      <c r="O808" s="53"/>
      <c r="P808" s="53"/>
      <c r="Q808" s="53"/>
      <c r="R808" s="53"/>
      <c r="S808" s="4"/>
      <c r="T808" s="4"/>
      <c r="U808" s="4"/>
      <c r="V808" s="4"/>
      <c r="W808" s="4"/>
      <c r="X808" s="4"/>
      <c r="Y808" s="4"/>
      <c r="Z808" s="4"/>
    </row>
    <row r="809" spans="1:26" ht="15.75" customHeight="1">
      <c r="A809" s="7"/>
      <c r="B809" s="4"/>
      <c r="C809" s="4"/>
      <c r="D809" s="7"/>
      <c r="E809" s="4"/>
      <c r="F809" s="4"/>
      <c r="G809" s="7"/>
      <c r="H809" s="53"/>
      <c r="I809" s="53"/>
      <c r="J809" s="53"/>
      <c r="K809" s="53"/>
      <c r="L809" s="53"/>
      <c r="M809" s="53"/>
      <c r="N809" s="53"/>
      <c r="O809" s="53"/>
      <c r="P809" s="53"/>
      <c r="Q809" s="53"/>
      <c r="R809" s="53"/>
      <c r="S809" s="4"/>
      <c r="T809" s="4"/>
      <c r="U809" s="4"/>
      <c r="V809" s="4"/>
      <c r="W809" s="4"/>
      <c r="X809" s="4"/>
      <c r="Y809" s="4"/>
      <c r="Z809" s="4"/>
    </row>
    <row r="810" spans="1:26" ht="15.75" customHeight="1">
      <c r="A810" s="7"/>
      <c r="B810" s="4"/>
      <c r="C810" s="4"/>
      <c r="D810" s="7"/>
      <c r="E810" s="4"/>
      <c r="F810" s="4"/>
      <c r="G810" s="7"/>
      <c r="H810" s="53"/>
      <c r="I810" s="53"/>
      <c r="J810" s="53"/>
      <c r="K810" s="53"/>
      <c r="L810" s="53"/>
      <c r="M810" s="53"/>
      <c r="N810" s="53"/>
      <c r="O810" s="53"/>
      <c r="P810" s="53"/>
      <c r="Q810" s="53"/>
      <c r="R810" s="53"/>
      <c r="S810" s="4"/>
      <c r="T810" s="4"/>
      <c r="U810" s="4"/>
      <c r="V810" s="4"/>
      <c r="W810" s="4"/>
      <c r="X810" s="4"/>
      <c r="Y810" s="4"/>
      <c r="Z810" s="4"/>
    </row>
    <row r="811" spans="1:26" ht="15.75" customHeight="1">
      <c r="A811" s="7"/>
      <c r="B811" s="4"/>
      <c r="C811" s="4"/>
      <c r="D811" s="7"/>
      <c r="E811" s="4"/>
      <c r="F811" s="4"/>
      <c r="G811" s="7"/>
      <c r="H811" s="53"/>
      <c r="I811" s="53"/>
      <c r="J811" s="53"/>
      <c r="K811" s="53"/>
      <c r="L811" s="53"/>
      <c r="M811" s="53"/>
      <c r="N811" s="53"/>
      <c r="O811" s="53"/>
      <c r="P811" s="53"/>
      <c r="Q811" s="53"/>
      <c r="R811" s="53"/>
      <c r="S811" s="4"/>
      <c r="T811" s="4"/>
      <c r="U811" s="4"/>
      <c r="V811" s="4"/>
      <c r="W811" s="4"/>
      <c r="X811" s="4"/>
      <c r="Y811" s="4"/>
      <c r="Z811" s="4"/>
    </row>
    <row r="812" spans="1:26" ht="15.75" customHeight="1">
      <c r="A812" s="7"/>
      <c r="B812" s="4"/>
      <c r="C812" s="4"/>
      <c r="D812" s="7"/>
      <c r="E812" s="4"/>
      <c r="F812" s="4"/>
      <c r="G812" s="7"/>
      <c r="H812" s="53"/>
      <c r="I812" s="53"/>
      <c r="J812" s="53"/>
      <c r="K812" s="53"/>
      <c r="L812" s="53"/>
      <c r="M812" s="53"/>
      <c r="N812" s="53"/>
      <c r="O812" s="53"/>
      <c r="P812" s="53"/>
      <c r="Q812" s="53"/>
      <c r="R812" s="53"/>
      <c r="S812" s="4"/>
      <c r="T812" s="4"/>
      <c r="U812" s="4"/>
      <c r="V812" s="4"/>
      <c r="W812" s="4"/>
      <c r="X812" s="4"/>
      <c r="Y812" s="4"/>
      <c r="Z812" s="4"/>
    </row>
    <row r="813" spans="1:26" ht="15.75" customHeight="1">
      <c r="A813" s="7"/>
      <c r="B813" s="4"/>
      <c r="C813" s="4"/>
      <c r="D813" s="7"/>
      <c r="E813" s="4"/>
      <c r="F813" s="4"/>
      <c r="G813" s="7"/>
      <c r="H813" s="53"/>
      <c r="I813" s="53"/>
      <c r="J813" s="53"/>
      <c r="K813" s="53"/>
      <c r="L813" s="53"/>
      <c r="M813" s="53"/>
      <c r="N813" s="53"/>
      <c r="O813" s="53"/>
      <c r="P813" s="53"/>
      <c r="Q813" s="53"/>
      <c r="R813" s="53"/>
      <c r="S813" s="4"/>
      <c r="T813" s="4"/>
      <c r="U813" s="4"/>
      <c r="V813" s="4"/>
      <c r="W813" s="4"/>
      <c r="X813" s="4"/>
      <c r="Y813" s="4"/>
      <c r="Z813" s="4"/>
    </row>
    <row r="814" spans="1:26" ht="15.75" customHeight="1">
      <c r="A814" s="7"/>
      <c r="B814" s="4"/>
      <c r="C814" s="4"/>
      <c r="D814" s="7"/>
      <c r="E814" s="4"/>
      <c r="F814" s="4"/>
      <c r="G814" s="7"/>
      <c r="H814" s="53"/>
      <c r="I814" s="53"/>
      <c r="J814" s="53"/>
      <c r="K814" s="53"/>
      <c r="L814" s="53"/>
      <c r="M814" s="53"/>
      <c r="N814" s="53"/>
      <c r="O814" s="53"/>
      <c r="P814" s="53"/>
      <c r="Q814" s="53"/>
      <c r="R814" s="53"/>
      <c r="S814" s="4"/>
      <c r="T814" s="4"/>
      <c r="U814" s="4"/>
      <c r="V814" s="4"/>
      <c r="W814" s="4"/>
      <c r="X814" s="4"/>
      <c r="Y814" s="4"/>
      <c r="Z814" s="4"/>
    </row>
    <row r="815" spans="1:26" ht="15.75" customHeight="1">
      <c r="A815" s="7"/>
      <c r="B815" s="4"/>
      <c r="C815" s="4"/>
      <c r="D815" s="7"/>
      <c r="E815" s="4"/>
      <c r="F815" s="4"/>
      <c r="G815" s="7"/>
      <c r="H815" s="53"/>
      <c r="I815" s="53"/>
      <c r="J815" s="53"/>
      <c r="K815" s="53"/>
      <c r="L815" s="53"/>
      <c r="M815" s="53"/>
      <c r="N815" s="53"/>
      <c r="O815" s="53"/>
      <c r="P815" s="53"/>
      <c r="Q815" s="53"/>
      <c r="R815" s="53"/>
      <c r="S815" s="4"/>
      <c r="T815" s="4"/>
      <c r="U815" s="4"/>
      <c r="V815" s="4"/>
      <c r="W815" s="4"/>
      <c r="X815" s="4"/>
      <c r="Y815" s="4"/>
      <c r="Z815" s="4"/>
    </row>
    <row r="816" spans="1:26" ht="15.75" customHeight="1">
      <c r="A816" s="7"/>
      <c r="B816" s="4"/>
      <c r="C816" s="4"/>
      <c r="D816" s="7"/>
      <c r="E816" s="4"/>
      <c r="F816" s="4"/>
      <c r="G816" s="7"/>
      <c r="H816" s="53"/>
      <c r="I816" s="53"/>
      <c r="J816" s="53"/>
      <c r="K816" s="53"/>
      <c r="L816" s="53"/>
      <c r="M816" s="53"/>
      <c r="N816" s="53"/>
      <c r="O816" s="53"/>
      <c r="P816" s="53"/>
      <c r="Q816" s="53"/>
      <c r="R816" s="53"/>
      <c r="S816" s="4"/>
      <c r="T816" s="4"/>
      <c r="U816" s="4"/>
      <c r="V816" s="4"/>
      <c r="W816" s="4"/>
      <c r="X816" s="4"/>
      <c r="Y816" s="4"/>
      <c r="Z816" s="4"/>
    </row>
    <row r="817" spans="1:26" ht="15.75" customHeight="1">
      <c r="A817" s="7"/>
      <c r="B817" s="4"/>
      <c r="C817" s="4"/>
      <c r="D817" s="7"/>
      <c r="E817" s="4"/>
      <c r="F817" s="4"/>
      <c r="G817" s="7"/>
      <c r="H817" s="53"/>
      <c r="I817" s="53"/>
      <c r="J817" s="53"/>
      <c r="K817" s="53"/>
      <c r="L817" s="53"/>
      <c r="M817" s="53"/>
      <c r="N817" s="53"/>
      <c r="O817" s="53"/>
      <c r="P817" s="53"/>
      <c r="Q817" s="53"/>
      <c r="R817" s="53"/>
      <c r="S817" s="4"/>
      <c r="T817" s="4"/>
      <c r="U817" s="4"/>
      <c r="V817" s="4"/>
      <c r="W817" s="4"/>
      <c r="X817" s="4"/>
      <c r="Y817" s="4"/>
      <c r="Z817" s="4"/>
    </row>
    <row r="818" spans="1:26" ht="15.75" customHeight="1">
      <c r="A818" s="7"/>
      <c r="B818" s="4"/>
      <c r="C818" s="4"/>
      <c r="D818" s="7"/>
      <c r="E818" s="4"/>
      <c r="F818" s="4"/>
      <c r="G818" s="7"/>
      <c r="H818" s="53"/>
      <c r="I818" s="53"/>
      <c r="J818" s="53"/>
      <c r="K818" s="53"/>
      <c r="L818" s="53"/>
      <c r="M818" s="53"/>
      <c r="N818" s="53"/>
      <c r="O818" s="53"/>
      <c r="P818" s="53"/>
      <c r="Q818" s="53"/>
      <c r="R818" s="53"/>
      <c r="S818" s="4"/>
      <c r="T818" s="4"/>
      <c r="U818" s="4"/>
      <c r="V818" s="4"/>
      <c r="W818" s="4"/>
      <c r="X818" s="4"/>
      <c r="Y818" s="4"/>
      <c r="Z818" s="4"/>
    </row>
    <row r="819" spans="1:26" ht="15.75" customHeight="1">
      <c r="A819" s="7"/>
      <c r="B819" s="4"/>
      <c r="C819" s="4"/>
      <c r="D819" s="7"/>
      <c r="E819" s="4"/>
      <c r="F819" s="4"/>
      <c r="G819" s="7"/>
      <c r="H819" s="53"/>
      <c r="I819" s="53"/>
      <c r="J819" s="53"/>
      <c r="K819" s="53"/>
      <c r="L819" s="53"/>
      <c r="M819" s="53"/>
      <c r="N819" s="53"/>
      <c r="O819" s="53"/>
      <c r="P819" s="53"/>
      <c r="Q819" s="53"/>
      <c r="R819" s="53"/>
      <c r="S819" s="4"/>
      <c r="T819" s="4"/>
      <c r="U819" s="4"/>
      <c r="V819" s="4"/>
      <c r="W819" s="4"/>
      <c r="X819" s="4"/>
      <c r="Y819" s="4"/>
      <c r="Z819" s="4"/>
    </row>
    <row r="820" spans="1:26" ht="15.75" customHeight="1">
      <c r="A820" s="7"/>
      <c r="B820" s="4"/>
      <c r="C820" s="4"/>
      <c r="D820" s="7"/>
      <c r="E820" s="4"/>
      <c r="F820" s="4"/>
      <c r="G820" s="7"/>
      <c r="H820" s="53"/>
      <c r="I820" s="53"/>
      <c r="J820" s="53"/>
      <c r="K820" s="53"/>
      <c r="L820" s="53"/>
      <c r="M820" s="53"/>
      <c r="N820" s="53"/>
      <c r="O820" s="53"/>
      <c r="P820" s="53"/>
      <c r="Q820" s="53"/>
      <c r="R820" s="53"/>
      <c r="S820" s="4"/>
      <c r="T820" s="4"/>
      <c r="U820" s="4"/>
      <c r="V820" s="4"/>
      <c r="W820" s="4"/>
      <c r="X820" s="4"/>
      <c r="Y820" s="4"/>
      <c r="Z820" s="4"/>
    </row>
    <row r="821" spans="1:26" ht="15.75" customHeight="1">
      <c r="A821" s="7"/>
      <c r="B821" s="4"/>
      <c r="C821" s="4"/>
      <c r="D821" s="7"/>
      <c r="E821" s="4"/>
      <c r="F821" s="4"/>
      <c r="G821" s="7"/>
      <c r="H821" s="53"/>
      <c r="I821" s="53"/>
      <c r="J821" s="53"/>
      <c r="K821" s="53"/>
      <c r="L821" s="53"/>
      <c r="M821" s="53"/>
      <c r="N821" s="53"/>
      <c r="O821" s="53"/>
      <c r="P821" s="53"/>
      <c r="Q821" s="53"/>
      <c r="R821" s="53"/>
      <c r="S821" s="4"/>
      <c r="T821" s="4"/>
      <c r="U821" s="4"/>
      <c r="V821" s="4"/>
      <c r="W821" s="4"/>
      <c r="X821" s="4"/>
      <c r="Y821" s="4"/>
      <c r="Z821" s="4"/>
    </row>
    <row r="822" spans="1:26" ht="15.75" customHeight="1">
      <c r="A822" s="7"/>
      <c r="B822" s="4"/>
      <c r="C822" s="4"/>
      <c r="D822" s="7"/>
      <c r="E822" s="4"/>
      <c r="F822" s="4"/>
      <c r="G822" s="7"/>
      <c r="H822" s="53"/>
      <c r="I822" s="53"/>
      <c r="J822" s="53"/>
      <c r="K822" s="53"/>
      <c r="L822" s="53"/>
      <c r="M822" s="53"/>
      <c r="N822" s="53"/>
      <c r="O822" s="53"/>
      <c r="P822" s="53"/>
      <c r="Q822" s="53"/>
      <c r="R822" s="53"/>
      <c r="S822" s="4"/>
      <c r="T822" s="4"/>
      <c r="U822" s="4"/>
      <c r="V822" s="4"/>
      <c r="W822" s="4"/>
      <c r="X822" s="4"/>
      <c r="Y822" s="4"/>
      <c r="Z822" s="4"/>
    </row>
    <row r="823" spans="1:26" ht="15.75" customHeight="1">
      <c r="A823" s="7"/>
      <c r="B823" s="4"/>
      <c r="C823" s="4"/>
      <c r="D823" s="7"/>
      <c r="E823" s="4"/>
      <c r="F823" s="4"/>
      <c r="G823" s="7"/>
      <c r="H823" s="53"/>
      <c r="I823" s="53"/>
      <c r="J823" s="53"/>
      <c r="K823" s="53"/>
      <c r="L823" s="53"/>
      <c r="M823" s="53"/>
      <c r="N823" s="53"/>
      <c r="O823" s="53"/>
      <c r="P823" s="53"/>
      <c r="Q823" s="53"/>
      <c r="R823" s="53"/>
      <c r="S823" s="4"/>
      <c r="T823" s="4"/>
      <c r="U823" s="4"/>
      <c r="V823" s="4"/>
      <c r="W823" s="4"/>
      <c r="X823" s="4"/>
      <c r="Y823" s="4"/>
      <c r="Z823" s="4"/>
    </row>
    <row r="824" spans="1:26" ht="15.75" customHeight="1">
      <c r="A824" s="7"/>
      <c r="B824" s="4"/>
      <c r="C824" s="4"/>
      <c r="D824" s="7"/>
      <c r="E824" s="4"/>
      <c r="F824" s="4"/>
      <c r="G824" s="7"/>
      <c r="H824" s="53"/>
      <c r="I824" s="53"/>
      <c r="J824" s="53"/>
      <c r="K824" s="53"/>
      <c r="L824" s="53"/>
      <c r="M824" s="53"/>
      <c r="N824" s="53"/>
      <c r="O824" s="53"/>
      <c r="P824" s="53"/>
      <c r="Q824" s="53"/>
      <c r="R824" s="53"/>
      <c r="S824" s="4"/>
      <c r="T824" s="4"/>
      <c r="U824" s="4"/>
      <c r="V824" s="4"/>
      <c r="W824" s="4"/>
      <c r="X824" s="4"/>
      <c r="Y824" s="4"/>
      <c r="Z824" s="4"/>
    </row>
    <row r="825" spans="1:26" ht="15.75" customHeight="1">
      <c r="A825" s="7"/>
      <c r="B825" s="4"/>
      <c r="C825" s="4"/>
      <c r="D825" s="7"/>
      <c r="E825" s="4"/>
      <c r="F825" s="4"/>
      <c r="G825" s="7"/>
      <c r="H825" s="53"/>
      <c r="I825" s="53"/>
      <c r="J825" s="53"/>
      <c r="K825" s="53"/>
      <c r="L825" s="53"/>
      <c r="M825" s="53"/>
      <c r="N825" s="53"/>
      <c r="O825" s="53"/>
      <c r="P825" s="53"/>
      <c r="Q825" s="53"/>
      <c r="R825" s="53"/>
      <c r="S825" s="4"/>
      <c r="T825" s="4"/>
      <c r="U825" s="4"/>
      <c r="V825" s="4"/>
      <c r="W825" s="4"/>
      <c r="X825" s="4"/>
      <c r="Y825" s="4"/>
      <c r="Z825" s="4"/>
    </row>
    <row r="826" spans="1:26" ht="15.75" customHeight="1">
      <c r="A826" s="7"/>
      <c r="B826" s="4"/>
      <c r="C826" s="4"/>
      <c r="D826" s="7"/>
      <c r="E826" s="4"/>
      <c r="F826" s="4"/>
      <c r="G826" s="7"/>
      <c r="H826" s="53"/>
      <c r="I826" s="53"/>
      <c r="J826" s="53"/>
      <c r="K826" s="53"/>
      <c r="L826" s="53"/>
      <c r="M826" s="53"/>
      <c r="N826" s="53"/>
      <c r="O826" s="53"/>
      <c r="P826" s="53"/>
      <c r="Q826" s="53"/>
      <c r="R826" s="53"/>
      <c r="S826" s="4"/>
      <c r="T826" s="4"/>
      <c r="U826" s="4"/>
      <c r="V826" s="4"/>
      <c r="W826" s="4"/>
      <c r="X826" s="4"/>
      <c r="Y826" s="4"/>
      <c r="Z826" s="4"/>
    </row>
    <row r="827" spans="1:26" ht="15.75" customHeight="1">
      <c r="A827" s="7"/>
      <c r="B827" s="4"/>
      <c r="C827" s="4"/>
      <c r="D827" s="7"/>
      <c r="E827" s="4"/>
      <c r="F827" s="4"/>
      <c r="G827" s="7"/>
      <c r="H827" s="53"/>
      <c r="I827" s="53"/>
      <c r="J827" s="53"/>
      <c r="K827" s="53"/>
      <c r="L827" s="53"/>
      <c r="M827" s="53"/>
      <c r="N827" s="53"/>
      <c r="O827" s="53"/>
      <c r="P827" s="53"/>
      <c r="Q827" s="53"/>
      <c r="R827" s="53"/>
      <c r="S827" s="4"/>
      <c r="T827" s="4"/>
      <c r="U827" s="4"/>
      <c r="V827" s="4"/>
      <c r="W827" s="4"/>
      <c r="X827" s="4"/>
      <c r="Y827" s="4"/>
      <c r="Z827" s="4"/>
    </row>
    <row r="828" spans="1:26" ht="15.75" customHeight="1">
      <c r="A828" s="7"/>
      <c r="B828" s="4"/>
      <c r="C828" s="4"/>
      <c r="D828" s="7"/>
      <c r="E828" s="4"/>
      <c r="F828" s="4"/>
      <c r="G828" s="7"/>
      <c r="H828" s="53"/>
      <c r="I828" s="53"/>
      <c r="J828" s="53"/>
      <c r="K828" s="53"/>
      <c r="L828" s="53"/>
      <c r="M828" s="53"/>
      <c r="N828" s="53"/>
      <c r="O828" s="53"/>
      <c r="P828" s="53"/>
      <c r="Q828" s="53"/>
      <c r="R828" s="53"/>
      <c r="S828" s="4"/>
      <c r="T828" s="4"/>
      <c r="U828" s="4"/>
      <c r="V828" s="4"/>
      <c r="W828" s="4"/>
      <c r="X828" s="4"/>
      <c r="Y828" s="4"/>
      <c r="Z828" s="4"/>
    </row>
    <row r="829" spans="1:26" ht="15.75" customHeight="1">
      <c r="A829" s="7"/>
      <c r="B829" s="4"/>
      <c r="C829" s="4"/>
      <c r="D829" s="7"/>
      <c r="E829" s="4"/>
      <c r="F829" s="4"/>
      <c r="G829" s="7"/>
      <c r="H829" s="53"/>
      <c r="I829" s="53"/>
      <c r="J829" s="53"/>
      <c r="K829" s="53"/>
      <c r="L829" s="53"/>
      <c r="M829" s="53"/>
      <c r="N829" s="53"/>
      <c r="O829" s="53"/>
      <c r="P829" s="53"/>
      <c r="Q829" s="53"/>
      <c r="R829" s="53"/>
      <c r="S829" s="4"/>
      <c r="T829" s="4"/>
      <c r="U829" s="4"/>
      <c r="V829" s="4"/>
      <c r="W829" s="4"/>
      <c r="X829" s="4"/>
      <c r="Y829" s="4"/>
      <c r="Z829" s="4"/>
    </row>
    <row r="830" spans="1:26" ht="15.75" customHeight="1">
      <c r="A830" s="7"/>
      <c r="B830" s="4"/>
      <c r="C830" s="4"/>
      <c r="D830" s="7"/>
      <c r="E830" s="4"/>
      <c r="F830" s="4"/>
      <c r="G830" s="7"/>
      <c r="H830" s="53"/>
      <c r="I830" s="53"/>
      <c r="J830" s="53"/>
      <c r="K830" s="53"/>
      <c r="L830" s="53"/>
      <c r="M830" s="53"/>
      <c r="N830" s="53"/>
      <c r="O830" s="53"/>
      <c r="P830" s="53"/>
      <c r="Q830" s="53"/>
      <c r="R830" s="53"/>
      <c r="S830" s="4"/>
      <c r="T830" s="4"/>
      <c r="U830" s="4"/>
      <c r="V830" s="4"/>
      <c r="W830" s="4"/>
      <c r="X830" s="4"/>
      <c r="Y830" s="4"/>
      <c r="Z830" s="4"/>
    </row>
    <row r="831" spans="1:26" ht="15.75" customHeight="1">
      <c r="A831" s="7"/>
      <c r="B831" s="4"/>
      <c r="C831" s="4"/>
      <c r="D831" s="7"/>
      <c r="E831" s="4"/>
      <c r="F831" s="4"/>
      <c r="G831" s="7"/>
      <c r="H831" s="53"/>
      <c r="I831" s="53"/>
      <c r="J831" s="53"/>
      <c r="K831" s="53"/>
      <c r="L831" s="53"/>
      <c r="M831" s="53"/>
      <c r="N831" s="53"/>
      <c r="O831" s="53"/>
      <c r="P831" s="53"/>
      <c r="Q831" s="53"/>
      <c r="R831" s="53"/>
      <c r="S831" s="4"/>
      <c r="T831" s="4"/>
      <c r="U831" s="4"/>
      <c r="V831" s="4"/>
      <c r="W831" s="4"/>
      <c r="X831" s="4"/>
      <c r="Y831" s="4"/>
      <c r="Z831" s="4"/>
    </row>
    <row r="832" spans="1:26" ht="15.75" customHeight="1">
      <c r="A832" s="7"/>
      <c r="B832" s="4"/>
      <c r="C832" s="4"/>
      <c r="D832" s="7"/>
      <c r="E832" s="4"/>
      <c r="F832" s="4"/>
      <c r="G832" s="7"/>
      <c r="H832" s="53"/>
      <c r="I832" s="53"/>
      <c r="J832" s="53"/>
      <c r="K832" s="53"/>
      <c r="L832" s="53"/>
      <c r="M832" s="53"/>
      <c r="N832" s="53"/>
      <c r="O832" s="53"/>
      <c r="P832" s="53"/>
      <c r="Q832" s="53"/>
      <c r="R832" s="53"/>
      <c r="S832" s="4"/>
      <c r="T832" s="4"/>
      <c r="U832" s="4"/>
      <c r="V832" s="4"/>
      <c r="W832" s="4"/>
      <c r="X832" s="4"/>
      <c r="Y832" s="4"/>
      <c r="Z832" s="4"/>
    </row>
    <row r="833" spans="1:26" ht="15.75" customHeight="1">
      <c r="A833" s="7"/>
      <c r="B833" s="4"/>
      <c r="C833" s="4"/>
      <c r="D833" s="7"/>
      <c r="E833" s="4"/>
      <c r="F833" s="4"/>
      <c r="G833" s="7"/>
      <c r="H833" s="53"/>
      <c r="I833" s="53"/>
      <c r="J833" s="53"/>
      <c r="K833" s="53"/>
      <c r="L833" s="53"/>
      <c r="M833" s="53"/>
      <c r="N833" s="53"/>
      <c r="O833" s="53"/>
      <c r="P833" s="53"/>
      <c r="Q833" s="53"/>
      <c r="R833" s="53"/>
      <c r="S833" s="4"/>
      <c r="T833" s="4"/>
      <c r="U833" s="4"/>
      <c r="V833" s="4"/>
      <c r="W833" s="4"/>
      <c r="X833" s="4"/>
      <c r="Y833" s="4"/>
      <c r="Z833" s="4"/>
    </row>
    <row r="834" spans="1:26" ht="15.75" customHeight="1">
      <c r="A834" s="7"/>
      <c r="B834" s="4"/>
      <c r="C834" s="4"/>
      <c r="D834" s="7"/>
      <c r="E834" s="4"/>
      <c r="F834" s="4"/>
      <c r="G834" s="7"/>
      <c r="H834" s="53"/>
      <c r="I834" s="53"/>
      <c r="J834" s="53"/>
      <c r="K834" s="53"/>
      <c r="L834" s="53"/>
      <c r="M834" s="53"/>
      <c r="N834" s="53"/>
      <c r="O834" s="53"/>
      <c r="P834" s="53"/>
      <c r="Q834" s="53"/>
      <c r="R834" s="53"/>
      <c r="S834" s="4"/>
      <c r="T834" s="4"/>
      <c r="U834" s="4"/>
      <c r="V834" s="4"/>
      <c r="W834" s="4"/>
      <c r="X834" s="4"/>
      <c r="Y834" s="4"/>
      <c r="Z834" s="4"/>
    </row>
    <row r="835" spans="1:26" ht="15.75" customHeight="1">
      <c r="A835" s="7"/>
      <c r="B835" s="4"/>
      <c r="C835" s="4"/>
      <c r="D835" s="7"/>
      <c r="E835" s="4"/>
      <c r="F835" s="4"/>
      <c r="G835" s="7"/>
      <c r="H835" s="53"/>
      <c r="I835" s="53"/>
      <c r="J835" s="53"/>
      <c r="K835" s="53"/>
      <c r="L835" s="53"/>
      <c r="M835" s="53"/>
      <c r="N835" s="53"/>
      <c r="O835" s="53"/>
      <c r="P835" s="53"/>
      <c r="Q835" s="53"/>
      <c r="R835" s="53"/>
      <c r="S835" s="4"/>
      <c r="T835" s="4"/>
      <c r="U835" s="4"/>
      <c r="V835" s="4"/>
      <c r="W835" s="4"/>
      <c r="X835" s="4"/>
      <c r="Y835" s="4"/>
      <c r="Z835" s="4"/>
    </row>
    <row r="836" spans="1:26" ht="15.75" customHeight="1">
      <c r="A836" s="7"/>
      <c r="B836" s="4"/>
      <c r="C836" s="4"/>
      <c r="D836" s="7"/>
      <c r="E836" s="4"/>
      <c r="F836" s="4"/>
      <c r="G836" s="7"/>
      <c r="H836" s="53"/>
      <c r="I836" s="53"/>
      <c r="J836" s="53"/>
      <c r="K836" s="53"/>
      <c r="L836" s="53"/>
      <c r="M836" s="53"/>
      <c r="N836" s="53"/>
      <c r="O836" s="53"/>
      <c r="P836" s="53"/>
      <c r="Q836" s="53"/>
      <c r="R836" s="53"/>
      <c r="S836" s="4"/>
      <c r="T836" s="4"/>
      <c r="U836" s="4"/>
      <c r="V836" s="4"/>
      <c r="W836" s="4"/>
      <c r="X836" s="4"/>
      <c r="Y836" s="4"/>
      <c r="Z836" s="4"/>
    </row>
    <row r="837" spans="1:26" ht="15.75" customHeight="1">
      <c r="A837" s="7"/>
      <c r="B837" s="4"/>
      <c r="C837" s="4"/>
      <c r="D837" s="7"/>
      <c r="E837" s="4"/>
      <c r="F837" s="4"/>
      <c r="G837" s="7"/>
      <c r="H837" s="53"/>
      <c r="I837" s="53"/>
      <c r="J837" s="53"/>
      <c r="K837" s="53"/>
      <c r="L837" s="53"/>
      <c r="M837" s="53"/>
      <c r="N837" s="53"/>
      <c r="O837" s="53"/>
      <c r="P837" s="53"/>
      <c r="Q837" s="53"/>
      <c r="R837" s="53"/>
      <c r="S837" s="4"/>
      <c r="T837" s="4"/>
      <c r="U837" s="4"/>
      <c r="V837" s="4"/>
      <c r="W837" s="4"/>
      <c r="X837" s="4"/>
      <c r="Y837" s="4"/>
      <c r="Z837" s="4"/>
    </row>
    <row r="838" spans="1:26" ht="15.75" customHeight="1">
      <c r="A838" s="7"/>
      <c r="B838" s="4"/>
      <c r="C838" s="4"/>
      <c r="D838" s="7"/>
      <c r="E838" s="4"/>
      <c r="F838" s="4"/>
      <c r="G838" s="7"/>
      <c r="H838" s="53"/>
      <c r="I838" s="53"/>
      <c r="J838" s="53"/>
      <c r="K838" s="53"/>
      <c r="L838" s="53"/>
      <c r="M838" s="53"/>
      <c r="N838" s="53"/>
      <c r="O838" s="53"/>
      <c r="P838" s="53"/>
      <c r="Q838" s="53"/>
      <c r="R838" s="53"/>
      <c r="S838" s="4"/>
      <c r="T838" s="4"/>
      <c r="U838" s="4"/>
      <c r="V838" s="4"/>
      <c r="W838" s="4"/>
      <c r="X838" s="4"/>
      <c r="Y838" s="4"/>
      <c r="Z838" s="4"/>
    </row>
    <row r="839" spans="1:26" ht="15.75" customHeight="1">
      <c r="A839" s="7"/>
      <c r="B839" s="4"/>
      <c r="C839" s="4"/>
      <c r="D839" s="7"/>
      <c r="E839" s="4"/>
      <c r="F839" s="4"/>
      <c r="G839" s="7"/>
      <c r="H839" s="53"/>
      <c r="I839" s="53"/>
      <c r="J839" s="53"/>
      <c r="K839" s="53"/>
      <c r="L839" s="53"/>
      <c r="M839" s="53"/>
      <c r="N839" s="53"/>
      <c r="O839" s="53"/>
      <c r="P839" s="53"/>
      <c r="Q839" s="53"/>
      <c r="R839" s="53"/>
      <c r="S839" s="4"/>
      <c r="T839" s="4"/>
      <c r="U839" s="4"/>
      <c r="V839" s="4"/>
      <c r="W839" s="4"/>
      <c r="X839" s="4"/>
      <c r="Y839" s="4"/>
      <c r="Z839" s="4"/>
    </row>
    <row r="840" spans="1:26" ht="15.75" customHeight="1">
      <c r="A840" s="7"/>
      <c r="B840" s="4"/>
      <c r="C840" s="4"/>
      <c r="D840" s="7"/>
      <c r="E840" s="4"/>
      <c r="F840" s="4"/>
      <c r="G840" s="7"/>
      <c r="H840" s="53"/>
      <c r="I840" s="53"/>
      <c r="J840" s="53"/>
      <c r="K840" s="53"/>
      <c r="L840" s="53"/>
      <c r="M840" s="53"/>
      <c r="N840" s="53"/>
      <c r="O840" s="53"/>
      <c r="P840" s="53"/>
      <c r="Q840" s="53"/>
      <c r="R840" s="53"/>
      <c r="S840" s="4"/>
      <c r="T840" s="4"/>
      <c r="U840" s="4"/>
      <c r="V840" s="4"/>
      <c r="W840" s="4"/>
      <c r="X840" s="4"/>
      <c r="Y840" s="4"/>
      <c r="Z840" s="4"/>
    </row>
    <row r="841" spans="1:26" ht="15.75" customHeight="1">
      <c r="A841" s="7"/>
      <c r="B841" s="4"/>
      <c r="C841" s="4"/>
      <c r="D841" s="7"/>
      <c r="E841" s="4"/>
      <c r="F841" s="4"/>
      <c r="G841" s="7"/>
      <c r="H841" s="53"/>
      <c r="I841" s="53"/>
      <c r="J841" s="53"/>
      <c r="K841" s="53"/>
      <c r="L841" s="53"/>
      <c r="M841" s="53"/>
      <c r="N841" s="53"/>
      <c r="O841" s="53"/>
      <c r="P841" s="53"/>
      <c r="Q841" s="53"/>
      <c r="R841" s="53"/>
      <c r="S841" s="4"/>
      <c r="T841" s="4"/>
      <c r="U841" s="4"/>
      <c r="V841" s="4"/>
      <c r="W841" s="4"/>
      <c r="X841" s="4"/>
      <c r="Y841" s="4"/>
      <c r="Z841" s="4"/>
    </row>
    <row r="842" spans="1:26" ht="15.75" customHeight="1">
      <c r="A842" s="7"/>
      <c r="B842" s="4"/>
      <c r="C842" s="4"/>
      <c r="D842" s="7"/>
      <c r="E842" s="4"/>
      <c r="F842" s="4"/>
      <c r="G842" s="7"/>
      <c r="H842" s="53"/>
      <c r="I842" s="53"/>
      <c r="J842" s="53"/>
      <c r="K842" s="53"/>
      <c r="L842" s="53"/>
      <c r="M842" s="53"/>
      <c r="N842" s="53"/>
      <c r="O842" s="53"/>
      <c r="P842" s="53"/>
      <c r="Q842" s="53"/>
      <c r="R842" s="53"/>
      <c r="S842" s="4"/>
      <c r="T842" s="4"/>
      <c r="U842" s="4"/>
      <c r="V842" s="4"/>
      <c r="W842" s="4"/>
      <c r="X842" s="4"/>
      <c r="Y842" s="4"/>
      <c r="Z842" s="4"/>
    </row>
    <row r="843" spans="1:26" ht="15.75" customHeight="1">
      <c r="A843" s="7"/>
      <c r="B843" s="4"/>
      <c r="C843" s="4"/>
      <c r="D843" s="7"/>
      <c r="E843" s="4"/>
      <c r="F843" s="4"/>
      <c r="G843" s="7"/>
      <c r="H843" s="53"/>
      <c r="I843" s="53"/>
      <c r="J843" s="53"/>
      <c r="K843" s="53"/>
      <c r="L843" s="53"/>
      <c r="M843" s="53"/>
      <c r="N843" s="53"/>
      <c r="O843" s="53"/>
      <c r="P843" s="53"/>
      <c r="Q843" s="53"/>
      <c r="R843" s="53"/>
      <c r="S843" s="4"/>
      <c r="T843" s="4"/>
      <c r="U843" s="4"/>
      <c r="V843" s="4"/>
      <c r="W843" s="4"/>
      <c r="X843" s="4"/>
      <c r="Y843" s="4"/>
      <c r="Z843" s="4"/>
    </row>
    <row r="844" spans="1:26" ht="15.75" customHeight="1">
      <c r="A844" s="7"/>
      <c r="B844" s="4"/>
      <c r="C844" s="4"/>
      <c r="D844" s="7"/>
      <c r="E844" s="4"/>
      <c r="F844" s="4"/>
      <c r="G844" s="7"/>
      <c r="H844" s="53"/>
      <c r="I844" s="53"/>
      <c r="J844" s="53"/>
      <c r="K844" s="53"/>
      <c r="L844" s="53"/>
      <c r="M844" s="53"/>
      <c r="N844" s="53"/>
      <c r="O844" s="53"/>
      <c r="P844" s="53"/>
      <c r="Q844" s="53"/>
      <c r="R844" s="53"/>
      <c r="S844" s="4"/>
      <c r="T844" s="4"/>
      <c r="U844" s="4"/>
      <c r="V844" s="4"/>
      <c r="W844" s="4"/>
      <c r="X844" s="4"/>
      <c r="Y844" s="4"/>
      <c r="Z844" s="4"/>
    </row>
    <row r="845" spans="1:26" ht="15.75" customHeight="1">
      <c r="A845" s="7"/>
      <c r="B845" s="4"/>
      <c r="C845" s="4"/>
      <c r="D845" s="7"/>
      <c r="E845" s="4"/>
      <c r="F845" s="4"/>
      <c r="G845" s="7"/>
      <c r="H845" s="53"/>
      <c r="I845" s="53"/>
      <c r="J845" s="53"/>
      <c r="K845" s="53"/>
      <c r="L845" s="53"/>
      <c r="M845" s="53"/>
      <c r="N845" s="53"/>
      <c r="O845" s="53"/>
      <c r="P845" s="53"/>
      <c r="Q845" s="53"/>
      <c r="R845" s="53"/>
      <c r="S845" s="4"/>
      <c r="T845" s="4"/>
      <c r="U845" s="4"/>
      <c r="V845" s="4"/>
      <c r="W845" s="4"/>
      <c r="X845" s="4"/>
      <c r="Y845" s="4"/>
      <c r="Z845" s="4"/>
    </row>
    <row r="846" spans="1:26" ht="15.75" customHeight="1">
      <c r="A846" s="7"/>
      <c r="B846" s="4"/>
      <c r="C846" s="4"/>
      <c r="D846" s="7"/>
      <c r="E846" s="4"/>
      <c r="F846" s="4"/>
      <c r="G846" s="7"/>
      <c r="H846" s="53"/>
      <c r="I846" s="53"/>
      <c r="J846" s="53"/>
      <c r="K846" s="53"/>
      <c r="L846" s="53"/>
      <c r="M846" s="53"/>
      <c r="N846" s="53"/>
      <c r="O846" s="53"/>
      <c r="P846" s="53"/>
      <c r="Q846" s="53"/>
      <c r="R846" s="53"/>
      <c r="S846" s="4"/>
      <c r="T846" s="4"/>
      <c r="U846" s="4"/>
      <c r="V846" s="4"/>
      <c r="W846" s="4"/>
      <c r="X846" s="4"/>
      <c r="Y846" s="4"/>
      <c r="Z846" s="4"/>
    </row>
    <row r="847" spans="1:26" ht="15.75" customHeight="1">
      <c r="A847" s="7"/>
      <c r="B847" s="4"/>
      <c r="C847" s="4"/>
      <c r="D847" s="7"/>
      <c r="E847" s="4"/>
      <c r="F847" s="4"/>
      <c r="G847" s="7"/>
      <c r="H847" s="53"/>
      <c r="I847" s="53"/>
      <c r="J847" s="53"/>
      <c r="K847" s="53"/>
      <c r="L847" s="53"/>
      <c r="M847" s="53"/>
      <c r="N847" s="53"/>
      <c r="O847" s="53"/>
      <c r="P847" s="53"/>
      <c r="Q847" s="53"/>
      <c r="R847" s="53"/>
      <c r="S847" s="4"/>
      <c r="T847" s="4"/>
      <c r="U847" s="4"/>
      <c r="V847" s="4"/>
      <c r="W847" s="4"/>
      <c r="X847" s="4"/>
      <c r="Y847" s="4"/>
      <c r="Z847" s="4"/>
    </row>
    <row r="848" spans="1:26" ht="15.75" customHeight="1">
      <c r="A848" s="7"/>
      <c r="B848" s="4"/>
      <c r="C848" s="4"/>
      <c r="D848" s="7"/>
      <c r="E848" s="4"/>
      <c r="F848" s="4"/>
      <c r="G848" s="7"/>
      <c r="H848" s="53"/>
      <c r="I848" s="53"/>
      <c r="J848" s="53"/>
      <c r="K848" s="53"/>
      <c r="L848" s="53"/>
      <c r="M848" s="53"/>
      <c r="N848" s="53"/>
      <c r="O848" s="53"/>
      <c r="P848" s="53"/>
      <c r="Q848" s="53"/>
      <c r="R848" s="53"/>
      <c r="S848" s="4"/>
      <c r="T848" s="4"/>
      <c r="U848" s="4"/>
      <c r="V848" s="4"/>
      <c r="W848" s="4"/>
      <c r="X848" s="4"/>
      <c r="Y848" s="4"/>
      <c r="Z848" s="4"/>
    </row>
    <row r="849" spans="1:26" ht="15.75" customHeight="1">
      <c r="A849" s="7"/>
      <c r="B849" s="4"/>
      <c r="C849" s="4"/>
      <c r="D849" s="7"/>
      <c r="E849" s="4"/>
      <c r="F849" s="4"/>
      <c r="G849" s="7"/>
      <c r="H849" s="53"/>
      <c r="I849" s="53"/>
      <c r="J849" s="53"/>
      <c r="K849" s="53"/>
      <c r="L849" s="53"/>
      <c r="M849" s="53"/>
      <c r="N849" s="53"/>
      <c r="O849" s="53"/>
      <c r="P849" s="53"/>
      <c r="Q849" s="53"/>
      <c r="R849" s="53"/>
      <c r="S849" s="4"/>
      <c r="T849" s="4"/>
      <c r="U849" s="4"/>
      <c r="V849" s="4"/>
      <c r="W849" s="4"/>
      <c r="X849" s="4"/>
      <c r="Y849" s="4"/>
      <c r="Z849" s="4"/>
    </row>
    <row r="850" spans="1:26" ht="15.75" customHeight="1">
      <c r="A850" s="7"/>
      <c r="B850" s="4"/>
      <c r="C850" s="4"/>
      <c r="D850" s="7"/>
      <c r="E850" s="4"/>
      <c r="F850" s="4"/>
      <c r="G850" s="7"/>
      <c r="H850" s="53"/>
      <c r="I850" s="53"/>
      <c r="J850" s="53"/>
      <c r="K850" s="53"/>
      <c r="L850" s="53"/>
      <c r="M850" s="53"/>
      <c r="N850" s="53"/>
      <c r="O850" s="53"/>
      <c r="P850" s="53"/>
      <c r="Q850" s="53"/>
      <c r="R850" s="53"/>
      <c r="S850" s="4"/>
      <c r="T850" s="4"/>
      <c r="U850" s="4"/>
      <c r="V850" s="4"/>
      <c r="W850" s="4"/>
      <c r="X850" s="4"/>
      <c r="Y850" s="4"/>
      <c r="Z850" s="4"/>
    </row>
    <row r="851" spans="1:26" ht="15.75" customHeight="1">
      <c r="A851" s="7"/>
      <c r="B851" s="4"/>
      <c r="C851" s="4"/>
      <c r="D851" s="7"/>
      <c r="E851" s="4"/>
      <c r="F851" s="4"/>
      <c r="G851" s="7"/>
      <c r="H851" s="53"/>
      <c r="I851" s="53"/>
      <c r="J851" s="53"/>
      <c r="K851" s="53"/>
      <c r="L851" s="53"/>
      <c r="M851" s="53"/>
      <c r="N851" s="53"/>
      <c r="O851" s="53"/>
      <c r="P851" s="53"/>
      <c r="Q851" s="53"/>
      <c r="R851" s="53"/>
      <c r="S851" s="4"/>
      <c r="T851" s="4"/>
      <c r="U851" s="4"/>
      <c r="V851" s="4"/>
      <c r="W851" s="4"/>
      <c r="X851" s="4"/>
      <c r="Y851" s="4"/>
      <c r="Z851" s="4"/>
    </row>
    <row r="852" spans="1:26" ht="15.75" customHeight="1">
      <c r="A852" s="7"/>
      <c r="B852" s="4"/>
      <c r="C852" s="4"/>
      <c r="D852" s="7"/>
      <c r="E852" s="4"/>
      <c r="F852" s="4"/>
      <c r="G852" s="7"/>
      <c r="H852" s="53"/>
      <c r="I852" s="53"/>
      <c r="J852" s="53"/>
      <c r="K852" s="53"/>
      <c r="L852" s="53"/>
      <c r="M852" s="53"/>
      <c r="N852" s="53"/>
      <c r="O852" s="53"/>
      <c r="P852" s="53"/>
      <c r="Q852" s="53"/>
      <c r="R852" s="53"/>
      <c r="S852" s="4"/>
      <c r="T852" s="4"/>
      <c r="U852" s="4"/>
      <c r="V852" s="4"/>
      <c r="W852" s="4"/>
      <c r="X852" s="4"/>
      <c r="Y852" s="4"/>
      <c r="Z852" s="4"/>
    </row>
    <row r="853" spans="1:26" ht="15.75" customHeight="1">
      <c r="A853" s="7"/>
      <c r="B853" s="4"/>
      <c r="C853" s="4"/>
      <c r="D853" s="7"/>
      <c r="E853" s="4"/>
      <c r="F853" s="4"/>
      <c r="G853" s="7"/>
      <c r="H853" s="53"/>
      <c r="I853" s="53"/>
      <c r="J853" s="53"/>
      <c r="K853" s="53"/>
      <c r="L853" s="53"/>
      <c r="M853" s="53"/>
      <c r="N853" s="53"/>
      <c r="O853" s="53"/>
      <c r="P853" s="53"/>
      <c r="Q853" s="53"/>
      <c r="R853" s="53"/>
      <c r="S853" s="4"/>
      <c r="T853" s="4"/>
      <c r="U853" s="4"/>
      <c r="V853" s="4"/>
      <c r="W853" s="4"/>
      <c r="X853" s="4"/>
      <c r="Y853" s="4"/>
      <c r="Z853" s="4"/>
    </row>
    <row r="854" spans="1:26" ht="15.75" customHeight="1">
      <c r="A854" s="7"/>
      <c r="B854" s="4"/>
      <c r="C854" s="4"/>
      <c r="D854" s="7"/>
      <c r="E854" s="4"/>
      <c r="F854" s="4"/>
      <c r="G854" s="7"/>
      <c r="H854" s="53"/>
      <c r="I854" s="53"/>
      <c r="J854" s="53"/>
      <c r="K854" s="53"/>
      <c r="L854" s="53"/>
      <c r="M854" s="53"/>
      <c r="N854" s="53"/>
      <c r="O854" s="53"/>
      <c r="P854" s="53"/>
      <c r="Q854" s="53"/>
      <c r="R854" s="53"/>
      <c r="S854" s="4"/>
      <c r="T854" s="4"/>
      <c r="U854" s="4"/>
      <c r="V854" s="4"/>
      <c r="W854" s="4"/>
      <c r="X854" s="4"/>
      <c r="Y854" s="4"/>
      <c r="Z854" s="4"/>
    </row>
    <row r="855" spans="1:26" ht="15.75" customHeight="1">
      <c r="A855" s="7"/>
      <c r="B855" s="4"/>
      <c r="C855" s="4"/>
      <c r="D855" s="7"/>
      <c r="E855" s="4"/>
      <c r="F855" s="4"/>
      <c r="G855" s="7"/>
      <c r="H855" s="53"/>
      <c r="I855" s="53"/>
      <c r="J855" s="53"/>
      <c r="K855" s="53"/>
      <c r="L855" s="53"/>
      <c r="M855" s="53"/>
      <c r="N855" s="53"/>
      <c r="O855" s="53"/>
      <c r="P855" s="53"/>
      <c r="Q855" s="53"/>
      <c r="R855" s="53"/>
      <c r="S855" s="4"/>
      <c r="T855" s="4"/>
      <c r="U855" s="4"/>
      <c r="V855" s="4"/>
      <c r="W855" s="4"/>
      <c r="X855" s="4"/>
      <c r="Y855" s="4"/>
      <c r="Z855" s="4"/>
    </row>
    <row r="856" spans="1:26" ht="15.75" customHeight="1">
      <c r="A856" s="7"/>
      <c r="B856" s="4"/>
      <c r="C856" s="4"/>
      <c r="D856" s="7"/>
      <c r="E856" s="4"/>
      <c r="F856" s="4"/>
      <c r="G856" s="7"/>
      <c r="H856" s="53"/>
      <c r="I856" s="53"/>
      <c r="J856" s="53"/>
      <c r="K856" s="53"/>
      <c r="L856" s="53"/>
      <c r="M856" s="53"/>
      <c r="N856" s="53"/>
      <c r="O856" s="53"/>
      <c r="P856" s="53"/>
      <c r="Q856" s="53"/>
      <c r="R856" s="53"/>
      <c r="S856" s="4"/>
      <c r="T856" s="4"/>
      <c r="U856" s="4"/>
      <c r="V856" s="4"/>
      <c r="W856" s="4"/>
      <c r="X856" s="4"/>
      <c r="Y856" s="4"/>
      <c r="Z856" s="4"/>
    </row>
    <row r="857" spans="1:26" ht="15.75" customHeight="1">
      <c r="A857" s="7"/>
      <c r="B857" s="4"/>
      <c r="C857" s="4"/>
      <c r="D857" s="7"/>
      <c r="E857" s="4"/>
      <c r="F857" s="4"/>
      <c r="G857" s="7"/>
      <c r="H857" s="53"/>
      <c r="I857" s="53"/>
      <c r="J857" s="53"/>
      <c r="K857" s="53"/>
      <c r="L857" s="53"/>
      <c r="M857" s="53"/>
      <c r="N857" s="53"/>
      <c r="O857" s="53"/>
      <c r="P857" s="53"/>
      <c r="Q857" s="53"/>
      <c r="R857" s="53"/>
      <c r="S857" s="4"/>
      <c r="T857" s="4"/>
      <c r="U857" s="4"/>
      <c r="V857" s="4"/>
      <c r="W857" s="4"/>
      <c r="X857" s="4"/>
      <c r="Y857" s="4"/>
      <c r="Z857" s="4"/>
    </row>
    <row r="858" spans="1:26" ht="15.75" customHeight="1">
      <c r="A858" s="7"/>
      <c r="B858" s="4"/>
      <c r="C858" s="4"/>
      <c r="D858" s="7"/>
      <c r="E858" s="4"/>
      <c r="F858" s="4"/>
      <c r="G858" s="7"/>
      <c r="H858" s="53"/>
      <c r="I858" s="53"/>
      <c r="J858" s="53"/>
      <c r="K858" s="53"/>
      <c r="L858" s="53"/>
      <c r="M858" s="53"/>
      <c r="N858" s="53"/>
      <c r="O858" s="53"/>
      <c r="P858" s="53"/>
      <c r="Q858" s="53"/>
      <c r="R858" s="53"/>
      <c r="S858" s="4"/>
      <c r="T858" s="4"/>
      <c r="U858" s="4"/>
      <c r="V858" s="4"/>
      <c r="W858" s="4"/>
      <c r="X858" s="4"/>
      <c r="Y858" s="4"/>
      <c r="Z858" s="4"/>
    </row>
    <row r="859" spans="1:26" ht="15.75" customHeight="1">
      <c r="A859" s="7"/>
      <c r="B859" s="4"/>
      <c r="C859" s="4"/>
      <c r="D859" s="7"/>
      <c r="E859" s="4"/>
      <c r="F859" s="4"/>
      <c r="G859" s="7"/>
      <c r="H859" s="53"/>
      <c r="I859" s="53"/>
      <c r="J859" s="53"/>
      <c r="K859" s="53"/>
      <c r="L859" s="53"/>
      <c r="M859" s="53"/>
      <c r="N859" s="53"/>
      <c r="O859" s="53"/>
      <c r="P859" s="53"/>
      <c r="Q859" s="53"/>
      <c r="R859" s="53"/>
      <c r="S859" s="4"/>
      <c r="T859" s="4"/>
      <c r="U859" s="4"/>
      <c r="V859" s="4"/>
      <c r="W859" s="4"/>
      <c r="X859" s="4"/>
      <c r="Y859" s="4"/>
      <c r="Z859" s="4"/>
    </row>
    <row r="860" spans="1:26" ht="15.75" customHeight="1">
      <c r="A860" s="7"/>
      <c r="B860" s="4"/>
      <c r="C860" s="4"/>
      <c r="D860" s="7"/>
      <c r="E860" s="4"/>
      <c r="F860" s="4"/>
      <c r="G860" s="7"/>
      <c r="H860" s="53"/>
      <c r="I860" s="53"/>
      <c r="J860" s="53"/>
      <c r="K860" s="53"/>
      <c r="L860" s="53"/>
      <c r="M860" s="53"/>
      <c r="N860" s="53"/>
      <c r="O860" s="53"/>
      <c r="P860" s="53"/>
      <c r="Q860" s="53"/>
      <c r="R860" s="53"/>
      <c r="S860" s="4"/>
      <c r="T860" s="4"/>
      <c r="U860" s="4"/>
      <c r="V860" s="4"/>
      <c r="W860" s="4"/>
      <c r="X860" s="4"/>
      <c r="Y860" s="4"/>
      <c r="Z860" s="4"/>
    </row>
    <row r="861" spans="1:26" ht="15.75" customHeight="1">
      <c r="A861" s="7"/>
      <c r="B861" s="4"/>
      <c r="C861" s="4"/>
      <c r="D861" s="7"/>
      <c r="E861" s="4"/>
      <c r="F861" s="4"/>
      <c r="G861" s="7"/>
      <c r="H861" s="53"/>
      <c r="I861" s="53"/>
      <c r="J861" s="53"/>
      <c r="K861" s="53"/>
      <c r="L861" s="53"/>
      <c r="M861" s="53"/>
      <c r="N861" s="53"/>
      <c r="O861" s="53"/>
      <c r="P861" s="53"/>
      <c r="Q861" s="53"/>
      <c r="R861" s="53"/>
      <c r="S861" s="4"/>
      <c r="T861" s="4"/>
      <c r="U861" s="4"/>
      <c r="V861" s="4"/>
      <c r="W861" s="4"/>
      <c r="X861" s="4"/>
      <c r="Y861" s="4"/>
      <c r="Z861" s="4"/>
    </row>
    <row r="862" spans="1:26" ht="15.75" customHeight="1">
      <c r="A862" s="7"/>
      <c r="B862" s="4"/>
      <c r="C862" s="4"/>
      <c r="D862" s="7"/>
      <c r="E862" s="4"/>
      <c r="F862" s="4"/>
      <c r="G862" s="7"/>
      <c r="H862" s="53"/>
      <c r="I862" s="53"/>
      <c r="J862" s="53"/>
      <c r="K862" s="53"/>
      <c r="L862" s="53"/>
      <c r="M862" s="53"/>
      <c r="N862" s="53"/>
      <c r="O862" s="53"/>
      <c r="P862" s="53"/>
      <c r="Q862" s="53"/>
      <c r="R862" s="53"/>
      <c r="S862" s="4"/>
      <c r="T862" s="4"/>
      <c r="U862" s="4"/>
      <c r="V862" s="4"/>
      <c r="W862" s="4"/>
      <c r="X862" s="4"/>
      <c r="Y862" s="4"/>
      <c r="Z862" s="4"/>
    </row>
    <row r="863" spans="1:26" ht="15.75" customHeight="1">
      <c r="A863" s="7"/>
      <c r="B863" s="4"/>
      <c r="C863" s="4"/>
      <c r="D863" s="7"/>
      <c r="E863" s="4"/>
      <c r="F863" s="4"/>
      <c r="G863" s="7"/>
      <c r="H863" s="53"/>
      <c r="I863" s="53"/>
      <c r="J863" s="53"/>
      <c r="K863" s="53"/>
      <c r="L863" s="53"/>
      <c r="M863" s="53"/>
      <c r="N863" s="53"/>
      <c r="O863" s="53"/>
      <c r="P863" s="53"/>
      <c r="Q863" s="53"/>
      <c r="R863" s="53"/>
      <c r="S863" s="4"/>
      <c r="T863" s="4"/>
      <c r="U863" s="4"/>
      <c r="V863" s="4"/>
      <c r="W863" s="4"/>
      <c r="X863" s="4"/>
      <c r="Y863" s="4"/>
      <c r="Z863" s="4"/>
    </row>
    <row r="864" spans="1:26" ht="15.75" customHeight="1">
      <c r="A864" s="7"/>
      <c r="B864" s="4"/>
      <c r="C864" s="4"/>
      <c r="D864" s="7"/>
      <c r="E864" s="4"/>
      <c r="F864" s="4"/>
      <c r="G864" s="7"/>
      <c r="H864" s="53"/>
      <c r="I864" s="53"/>
      <c r="J864" s="53"/>
      <c r="K864" s="53"/>
      <c r="L864" s="53"/>
      <c r="M864" s="53"/>
      <c r="N864" s="53"/>
      <c r="O864" s="53"/>
      <c r="P864" s="53"/>
      <c r="Q864" s="53"/>
      <c r="R864" s="53"/>
      <c r="S864" s="4"/>
      <c r="T864" s="4"/>
      <c r="U864" s="4"/>
      <c r="V864" s="4"/>
      <c r="W864" s="4"/>
      <c r="X864" s="4"/>
      <c r="Y864" s="4"/>
      <c r="Z864" s="4"/>
    </row>
    <row r="865" spans="1:26" ht="15.75" customHeight="1">
      <c r="A865" s="7"/>
      <c r="B865" s="4"/>
      <c r="C865" s="4"/>
      <c r="D865" s="7"/>
      <c r="E865" s="4"/>
      <c r="F865" s="4"/>
      <c r="G865" s="7"/>
      <c r="H865" s="53"/>
      <c r="I865" s="53"/>
      <c r="J865" s="53"/>
      <c r="K865" s="53"/>
      <c r="L865" s="53"/>
      <c r="M865" s="53"/>
      <c r="N865" s="53"/>
      <c r="O865" s="53"/>
      <c r="P865" s="53"/>
      <c r="Q865" s="53"/>
      <c r="R865" s="53"/>
      <c r="S865" s="4"/>
      <c r="T865" s="4"/>
      <c r="U865" s="4"/>
      <c r="V865" s="4"/>
      <c r="W865" s="4"/>
      <c r="X865" s="4"/>
      <c r="Y865" s="4"/>
      <c r="Z865" s="4"/>
    </row>
    <row r="866" spans="1:26" ht="15.75" customHeight="1">
      <c r="A866" s="7"/>
      <c r="B866" s="4"/>
      <c r="C866" s="4"/>
      <c r="D866" s="7"/>
      <c r="E866" s="4"/>
      <c r="F866" s="4"/>
      <c r="G866" s="7"/>
      <c r="H866" s="53"/>
      <c r="I866" s="53"/>
      <c r="J866" s="53"/>
      <c r="K866" s="53"/>
      <c r="L866" s="53"/>
      <c r="M866" s="53"/>
      <c r="N866" s="53"/>
      <c r="O866" s="53"/>
      <c r="P866" s="53"/>
      <c r="Q866" s="53"/>
      <c r="R866" s="53"/>
      <c r="S866" s="4"/>
      <c r="T866" s="4"/>
      <c r="U866" s="4"/>
      <c r="V866" s="4"/>
      <c r="W866" s="4"/>
      <c r="X866" s="4"/>
      <c r="Y866" s="4"/>
      <c r="Z866" s="4"/>
    </row>
    <row r="867" spans="1:26" ht="15.75" customHeight="1">
      <c r="A867" s="7"/>
      <c r="B867" s="4"/>
      <c r="C867" s="4"/>
      <c r="D867" s="7"/>
      <c r="E867" s="4"/>
      <c r="F867" s="4"/>
      <c r="G867" s="7"/>
      <c r="H867" s="53"/>
      <c r="I867" s="53"/>
      <c r="J867" s="53"/>
      <c r="K867" s="53"/>
      <c r="L867" s="53"/>
      <c r="M867" s="53"/>
      <c r="N867" s="53"/>
      <c r="O867" s="53"/>
      <c r="P867" s="53"/>
      <c r="Q867" s="53"/>
      <c r="R867" s="53"/>
      <c r="S867" s="4"/>
      <c r="T867" s="4"/>
      <c r="U867" s="4"/>
      <c r="V867" s="4"/>
      <c r="W867" s="4"/>
      <c r="X867" s="4"/>
      <c r="Y867" s="4"/>
      <c r="Z867" s="4"/>
    </row>
    <row r="868" spans="1:26" ht="15.75" customHeight="1">
      <c r="A868" s="7"/>
      <c r="B868" s="4"/>
      <c r="C868" s="4"/>
      <c r="D868" s="7"/>
      <c r="E868" s="4"/>
      <c r="F868" s="4"/>
      <c r="G868" s="7"/>
      <c r="H868" s="53"/>
      <c r="I868" s="53"/>
      <c r="J868" s="53"/>
      <c r="K868" s="53"/>
      <c r="L868" s="53"/>
      <c r="M868" s="53"/>
      <c r="N868" s="53"/>
      <c r="O868" s="53"/>
      <c r="P868" s="53"/>
      <c r="Q868" s="53"/>
      <c r="R868" s="53"/>
      <c r="S868" s="4"/>
      <c r="T868" s="4"/>
      <c r="U868" s="4"/>
      <c r="V868" s="4"/>
      <c r="W868" s="4"/>
      <c r="X868" s="4"/>
      <c r="Y868" s="4"/>
      <c r="Z868" s="4"/>
    </row>
    <row r="869" spans="1:26" ht="15.75" customHeight="1">
      <c r="A869" s="7"/>
      <c r="B869" s="4"/>
      <c r="C869" s="4"/>
      <c r="D869" s="7"/>
      <c r="E869" s="4"/>
      <c r="F869" s="4"/>
      <c r="G869" s="7"/>
      <c r="H869" s="53"/>
      <c r="I869" s="53"/>
      <c r="J869" s="53"/>
      <c r="K869" s="53"/>
      <c r="L869" s="53"/>
      <c r="M869" s="53"/>
      <c r="N869" s="53"/>
      <c r="O869" s="53"/>
      <c r="P869" s="53"/>
      <c r="Q869" s="53"/>
      <c r="R869" s="53"/>
      <c r="S869" s="4"/>
      <c r="T869" s="4"/>
      <c r="U869" s="4"/>
      <c r="V869" s="4"/>
      <c r="W869" s="4"/>
      <c r="X869" s="4"/>
      <c r="Y869" s="4"/>
      <c r="Z869" s="4"/>
    </row>
    <row r="870" spans="1:26" ht="15.75" customHeight="1">
      <c r="A870" s="7"/>
      <c r="B870" s="4"/>
      <c r="C870" s="4"/>
      <c r="D870" s="7"/>
      <c r="E870" s="4"/>
      <c r="F870" s="4"/>
      <c r="G870" s="7"/>
      <c r="H870" s="53"/>
      <c r="I870" s="53"/>
      <c r="J870" s="53"/>
      <c r="K870" s="53"/>
      <c r="L870" s="53"/>
      <c r="M870" s="53"/>
      <c r="N870" s="53"/>
      <c r="O870" s="53"/>
      <c r="P870" s="53"/>
      <c r="Q870" s="53"/>
      <c r="R870" s="53"/>
      <c r="S870" s="4"/>
      <c r="T870" s="4"/>
      <c r="U870" s="4"/>
      <c r="V870" s="4"/>
      <c r="W870" s="4"/>
      <c r="X870" s="4"/>
      <c r="Y870" s="4"/>
      <c r="Z870" s="4"/>
    </row>
    <row r="871" spans="1:26" ht="15.75" customHeight="1">
      <c r="A871" s="7"/>
      <c r="B871" s="4"/>
      <c r="C871" s="4"/>
      <c r="D871" s="7"/>
      <c r="E871" s="4"/>
      <c r="F871" s="4"/>
      <c r="G871" s="7"/>
      <c r="H871" s="53"/>
      <c r="I871" s="53"/>
      <c r="J871" s="53"/>
      <c r="K871" s="53"/>
      <c r="L871" s="53"/>
      <c r="M871" s="53"/>
      <c r="N871" s="53"/>
      <c r="O871" s="53"/>
      <c r="P871" s="53"/>
      <c r="Q871" s="53"/>
      <c r="R871" s="53"/>
      <c r="S871" s="4"/>
      <c r="T871" s="4"/>
      <c r="U871" s="4"/>
      <c r="V871" s="4"/>
      <c r="W871" s="4"/>
      <c r="X871" s="4"/>
      <c r="Y871" s="4"/>
      <c r="Z871" s="4"/>
    </row>
    <row r="872" spans="1:26" ht="15.75" customHeight="1">
      <c r="A872" s="7"/>
      <c r="B872" s="4"/>
      <c r="C872" s="4"/>
      <c r="D872" s="7"/>
      <c r="E872" s="4"/>
      <c r="F872" s="4"/>
      <c r="G872" s="7"/>
      <c r="H872" s="53"/>
      <c r="I872" s="53"/>
      <c r="J872" s="53"/>
      <c r="K872" s="53"/>
      <c r="L872" s="53"/>
      <c r="M872" s="53"/>
      <c r="N872" s="53"/>
      <c r="O872" s="53"/>
      <c r="P872" s="53"/>
      <c r="Q872" s="53"/>
      <c r="R872" s="53"/>
      <c r="S872" s="4"/>
      <c r="T872" s="4"/>
      <c r="U872" s="4"/>
      <c r="V872" s="4"/>
      <c r="W872" s="4"/>
      <c r="X872" s="4"/>
      <c r="Y872" s="4"/>
      <c r="Z872" s="4"/>
    </row>
    <row r="873" spans="1:26" ht="15.75" customHeight="1">
      <c r="A873" s="7"/>
      <c r="B873" s="4"/>
      <c r="C873" s="4"/>
      <c r="D873" s="7"/>
      <c r="E873" s="4"/>
      <c r="F873" s="4"/>
      <c r="G873" s="7"/>
      <c r="H873" s="53"/>
      <c r="I873" s="53"/>
      <c r="J873" s="53"/>
      <c r="K873" s="53"/>
      <c r="L873" s="53"/>
      <c r="M873" s="53"/>
      <c r="N873" s="53"/>
      <c r="O873" s="53"/>
      <c r="P873" s="53"/>
      <c r="Q873" s="53"/>
      <c r="R873" s="53"/>
      <c r="S873" s="4"/>
      <c r="T873" s="4"/>
      <c r="U873" s="4"/>
      <c r="V873" s="4"/>
      <c r="W873" s="4"/>
      <c r="X873" s="4"/>
      <c r="Y873" s="4"/>
      <c r="Z873" s="4"/>
    </row>
    <row r="874" spans="1:26" ht="15.75" customHeight="1">
      <c r="A874" s="7"/>
      <c r="B874" s="4"/>
      <c r="C874" s="4"/>
      <c r="D874" s="7"/>
      <c r="E874" s="4"/>
      <c r="F874" s="4"/>
      <c r="G874" s="7"/>
      <c r="H874" s="53"/>
      <c r="I874" s="53"/>
      <c r="J874" s="53"/>
      <c r="K874" s="53"/>
      <c r="L874" s="53"/>
      <c r="M874" s="53"/>
      <c r="N874" s="53"/>
      <c r="O874" s="53"/>
      <c r="P874" s="53"/>
      <c r="Q874" s="53"/>
      <c r="R874" s="53"/>
      <c r="S874" s="4"/>
      <c r="T874" s="4"/>
      <c r="U874" s="4"/>
      <c r="V874" s="4"/>
      <c r="W874" s="4"/>
      <c r="X874" s="4"/>
      <c r="Y874" s="4"/>
      <c r="Z874" s="4"/>
    </row>
    <row r="875" spans="1:26" ht="15.75" customHeight="1">
      <c r="A875" s="7"/>
      <c r="B875" s="4"/>
      <c r="C875" s="4"/>
      <c r="D875" s="7"/>
      <c r="E875" s="4"/>
      <c r="F875" s="4"/>
      <c r="G875" s="7"/>
      <c r="H875" s="53"/>
      <c r="I875" s="53"/>
      <c r="J875" s="53"/>
      <c r="K875" s="53"/>
      <c r="L875" s="53"/>
      <c r="M875" s="53"/>
      <c r="N875" s="53"/>
      <c r="O875" s="53"/>
      <c r="P875" s="53"/>
      <c r="Q875" s="53"/>
      <c r="R875" s="53"/>
      <c r="S875" s="4"/>
      <c r="T875" s="4"/>
      <c r="U875" s="4"/>
      <c r="V875" s="4"/>
      <c r="W875" s="4"/>
      <c r="X875" s="4"/>
      <c r="Y875" s="4"/>
      <c r="Z875" s="4"/>
    </row>
    <row r="876" spans="1:26" ht="15.75" customHeight="1">
      <c r="A876" s="7"/>
      <c r="B876" s="4"/>
      <c r="C876" s="4"/>
      <c r="D876" s="7"/>
      <c r="E876" s="4"/>
      <c r="F876" s="4"/>
      <c r="G876" s="7"/>
      <c r="H876" s="53"/>
      <c r="I876" s="53"/>
      <c r="J876" s="53"/>
      <c r="K876" s="53"/>
      <c r="L876" s="53"/>
      <c r="M876" s="53"/>
      <c r="N876" s="53"/>
      <c r="O876" s="53"/>
      <c r="P876" s="53"/>
      <c r="Q876" s="53"/>
      <c r="R876" s="53"/>
      <c r="S876" s="4"/>
      <c r="T876" s="4"/>
      <c r="U876" s="4"/>
      <c r="V876" s="4"/>
      <c r="W876" s="4"/>
      <c r="X876" s="4"/>
      <c r="Y876" s="4"/>
      <c r="Z876" s="4"/>
    </row>
    <row r="877" spans="1:26" ht="15.75" customHeight="1">
      <c r="A877" s="7"/>
      <c r="B877" s="4"/>
      <c r="C877" s="4"/>
      <c r="D877" s="7"/>
      <c r="E877" s="4"/>
      <c r="F877" s="4"/>
      <c r="G877" s="7"/>
      <c r="H877" s="53"/>
      <c r="I877" s="53"/>
      <c r="J877" s="53"/>
      <c r="K877" s="53"/>
      <c r="L877" s="53"/>
      <c r="M877" s="53"/>
      <c r="N877" s="53"/>
      <c r="O877" s="53"/>
      <c r="P877" s="53"/>
      <c r="Q877" s="53"/>
      <c r="R877" s="53"/>
      <c r="S877" s="4"/>
      <c r="T877" s="4"/>
      <c r="U877" s="4"/>
      <c r="V877" s="4"/>
      <c r="W877" s="4"/>
      <c r="X877" s="4"/>
      <c r="Y877" s="4"/>
      <c r="Z877" s="4"/>
    </row>
    <row r="878" spans="1:26" ht="15.75" customHeight="1">
      <c r="A878" s="7"/>
      <c r="B878" s="4"/>
      <c r="C878" s="4"/>
      <c r="D878" s="7"/>
      <c r="E878" s="4"/>
      <c r="F878" s="4"/>
      <c r="G878" s="7"/>
      <c r="H878" s="53"/>
      <c r="I878" s="53"/>
      <c r="J878" s="53"/>
      <c r="K878" s="53"/>
      <c r="L878" s="53"/>
      <c r="M878" s="53"/>
      <c r="N878" s="53"/>
      <c r="O878" s="53"/>
      <c r="P878" s="53"/>
      <c r="Q878" s="53"/>
      <c r="R878" s="53"/>
      <c r="S878" s="4"/>
      <c r="T878" s="4"/>
      <c r="U878" s="4"/>
      <c r="V878" s="4"/>
      <c r="W878" s="4"/>
      <c r="X878" s="4"/>
      <c r="Y878" s="4"/>
      <c r="Z878" s="4"/>
    </row>
    <row r="879" spans="1:26" ht="15.75" customHeight="1">
      <c r="A879" s="7"/>
      <c r="B879" s="4"/>
      <c r="C879" s="4"/>
      <c r="D879" s="7"/>
      <c r="E879" s="4"/>
      <c r="F879" s="4"/>
      <c r="G879" s="7"/>
      <c r="H879" s="53"/>
      <c r="I879" s="53"/>
      <c r="J879" s="53"/>
      <c r="K879" s="53"/>
      <c r="L879" s="53"/>
      <c r="M879" s="53"/>
      <c r="N879" s="53"/>
      <c r="O879" s="53"/>
      <c r="P879" s="53"/>
      <c r="Q879" s="53"/>
      <c r="R879" s="53"/>
      <c r="S879" s="4"/>
      <c r="T879" s="4"/>
      <c r="U879" s="4"/>
      <c r="V879" s="4"/>
      <c r="W879" s="4"/>
      <c r="X879" s="4"/>
      <c r="Y879" s="4"/>
      <c r="Z879" s="4"/>
    </row>
    <row r="880" spans="1:26" ht="15.75" customHeight="1">
      <c r="A880" s="7"/>
      <c r="B880" s="4"/>
      <c r="C880" s="4"/>
      <c r="D880" s="7"/>
      <c r="E880" s="4"/>
      <c r="F880" s="4"/>
      <c r="G880" s="7"/>
      <c r="H880" s="53"/>
      <c r="I880" s="53"/>
      <c r="J880" s="53"/>
      <c r="K880" s="53"/>
      <c r="L880" s="53"/>
      <c r="M880" s="53"/>
      <c r="N880" s="53"/>
      <c r="O880" s="53"/>
      <c r="P880" s="53"/>
      <c r="Q880" s="53"/>
      <c r="R880" s="53"/>
      <c r="S880" s="4"/>
      <c r="T880" s="4"/>
      <c r="U880" s="4"/>
      <c r="V880" s="4"/>
      <c r="W880" s="4"/>
      <c r="X880" s="4"/>
      <c r="Y880" s="4"/>
      <c r="Z880" s="4"/>
    </row>
    <row r="881" spans="1:26" ht="15.75" customHeight="1">
      <c r="A881" s="7"/>
      <c r="B881" s="4"/>
      <c r="C881" s="4"/>
      <c r="D881" s="7"/>
      <c r="E881" s="4"/>
      <c r="F881" s="4"/>
      <c r="G881" s="7"/>
      <c r="H881" s="53"/>
      <c r="I881" s="53"/>
      <c r="J881" s="53"/>
      <c r="K881" s="53"/>
      <c r="L881" s="53"/>
      <c r="M881" s="53"/>
      <c r="N881" s="53"/>
      <c r="O881" s="53"/>
      <c r="P881" s="53"/>
      <c r="Q881" s="53"/>
      <c r="R881" s="53"/>
      <c r="S881" s="4"/>
      <c r="T881" s="4"/>
      <c r="U881" s="4"/>
      <c r="V881" s="4"/>
      <c r="W881" s="4"/>
      <c r="X881" s="4"/>
      <c r="Y881" s="4"/>
      <c r="Z881" s="4"/>
    </row>
    <row r="882" spans="1:26" ht="15.75" customHeight="1">
      <c r="A882" s="7"/>
      <c r="B882" s="4"/>
      <c r="C882" s="4"/>
      <c r="D882" s="7"/>
      <c r="E882" s="4"/>
      <c r="F882" s="4"/>
      <c r="G882" s="7"/>
      <c r="H882" s="53"/>
      <c r="I882" s="53"/>
      <c r="J882" s="53"/>
      <c r="K882" s="53"/>
      <c r="L882" s="53"/>
      <c r="M882" s="53"/>
      <c r="N882" s="53"/>
      <c r="O882" s="53"/>
      <c r="P882" s="53"/>
      <c r="Q882" s="53"/>
      <c r="R882" s="53"/>
      <c r="S882" s="4"/>
      <c r="T882" s="4"/>
      <c r="U882" s="4"/>
      <c r="V882" s="4"/>
      <c r="W882" s="4"/>
      <c r="X882" s="4"/>
      <c r="Y882" s="4"/>
      <c r="Z882" s="4"/>
    </row>
    <row r="883" spans="1:26" ht="15.75" customHeight="1">
      <c r="A883" s="7"/>
      <c r="B883" s="4"/>
      <c r="C883" s="4"/>
      <c r="D883" s="7"/>
      <c r="E883" s="4"/>
      <c r="F883" s="4"/>
      <c r="G883" s="7"/>
      <c r="H883" s="53"/>
      <c r="I883" s="53"/>
      <c r="J883" s="53"/>
      <c r="K883" s="53"/>
      <c r="L883" s="53"/>
      <c r="M883" s="53"/>
      <c r="N883" s="53"/>
      <c r="O883" s="53"/>
      <c r="P883" s="53"/>
      <c r="Q883" s="53"/>
      <c r="R883" s="53"/>
      <c r="S883" s="4"/>
      <c r="T883" s="4"/>
      <c r="U883" s="4"/>
      <c r="V883" s="4"/>
      <c r="W883" s="4"/>
      <c r="X883" s="4"/>
      <c r="Y883" s="4"/>
      <c r="Z883" s="4"/>
    </row>
    <row r="884" spans="1:26" ht="15.75" customHeight="1">
      <c r="A884" s="7"/>
      <c r="B884" s="4"/>
      <c r="C884" s="4"/>
      <c r="D884" s="7"/>
      <c r="E884" s="4"/>
      <c r="F884" s="4"/>
      <c r="G884" s="7"/>
      <c r="H884" s="53"/>
      <c r="I884" s="53"/>
      <c r="J884" s="53"/>
      <c r="K884" s="53"/>
      <c r="L884" s="53"/>
      <c r="M884" s="53"/>
      <c r="N884" s="53"/>
      <c r="O884" s="53"/>
      <c r="P884" s="53"/>
      <c r="Q884" s="53"/>
      <c r="R884" s="53"/>
      <c r="S884" s="4"/>
      <c r="T884" s="4"/>
      <c r="U884" s="4"/>
      <c r="V884" s="4"/>
      <c r="W884" s="4"/>
      <c r="X884" s="4"/>
      <c r="Y884" s="4"/>
      <c r="Z884" s="4"/>
    </row>
    <row r="885" spans="1:26" ht="15.75" customHeight="1">
      <c r="A885" s="7"/>
      <c r="B885" s="4"/>
      <c r="C885" s="4"/>
      <c r="D885" s="7"/>
      <c r="E885" s="4"/>
      <c r="F885" s="4"/>
      <c r="G885" s="7"/>
      <c r="H885" s="53"/>
      <c r="I885" s="53"/>
      <c r="J885" s="53"/>
      <c r="K885" s="53"/>
      <c r="L885" s="53"/>
      <c r="M885" s="53"/>
      <c r="N885" s="53"/>
      <c r="O885" s="53"/>
      <c r="P885" s="53"/>
      <c r="Q885" s="53"/>
      <c r="R885" s="53"/>
      <c r="S885" s="4"/>
      <c r="T885" s="4"/>
      <c r="U885" s="4"/>
      <c r="V885" s="4"/>
      <c r="W885" s="4"/>
      <c r="X885" s="4"/>
      <c r="Y885" s="4"/>
      <c r="Z885" s="4"/>
    </row>
    <row r="886" spans="1:26" ht="15.75" customHeight="1">
      <c r="A886" s="7"/>
      <c r="B886" s="4"/>
      <c r="C886" s="4"/>
      <c r="D886" s="7"/>
      <c r="E886" s="4"/>
      <c r="F886" s="4"/>
      <c r="G886" s="7"/>
      <c r="H886" s="53"/>
      <c r="I886" s="53"/>
      <c r="J886" s="53"/>
      <c r="K886" s="53"/>
      <c r="L886" s="53"/>
      <c r="M886" s="53"/>
      <c r="N886" s="53"/>
      <c r="O886" s="53"/>
      <c r="P886" s="53"/>
      <c r="Q886" s="53"/>
      <c r="R886" s="53"/>
      <c r="S886" s="4"/>
      <c r="T886" s="4"/>
      <c r="U886" s="4"/>
      <c r="V886" s="4"/>
      <c r="W886" s="4"/>
      <c r="X886" s="4"/>
      <c r="Y886" s="4"/>
      <c r="Z886" s="4"/>
    </row>
    <row r="887" spans="1:26" ht="15.75" customHeight="1">
      <c r="A887" s="7"/>
      <c r="B887" s="4"/>
      <c r="C887" s="4"/>
      <c r="D887" s="7"/>
      <c r="E887" s="4"/>
      <c r="F887" s="4"/>
      <c r="G887" s="7"/>
      <c r="H887" s="53"/>
      <c r="I887" s="53"/>
      <c r="J887" s="53"/>
      <c r="K887" s="53"/>
      <c r="L887" s="53"/>
      <c r="M887" s="53"/>
      <c r="N887" s="53"/>
      <c r="O887" s="53"/>
      <c r="P887" s="53"/>
      <c r="Q887" s="53"/>
      <c r="R887" s="53"/>
      <c r="S887" s="4"/>
      <c r="T887" s="4"/>
      <c r="U887" s="4"/>
      <c r="V887" s="4"/>
      <c r="W887" s="4"/>
      <c r="X887" s="4"/>
      <c r="Y887" s="4"/>
      <c r="Z887" s="4"/>
    </row>
    <row r="888" spans="1:26" ht="15.75" customHeight="1">
      <c r="A888" s="7"/>
      <c r="B888" s="4"/>
      <c r="C888" s="4"/>
      <c r="D888" s="7"/>
      <c r="E888" s="4"/>
      <c r="F888" s="4"/>
      <c r="G888" s="7"/>
      <c r="H888" s="53"/>
      <c r="I888" s="53"/>
      <c r="J888" s="53"/>
      <c r="K888" s="53"/>
      <c r="L888" s="53"/>
      <c r="M888" s="53"/>
      <c r="N888" s="53"/>
      <c r="O888" s="53"/>
      <c r="P888" s="53"/>
      <c r="Q888" s="53"/>
      <c r="R888" s="53"/>
      <c r="S888" s="4"/>
      <c r="T888" s="4"/>
      <c r="U888" s="4"/>
      <c r="V888" s="4"/>
      <c r="W888" s="4"/>
      <c r="X888" s="4"/>
      <c r="Y888" s="4"/>
      <c r="Z888" s="4"/>
    </row>
    <row r="889" spans="1:26" ht="15.75" customHeight="1">
      <c r="A889" s="7"/>
      <c r="B889" s="4"/>
      <c r="C889" s="4"/>
      <c r="D889" s="7"/>
      <c r="E889" s="4"/>
      <c r="F889" s="4"/>
      <c r="G889" s="7"/>
      <c r="H889" s="53"/>
      <c r="I889" s="53"/>
      <c r="J889" s="53"/>
      <c r="K889" s="53"/>
      <c r="L889" s="53"/>
      <c r="M889" s="53"/>
      <c r="N889" s="53"/>
      <c r="O889" s="53"/>
      <c r="P889" s="53"/>
      <c r="Q889" s="53"/>
      <c r="R889" s="53"/>
      <c r="S889" s="4"/>
      <c r="T889" s="4"/>
      <c r="U889" s="4"/>
      <c r="V889" s="4"/>
      <c r="W889" s="4"/>
      <c r="X889" s="4"/>
      <c r="Y889" s="4"/>
      <c r="Z889" s="4"/>
    </row>
    <row r="890" spans="1:26" ht="15.75" customHeight="1">
      <c r="A890" s="7"/>
      <c r="B890" s="4"/>
      <c r="C890" s="4"/>
      <c r="D890" s="7"/>
      <c r="E890" s="4"/>
      <c r="F890" s="4"/>
      <c r="G890" s="7"/>
      <c r="H890" s="53"/>
      <c r="I890" s="53"/>
      <c r="J890" s="53"/>
      <c r="K890" s="53"/>
      <c r="L890" s="53"/>
      <c r="M890" s="53"/>
      <c r="N890" s="53"/>
      <c r="O890" s="53"/>
      <c r="P890" s="53"/>
      <c r="Q890" s="53"/>
      <c r="R890" s="53"/>
      <c r="S890" s="4"/>
      <c r="T890" s="4"/>
      <c r="U890" s="4"/>
      <c r="V890" s="4"/>
      <c r="W890" s="4"/>
      <c r="X890" s="4"/>
      <c r="Y890" s="4"/>
      <c r="Z890" s="4"/>
    </row>
    <row r="891" spans="1:26" ht="15.75" customHeight="1">
      <c r="A891" s="7"/>
      <c r="B891" s="4"/>
      <c r="C891" s="4"/>
      <c r="D891" s="7"/>
      <c r="E891" s="4"/>
      <c r="F891" s="4"/>
      <c r="G891" s="7"/>
      <c r="H891" s="53"/>
      <c r="I891" s="53"/>
      <c r="J891" s="53"/>
      <c r="K891" s="53"/>
      <c r="L891" s="53"/>
      <c r="M891" s="53"/>
      <c r="N891" s="53"/>
      <c r="O891" s="53"/>
      <c r="P891" s="53"/>
      <c r="Q891" s="53"/>
      <c r="R891" s="53"/>
      <c r="S891" s="4"/>
      <c r="T891" s="4"/>
      <c r="U891" s="4"/>
      <c r="V891" s="4"/>
      <c r="W891" s="4"/>
      <c r="X891" s="4"/>
      <c r="Y891" s="4"/>
      <c r="Z891" s="4"/>
    </row>
    <row r="892" spans="1:26" ht="15.75" customHeight="1">
      <c r="A892" s="7"/>
      <c r="B892" s="4"/>
      <c r="C892" s="4"/>
      <c r="D892" s="7"/>
      <c r="E892" s="4"/>
      <c r="F892" s="4"/>
      <c r="G892" s="7"/>
      <c r="H892" s="53"/>
      <c r="I892" s="53"/>
      <c r="J892" s="53"/>
      <c r="K892" s="53"/>
      <c r="L892" s="53"/>
      <c r="M892" s="53"/>
      <c r="N892" s="53"/>
      <c r="O892" s="53"/>
      <c r="P892" s="53"/>
      <c r="Q892" s="53"/>
      <c r="R892" s="53"/>
      <c r="S892" s="4"/>
      <c r="T892" s="4"/>
      <c r="U892" s="4"/>
      <c r="V892" s="4"/>
      <c r="W892" s="4"/>
      <c r="X892" s="4"/>
      <c r="Y892" s="4"/>
      <c r="Z892" s="4"/>
    </row>
    <row r="893" spans="1:26" ht="15.75" customHeight="1">
      <c r="A893" s="7"/>
      <c r="B893" s="4"/>
      <c r="C893" s="4"/>
      <c r="D893" s="7"/>
      <c r="E893" s="4"/>
      <c r="F893" s="4"/>
      <c r="G893" s="7"/>
      <c r="H893" s="53"/>
      <c r="I893" s="53"/>
      <c r="J893" s="53"/>
      <c r="K893" s="53"/>
      <c r="L893" s="53"/>
      <c r="M893" s="53"/>
      <c r="N893" s="53"/>
      <c r="O893" s="53"/>
      <c r="P893" s="53"/>
      <c r="Q893" s="53"/>
      <c r="R893" s="53"/>
      <c r="S893" s="4"/>
      <c r="T893" s="4"/>
      <c r="U893" s="4"/>
      <c r="V893" s="4"/>
      <c r="W893" s="4"/>
      <c r="X893" s="4"/>
      <c r="Y893" s="4"/>
      <c r="Z893" s="4"/>
    </row>
    <row r="894" spans="1:26" ht="15.75" customHeight="1">
      <c r="A894" s="7"/>
      <c r="B894" s="4"/>
      <c r="C894" s="4"/>
      <c r="D894" s="7"/>
      <c r="E894" s="4"/>
      <c r="F894" s="4"/>
      <c r="G894" s="7"/>
      <c r="H894" s="53"/>
      <c r="I894" s="53"/>
      <c r="J894" s="53"/>
      <c r="K894" s="53"/>
      <c r="L894" s="53"/>
      <c r="M894" s="53"/>
      <c r="N894" s="53"/>
      <c r="O894" s="53"/>
      <c r="P894" s="53"/>
      <c r="Q894" s="53"/>
      <c r="R894" s="53"/>
      <c r="S894" s="4"/>
      <c r="T894" s="4"/>
      <c r="U894" s="4"/>
      <c r="V894" s="4"/>
      <c r="W894" s="4"/>
      <c r="X894" s="4"/>
      <c r="Y894" s="4"/>
      <c r="Z894" s="4"/>
    </row>
    <row r="895" spans="1:26" ht="15.75" customHeight="1">
      <c r="A895" s="7"/>
      <c r="B895" s="4"/>
      <c r="C895" s="4"/>
      <c r="D895" s="7"/>
      <c r="E895" s="4"/>
      <c r="F895" s="4"/>
      <c r="G895" s="7"/>
      <c r="H895" s="53"/>
      <c r="I895" s="53"/>
      <c r="J895" s="53"/>
      <c r="K895" s="53"/>
      <c r="L895" s="53"/>
      <c r="M895" s="53"/>
      <c r="N895" s="53"/>
      <c r="O895" s="53"/>
      <c r="P895" s="53"/>
      <c r="Q895" s="53"/>
      <c r="R895" s="53"/>
      <c r="S895" s="4"/>
      <c r="T895" s="4"/>
      <c r="U895" s="4"/>
      <c r="V895" s="4"/>
      <c r="W895" s="4"/>
      <c r="X895" s="4"/>
      <c r="Y895" s="4"/>
      <c r="Z895" s="4"/>
    </row>
    <row r="896" spans="1:26" ht="15.75" customHeight="1">
      <c r="A896" s="7"/>
      <c r="B896" s="4"/>
      <c r="C896" s="4"/>
      <c r="D896" s="7"/>
      <c r="E896" s="4"/>
      <c r="F896" s="4"/>
      <c r="G896" s="7"/>
      <c r="H896" s="53"/>
      <c r="I896" s="53"/>
      <c r="J896" s="53"/>
      <c r="K896" s="53"/>
      <c r="L896" s="53"/>
      <c r="M896" s="53"/>
      <c r="N896" s="53"/>
      <c r="O896" s="53"/>
      <c r="P896" s="53"/>
      <c r="Q896" s="53"/>
      <c r="R896" s="53"/>
      <c r="S896" s="4"/>
      <c r="T896" s="4"/>
      <c r="U896" s="4"/>
      <c r="V896" s="4"/>
      <c r="W896" s="4"/>
      <c r="X896" s="4"/>
      <c r="Y896" s="4"/>
      <c r="Z896" s="4"/>
    </row>
    <row r="897" spans="1:26" ht="15.75" customHeight="1">
      <c r="A897" s="7"/>
      <c r="B897" s="4"/>
      <c r="C897" s="4"/>
      <c r="D897" s="7"/>
      <c r="E897" s="4"/>
      <c r="F897" s="4"/>
      <c r="G897" s="7"/>
      <c r="H897" s="53"/>
      <c r="I897" s="53"/>
      <c r="J897" s="53"/>
      <c r="K897" s="53"/>
      <c r="L897" s="53"/>
      <c r="M897" s="53"/>
      <c r="N897" s="53"/>
      <c r="O897" s="53"/>
      <c r="P897" s="53"/>
      <c r="Q897" s="53"/>
      <c r="R897" s="53"/>
      <c r="S897" s="4"/>
      <c r="T897" s="4"/>
      <c r="U897" s="4"/>
      <c r="V897" s="4"/>
      <c r="W897" s="4"/>
      <c r="X897" s="4"/>
      <c r="Y897" s="4"/>
      <c r="Z897" s="4"/>
    </row>
    <row r="898" spans="1:26" ht="15.75" customHeight="1">
      <c r="A898" s="7"/>
      <c r="B898" s="4"/>
      <c r="C898" s="4"/>
      <c r="D898" s="7"/>
      <c r="E898" s="4"/>
      <c r="F898" s="4"/>
      <c r="G898" s="7"/>
      <c r="H898" s="53"/>
      <c r="I898" s="53"/>
      <c r="J898" s="53"/>
      <c r="K898" s="53"/>
      <c r="L898" s="53"/>
      <c r="M898" s="53"/>
      <c r="N898" s="53"/>
      <c r="O898" s="53"/>
      <c r="P898" s="53"/>
      <c r="Q898" s="53"/>
      <c r="R898" s="53"/>
      <c r="S898" s="4"/>
      <c r="T898" s="4"/>
      <c r="U898" s="4"/>
      <c r="V898" s="4"/>
      <c r="W898" s="4"/>
      <c r="X898" s="4"/>
      <c r="Y898" s="4"/>
      <c r="Z898" s="4"/>
    </row>
    <row r="899" spans="1:26" ht="15.75" customHeight="1">
      <c r="A899" s="7"/>
      <c r="B899" s="4"/>
      <c r="C899" s="4"/>
      <c r="D899" s="7"/>
      <c r="E899" s="4"/>
      <c r="F899" s="4"/>
      <c r="G899" s="7"/>
      <c r="H899" s="53"/>
      <c r="I899" s="53"/>
      <c r="J899" s="53"/>
      <c r="K899" s="53"/>
      <c r="L899" s="53"/>
      <c r="M899" s="53"/>
      <c r="N899" s="53"/>
      <c r="O899" s="53"/>
      <c r="P899" s="53"/>
      <c r="Q899" s="53"/>
      <c r="R899" s="53"/>
      <c r="S899" s="4"/>
      <c r="T899" s="4"/>
      <c r="U899" s="4"/>
      <c r="V899" s="4"/>
      <c r="W899" s="4"/>
      <c r="X899" s="4"/>
      <c r="Y899" s="4"/>
      <c r="Z899" s="4"/>
    </row>
    <row r="900" spans="1:26" ht="15.75" customHeight="1">
      <c r="A900" s="7"/>
      <c r="B900" s="4"/>
      <c r="C900" s="4"/>
      <c r="D900" s="7"/>
      <c r="E900" s="4"/>
      <c r="F900" s="4"/>
      <c r="G900" s="7"/>
      <c r="H900" s="53"/>
      <c r="I900" s="53"/>
      <c r="J900" s="53"/>
      <c r="K900" s="53"/>
      <c r="L900" s="53"/>
      <c r="M900" s="53"/>
      <c r="N900" s="53"/>
      <c r="O900" s="53"/>
      <c r="P900" s="53"/>
      <c r="Q900" s="53"/>
      <c r="R900" s="53"/>
      <c r="S900" s="4"/>
      <c r="T900" s="4"/>
      <c r="U900" s="4"/>
      <c r="V900" s="4"/>
      <c r="W900" s="4"/>
      <c r="X900" s="4"/>
      <c r="Y900" s="4"/>
      <c r="Z900" s="4"/>
    </row>
    <row r="901" spans="1:26" ht="15.75" customHeight="1">
      <c r="A901" s="7"/>
      <c r="B901" s="4"/>
      <c r="C901" s="4"/>
      <c r="D901" s="7"/>
      <c r="E901" s="4"/>
      <c r="F901" s="4"/>
      <c r="G901" s="7"/>
      <c r="H901" s="53"/>
      <c r="I901" s="53"/>
      <c r="J901" s="53"/>
      <c r="K901" s="53"/>
      <c r="L901" s="53"/>
      <c r="M901" s="53"/>
      <c r="N901" s="53"/>
      <c r="O901" s="53"/>
      <c r="P901" s="53"/>
      <c r="Q901" s="53"/>
      <c r="R901" s="53"/>
      <c r="S901" s="4"/>
      <c r="T901" s="4"/>
      <c r="U901" s="4"/>
      <c r="V901" s="4"/>
      <c r="W901" s="4"/>
      <c r="X901" s="4"/>
      <c r="Y901" s="4"/>
      <c r="Z901" s="4"/>
    </row>
    <row r="902" spans="1:26" ht="15.75" customHeight="1">
      <c r="A902" s="7"/>
      <c r="B902" s="4"/>
      <c r="C902" s="4"/>
      <c r="D902" s="7"/>
      <c r="E902" s="4"/>
      <c r="F902" s="4"/>
      <c r="G902" s="7"/>
      <c r="H902" s="53"/>
      <c r="I902" s="53"/>
      <c r="J902" s="53"/>
      <c r="K902" s="53"/>
      <c r="L902" s="53"/>
      <c r="M902" s="53"/>
      <c r="N902" s="53"/>
      <c r="O902" s="53"/>
      <c r="P902" s="53"/>
      <c r="Q902" s="53"/>
      <c r="R902" s="53"/>
      <c r="S902" s="4"/>
      <c r="T902" s="4"/>
      <c r="U902" s="4"/>
      <c r="V902" s="4"/>
      <c r="W902" s="4"/>
      <c r="X902" s="4"/>
      <c r="Y902" s="4"/>
      <c r="Z902" s="4"/>
    </row>
    <row r="903" spans="1:26" ht="15.75" customHeight="1">
      <c r="A903" s="7"/>
      <c r="B903" s="4"/>
      <c r="C903" s="4"/>
      <c r="D903" s="7"/>
      <c r="E903" s="4"/>
      <c r="F903" s="4"/>
      <c r="G903" s="7"/>
      <c r="H903" s="53"/>
      <c r="I903" s="53"/>
      <c r="J903" s="53"/>
      <c r="K903" s="53"/>
      <c r="L903" s="53"/>
      <c r="M903" s="53"/>
      <c r="N903" s="53"/>
      <c r="O903" s="53"/>
      <c r="P903" s="53"/>
      <c r="Q903" s="53"/>
      <c r="R903" s="53"/>
      <c r="S903" s="4"/>
      <c r="T903" s="4"/>
      <c r="U903" s="4"/>
      <c r="V903" s="4"/>
      <c r="W903" s="4"/>
      <c r="X903" s="4"/>
      <c r="Y903" s="4"/>
      <c r="Z903" s="4"/>
    </row>
    <row r="904" spans="1:26" ht="15.75" customHeight="1">
      <c r="A904" s="7"/>
      <c r="B904" s="4"/>
      <c r="C904" s="4"/>
      <c r="D904" s="7"/>
      <c r="E904" s="4"/>
      <c r="F904" s="4"/>
      <c r="G904" s="7"/>
      <c r="H904" s="53"/>
      <c r="I904" s="53"/>
      <c r="J904" s="53"/>
      <c r="K904" s="53"/>
      <c r="L904" s="53"/>
      <c r="M904" s="53"/>
      <c r="N904" s="53"/>
      <c r="O904" s="53"/>
      <c r="P904" s="53"/>
      <c r="Q904" s="53"/>
      <c r="R904" s="53"/>
      <c r="S904" s="4"/>
      <c r="T904" s="4"/>
      <c r="U904" s="4"/>
      <c r="V904" s="4"/>
      <c r="W904" s="4"/>
      <c r="X904" s="4"/>
      <c r="Y904" s="4"/>
      <c r="Z904" s="4"/>
    </row>
    <row r="905" spans="1:26" ht="15.75" customHeight="1">
      <c r="A905" s="7"/>
      <c r="B905" s="4"/>
      <c r="C905" s="4"/>
      <c r="D905" s="7"/>
      <c r="E905" s="4"/>
      <c r="F905" s="4"/>
      <c r="G905" s="7"/>
      <c r="H905" s="53"/>
      <c r="I905" s="53"/>
      <c r="J905" s="53"/>
      <c r="K905" s="53"/>
      <c r="L905" s="53"/>
      <c r="M905" s="53"/>
      <c r="N905" s="53"/>
      <c r="O905" s="53"/>
      <c r="P905" s="53"/>
      <c r="Q905" s="53"/>
      <c r="R905" s="53"/>
      <c r="S905" s="4"/>
      <c r="T905" s="4"/>
      <c r="U905" s="4"/>
      <c r="V905" s="4"/>
      <c r="W905" s="4"/>
      <c r="X905" s="4"/>
      <c r="Y905" s="4"/>
      <c r="Z905" s="4"/>
    </row>
    <row r="906" spans="1:26" ht="15.75" customHeight="1">
      <c r="A906" s="7"/>
      <c r="B906" s="4"/>
      <c r="C906" s="4"/>
      <c r="D906" s="7"/>
      <c r="E906" s="4"/>
      <c r="F906" s="4"/>
      <c r="G906" s="7"/>
      <c r="H906" s="53"/>
      <c r="I906" s="53"/>
      <c r="J906" s="53"/>
      <c r="K906" s="53"/>
      <c r="L906" s="53"/>
      <c r="M906" s="53"/>
      <c r="N906" s="53"/>
      <c r="O906" s="53"/>
      <c r="P906" s="53"/>
      <c r="Q906" s="53"/>
      <c r="R906" s="53"/>
      <c r="S906" s="4"/>
      <c r="T906" s="4"/>
      <c r="U906" s="4"/>
      <c r="V906" s="4"/>
      <c r="W906" s="4"/>
      <c r="X906" s="4"/>
      <c r="Y906" s="4"/>
      <c r="Z906" s="4"/>
    </row>
    <row r="907" spans="1:26" ht="15.75" customHeight="1">
      <c r="A907" s="7"/>
      <c r="B907" s="4"/>
      <c r="C907" s="4"/>
      <c r="D907" s="7"/>
      <c r="E907" s="4"/>
      <c r="F907" s="4"/>
      <c r="G907" s="7"/>
      <c r="H907" s="53"/>
      <c r="I907" s="53"/>
      <c r="J907" s="53"/>
      <c r="K907" s="53"/>
      <c r="L907" s="53"/>
      <c r="M907" s="53"/>
      <c r="N907" s="53"/>
      <c r="O907" s="53"/>
      <c r="P907" s="53"/>
      <c r="Q907" s="53"/>
      <c r="R907" s="53"/>
      <c r="S907" s="4"/>
      <c r="T907" s="4"/>
      <c r="U907" s="4"/>
      <c r="V907" s="4"/>
      <c r="W907" s="4"/>
      <c r="X907" s="4"/>
      <c r="Y907" s="4"/>
      <c r="Z907" s="4"/>
    </row>
    <row r="908" spans="1:26" ht="15.75" customHeight="1">
      <c r="A908" s="7"/>
      <c r="B908" s="4"/>
      <c r="C908" s="4"/>
      <c r="D908" s="7"/>
      <c r="E908" s="4"/>
      <c r="F908" s="4"/>
      <c r="G908" s="7"/>
      <c r="H908" s="53"/>
      <c r="I908" s="53"/>
      <c r="J908" s="53"/>
      <c r="K908" s="53"/>
      <c r="L908" s="53"/>
      <c r="M908" s="53"/>
      <c r="N908" s="53"/>
      <c r="O908" s="53"/>
      <c r="P908" s="53"/>
      <c r="Q908" s="53"/>
      <c r="R908" s="53"/>
      <c r="S908" s="4"/>
      <c r="T908" s="4"/>
      <c r="U908" s="4"/>
      <c r="V908" s="4"/>
      <c r="W908" s="4"/>
      <c r="X908" s="4"/>
      <c r="Y908" s="4"/>
      <c r="Z908" s="4"/>
    </row>
    <row r="909" spans="1:26" ht="15.75" customHeight="1">
      <c r="A909" s="7"/>
      <c r="B909" s="4"/>
      <c r="C909" s="4"/>
      <c r="D909" s="7"/>
      <c r="E909" s="4"/>
      <c r="F909" s="4"/>
      <c r="G909" s="7"/>
      <c r="H909" s="53"/>
      <c r="I909" s="53"/>
      <c r="J909" s="53"/>
      <c r="K909" s="53"/>
      <c r="L909" s="53"/>
      <c r="M909" s="53"/>
      <c r="N909" s="53"/>
      <c r="O909" s="53"/>
      <c r="P909" s="53"/>
      <c r="Q909" s="53"/>
      <c r="R909" s="53"/>
      <c r="S909" s="4"/>
      <c r="T909" s="4"/>
      <c r="U909" s="4"/>
      <c r="V909" s="4"/>
      <c r="W909" s="4"/>
      <c r="X909" s="4"/>
      <c r="Y909" s="4"/>
      <c r="Z909" s="4"/>
    </row>
    <row r="910" spans="1:26" ht="15.75" customHeight="1">
      <c r="A910" s="7"/>
      <c r="B910" s="4"/>
      <c r="C910" s="4"/>
      <c r="D910" s="7"/>
      <c r="E910" s="4"/>
      <c r="F910" s="4"/>
      <c r="G910" s="7"/>
      <c r="H910" s="53"/>
      <c r="I910" s="53"/>
      <c r="J910" s="53"/>
      <c r="K910" s="53"/>
      <c r="L910" s="53"/>
      <c r="M910" s="53"/>
      <c r="N910" s="53"/>
      <c r="O910" s="53"/>
      <c r="P910" s="53"/>
      <c r="Q910" s="53"/>
      <c r="R910" s="53"/>
      <c r="S910" s="4"/>
      <c r="T910" s="4"/>
      <c r="U910" s="4"/>
      <c r="V910" s="4"/>
      <c r="W910" s="4"/>
      <c r="X910" s="4"/>
      <c r="Y910" s="4"/>
      <c r="Z910" s="4"/>
    </row>
    <row r="911" spans="1:26" ht="15.75" customHeight="1">
      <c r="A911" s="7"/>
      <c r="B911" s="4"/>
      <c r="C911" s="4"/>
      <c r="D911" s="7"/>
      <c r="E911" s="4"/>
      <c r="F911" s="4"/>
      <c r="G911" s="7"/>
      <c r="H911" s="53"/>
      <c r="I911" s="53"/>
      <c r="J911" s="53"/>
      <c r="K911" s="53"/>
      <c r="L911" s="53"/>
      <c r="M911" s="53"/>
      <c r="N911" s="53"/>
      <c r="O911" s="53"/>
      <c r="P911" s="53"/>
      <c r="Q911" s="53"/>
      <c r="R911" s="53"/>
      <c r="S911" s="4"/>
      <c r="T911" s="4"/>
      <c r="U911" s="4"/>
      <c r="V911" s="4"/>
      <c r="W911" s="4"/>
      <c r="X911" s="4"/>
      <c r="Y911" s="4"/>
      <c r="Z911" s="4"/>
    </row>
    <row r="912" spans="1:26" ht="15.75" customHeight="1">
      <c r="A912" s="7"/>
      <c r="B912" s="4"/>
      <c r="C912" s="4"/>
      <c r="D912" s="7"/>
      <c r="E912" s="4"/>
      <c r="F912" s="4"/>
      <c r="G912" s="7"/>
      <c r="H912" s="53"/>
      <c r="I912" s="53"/>
      <c r="J912" s="53"/>
      <c r="K912" s="53"/>
      <c r="L912" s="53"/>
      <c r="M912" s="53"/>
      <c r="N912" s="53"/>
      <c r="O912" s="53"/>
      <c r="P912" s="53"/>
      <c r="Q912" s="53"/>
      <c r="R912" s="53"/>
      <c r="S912" s="4"/>
      <c r="T912" s="4"/>
      <c r="U912" s="4"/>
      <c r="V912" s="4"/>
      <c r="W912" s="4"/>
      <c r="X912" s="4"/>
      <c r="Y912" s="4"/>
      <c r="Z912" s="4"/>
    </row>
    <row r="913" spans="1:26" ht="15.75" customHeight="1">
      <c r="A913" s="7"/>
      <c r="B913" s="4"/>
      <c r="C913" s="4"/>
      <c r="D913" s="7"/>
      <c r="E913" s="4"/>
      <c r="F913" s="4"/>
      <c r="G913" s="7"/>
      <c r="H913" s="53"/>
      <c r="I913" s="53"/>
      <c r="J913" s="53"/>
      <c r="K913" s="53"/>
      <c r="L913" s="53"/>
      <c r="M913" s="53"/>
      <c r="N913" s="53"/>
      <c r="O913" s="53"/>
      <c r="P913" s="53"/>
      <c r="Q913" s="53"/>
      <c r="R913" s="53"/>
      <c r="S913" s="4"/>
      <c r="T913" s="4"/>
      <c r="U913" s="4"/>
      <c r="V913" s="4"/>
      <c r="W913" s="4"/>
      <c r="X913" s="4"/>
      <c r="Y913" s="4"/>
      <c r="Z913" s="4"/>
    </row>
    <row r="914" spans="1:26" ht="15.75" customHeight="1">
      <c r="A914" s="7"/>
      <c r="B914" s="4"/>
      <c r="C914" s="4"/>
      <c r="D914" s="7"/>
      <c r="E914" s="4"/>
      <c r="F914" s="4"/>
      <c r="G914" s="7"/>
      <c r="H914" s="53"/>
      <c r="I914" s="53"/>
      <c r="J914" s="53"/>
      <c r="K914" s="53"/>
      <c r="L914" s="53"/>
      <c r="M914" s="53"/>
      <c r="N914" s="53"/>
      <c r="O914" s="53"/>
      <c r="P914" s="53"/>
      <c r="Q914" s="53"/>
      <c r="R914" s="53"/>
      <c r="S914" s="4"/>
      <c r="T914" s="4"/>
      <c r="U914" s="4"/>
      <c r="V914" s="4"/>
      <c r="W914" s="4"/>
      <c r="X914" s="4"/>
      <c r="Y914" s="4"/>
      <c r="Z914" s="4"/>
    </row>
    <row r="915" spans="1:26" ht="15.75" customHeight="1">
      <c r="A915" s="7"/>
      <c r="B915" s="4"/>
      <c r="C915" s="4"/>
      <c r="D915" s="7"/>
      <c r="E915" s="4"/>
      <c r="F915" s="4"/>
      <c r="G915" s="7"/>
      <c r="H915" s="53"/>
      <c r="I915" s="53"/>
      <c r="J915" s="53"/>
      <c r="K915" s="53"/>
      <c r="L915" s="53"/>
      <c r="M915" s="53"/>
      <c r="N915" s="53"/>
      <c r="O915" s="53"/>
      <c r="P915" s="53"/>
      <c r="Q915" s="53"/>
      <c r="R915" s="53"/>
      <c r="S915" s="4"/>
      <c r="T915" s="4"/>
      <c r="U915" s="4"/>
      <c r="V915" s="4"/>
      <c r="W915" s="4"/>
      <c r="X915" s="4"/>
      <c r="Y915" s="4"/>
      <c r="Z915" s="4"/>
    </row>
    <row r="916" spans="1:26" ht="15.75" customHeight="1">
      <c r="A916" s="7"/>
      <c r="B916" s="4"/>
      <c r="C916" s="4"/>
      <c r="D916" s="7"/>
      <c r="E916" s="4"/>
      <c r="F916" s="4"/>
      <c r="G916" s="7"/>
      <c r="H916" s="53"/>
      <c r="I916" s="53"/>
      <c r="J916" s="53"/>
      <c r="K916" s="53"/>
      <c r="L916" s="53"/>
      <c r="M916" s="53"/>
      <c r="N916" s="53"/>
      <c r="O916" s="53"/>
      <c r="P916" s="53"/>
      <c r="Q916" s="53"/>
      <c r="R916" s="53"/>
      <c r="S916" s="4"/>
      <c r="T916" s="4"/>
      <c r="U916" s="4"/>
      <c r="V916" s="4"/>
      <c r="W916" s="4"/>
      <c r="X916" s="4"/>
      <c r="Y916" s="4"/>
      <c r="Z916" s="4"/>
    </row>
    <row r="917" spans="1:26" ht="15.75" customHeight="1">
      <c r="A917" s="7"/>
      <c r="B917" s="4"/>
      <c r="C917" s="4"/>
      <c r="D917" s="7"/>
      <c r="E917" s="4"/>
      <c r="F917" s="4"/>
      <c r="G917" s="7"/>
      <c r="H917" s="53"/>
      <c r="I917" s="53"/>
      <c r="J917" s="53"/>
      <c r="K917" s="53"/>
      <c r="L917" s="53"/>
      <c r="M917" s="53"/>
      <c r="N917" s="53"/>
      <c r="O917" s="53"/>
      <c r="P917" s="53"/>
      <c r="Q917" s="53"/>
      <c r="R917" s="53"/>
      <c r="S917" s="4"/>
      <c r="T917" s="4"/>
      <c r="U917" s="4"/>
      <c r="V917" s="4"/>
      <c r="W917" s="4"/>
      <c r="X917" s="4"/>
      <c r="Y917" s="4"/>
      <c r="Z917" s="4"/>
    </row>
    <row r="918" spans="1:26" ht="15.75" customHeight="1">
      <c r="A918" s="7"/>
      <c r="B918" s="4"/>
      <c r="C918" s="4"/>
      <c r="D918" s="7"/>
      <c r="E918" s="4"/>
      <c r="F918" s="4"/>
      <c r="G918" s="7"/>
      <c r="H918" s="53"/>
      <c r="I918" s="53"/>
      <c r="J918" s="53"/>
      <c r="K918" s="53"/>
      <c r="L918" s="53"/>
      <c r="M918" s="53"/>
      <c r="N918" s="53"/>
      <c r="O918" s="53"/>
      <c r="P918" s="53"/>
      <c r="Q918" s="53"/>
      <c r="R918" s="53"/>
      <c r="S918" s="4"/>
      <c r="T918" s="4"/>
      <c r="U918" s="4"/>
      <c r="V918" s="4"/>
      <c r="W918" s="4"/>
      <c r="X918" s="4"/>
      <c r="Y918" s="4"/>
      <c r="Z918" s="4"/>
    </row>
    <row r="919" spans="1:26" ht="15.75" customHeight="1">
      <c r="A919" s="7"/>
      <c r="B919" s="4"/>
      <c r="C919" s="4"/>
      <c r="D919" s="7"/>
      <c r="E919" s="4"/>
      <c r="F919" s="4"/>
      <c r="G919" s="7"/>
      <c r="H919" s="53"/>
      <c r="I919" s="53"/>
      <c r="J919" s="53"/>
      <c r="K919" s="53"/>
      <c r="L919" s="53"/>
      <c r="M919" s="53"/>
      <c r="N919" s="53"/>
      <c r="O919" s="53"/>
      <c r="P919" s="53"/>
      <c r="Q919" s="53"/>
      <c r="R919" s="53"/>
      <c r="S919" s="4"/>
      <c r="T919" s="4"/>
      <c r="U919" s="4"/>
      <c r="V919" s="4"/>
      <c r="W919" s="4"/>
      <c r="X919" s="4"/>
      <c r="Y919" s="4"/>
      <c r="Z919" s="4"/>
    </row>
    <row r="920" spans="1:26" ht="15.75" customHeight="1">
      <c r="A920" s="7"/>
      <c r="B920" s="4"/>
      <c r="C920" s="4"/>
      <c r="D920" s="7"/>
      <c r="E920" s="4"/>
      <c r="F920" s="4"/>
      <c r="G920" s="7"/>
      <c r="H920" s="53"/>
      <c r="I920" s="53"/>
      <c r="J920" s="53"/>
      <c r="K920" s="53"/>
      <c r="L920" s="53"/>
      <c r="M920" s="53"/>
      <c r="N920" s="53"/>
      <c r="O920" s="53"/>
      <c r="P920" s="53"/>
      <c r="Q920" s="53"/>
      <c r="R920" s="53"/>
      <c r="S920" s="4"/>
      <c r="T920" s="4"/>
      <c r="U920" s="4"/>
      <c r="V920" s="4"/>
      <c r="W920" s="4"/>
      <c r="X920" s="4"/>
      <c r="Y920" s="4"/>
      <c r="Z920" s="4"/>
    </row>
    <row r="921" spans="1:26" ht="15.75" customHeight="1">
      <c r="A921" s="7"/>
      <c r="B921" s="4"/>
      <c r="C921" s="4"/>
      <c r="D921" s="7"/>
      <c r="E921" s="4"/>
      <c r="F921" s="4"/>
      <c r="G921" s="7"/>
      <c r="H921" s="53"/>
      <c r="I921" s="53"/>
      <c r="J921" s="53"/>
      <c r="K921" s="53"/>
      <c r="L921" s="53"/>
      <c r="M921" s="53"/>
      <c r="N921" s="53"/>
      <c r="O921" s="53"/>
      <c r="P921" s="53"/>
      <c r="Q921" s="53"/>
      <c r="R921" s="53"/>
      <c r="S921" s="4"/>
      <c r="T921" s="4"/>
      <c r="U921" s="4"/>
      <c r="V921" s="4"/>
      <c r="W921" s="4"/>
      <c r="X921" s="4"/>
      <c r="Y921" s="4"/>
      <c r="Z921" s="4"/>
    </row>
    <row r="922" spans="1:26" ht="15.75" customHeight="1">
      <c r="A922" s="7"/>
      <c r="B922" s="4"/>
      <c r="C922" s="4"/>
      <c r="D922" s="7"/>
      <c r="E922" s="4"/>
      <c r="F922" s="4"/>
      <c r="G922" s="7"/>
      <c r="H922" s="53"/>
      <c r="I922" s="53"/>
      <c r="J922" s="53"/>
      <c r="K922" s="53"/>
      <c r="L922" s="53"/>
      <c r="M922" s="53"/>
      <c r="N922" s="53"/>
      <c r="O922" s="53"/>
      <c r="P922" s="53"/>
      <c r="Q922" s="53"/>
      <c r="R922" s="53"/>
      <c r="S922" s="4"/>
      <c r="T922" s="4"/>
      <c r="U922" s="4"/>
      <c r="V922" s="4"/>
      <c r="W922" s="4"/>
      <c r="X922" s="4"/>
      <c r="Y922" s="4"/>
      <c r="Z922" s="4"/>
    </row>
    <row r="923" spans="1:26" ht="15.75" customHeight="1">
      <c r="A923" s="7"/>
      <c r="B923" s="4"/>
      <c r="C923" s="4"/>
      <c r="D923" s="7"/>
      <c r="E923" s="4"/>
      <c r="F923" s="4"/>
      <c r="G923" s="7"/>
      <c r="H923" s="53"/>
      <c r="I923" s="53"/>
      <c r="J923" s="53"/>
      <c r="K923" s="53"/>
      <c r="L923" s="53"/>
      <c r="M923" s="53"/>
      <c r="N923" s="53"/>
      <c r="O923" s="53"/>
      <c r="P923" s="53"/>
      <c r="Q923" s="53"/>
      <c r="R923" s="53"/>
      <c r="S923" s="4"/>
      <c r="T923" s="4"/>
      <c r="U923" s="4"/>
      <c r="V923" s="4"/>
      <c r="W923" s="4"/>
      <c r="X923" s="4"/>
      <c r="Y923" s="4"/>
      <c r="Z923" s="4"/>
    </row>
    <row r="924" spans="1:26" ht="15.75" customHeight="1">
      <c r="A924" s="7"/>
      <c r="B924" s="4"/>
      <c r="C924" s="4"/>
      <c r="D924" s="7"/>
      <c r="E924" s="4"/>
      <c r="F924" s="4"/>
      <c r="G924" s="7"/>
      <c r="H924" s="53"/>
      <c r="I924" s="53"/>
      <c r="J924" s="53"/>
      <c r="K924" s="53"/>
      <c r="L924" s="53"/>
      <c r="M924" s="53"/>
      <c r="N924" s="53"/>
      <c r="O924" s="53"/>
      <c r="P924" s="53"/>
      <c r="Q924" s="53"/>
      <c r="R924" s="53"/>
      <c r="S924" s="4"/>
      <c r="T924" s="4"/>
      <c r="U924" s="4"/>
      <c r="V924" s="4"/>
      <c r="W924" s="4"/>
      <c r="X924" s="4"/>
      <c r="Y924" s="4"/>
      <c r="Z924" s="4"/>
    </row>
    <row r="925" spans="1:26" ht="15.75" customHeight="1">
      <c r="A925" s="7"/>
      <c r="B925" s="4"/>
      <c r="C925" s="4"/>
      <c r="D925" s="7"/>
      <c r="E925" s="4"/>
      <c r="F925" s="4"/>
      <c r="G925" s="7"/>
      <c r="H925" s="53"/>
      <c r="I925" s="53"/>
      <c r="J925" s="53"/>
      <c r="K925" s="53"/>
      <c r="L925" s="53"/>
      <c r="M925" s="53"/>
      <c r="N925" s="53"/>
      <c r="O925" s="53"/>
      <c r="P925" s="53"/>
      <c r="Q925" s="53"/>
      <c r="R925" s="53"/>
      <c r="S925" s="4"/>
      <c r="T925" s="4"/>
      <c r="U925" s="4"/>
      <c r="V925" s="4"/>
      <c r="W925" s="4"/>
      <c r="X925" s="4"/>
      <c r="Y925" s="4"/>
      <c r="Z925" s="4"/>
    </row>
    <row r="926" spans="1:26" ht="15.75" customHeight="1">
      <c r="A926" s="7"/>
      <c r="B926" s="4"/>
      <c r="C926" s="4"/>
      <c r="D926" s="7"/>
      <c r="E926" s="4"/>
      <c r="F926" s="4"/>
      <c r="G926" s="7"/>
      <c r="H926" s="53"/>
      <c r="I926" s="53"/>
      <c r="J926" s="53"/>
      <c r="K926" s="53"/>
      <c r="L926" s="53"/>
      <c r="M926" s="53"/>
      <c r="N926" s="53"/>
      <c r="O926" s="53"/>
      <c r="P926" s="53"/>
      <c r="Q926" s="53"/>
      <c r="R926" s="53"/>
      <c r="S926" s="4"/>
      <c r="T926" s="4"/>
      <c r="U926" s="4"/>
      <c r="V926" s="4"/>
      <c r="W926" s="4"/>
      <c r="X926" s="4"/>
      <c r="Y926" s="4"/>
      <c r="Z926" s="4"/>
    </row>
    <row r="927" spans="1:26" ht="15.75" customHeight="1">
      <c r="A927" s="7"/>
      <c r="B927" s="4"/>
      <c r="C927" s="4"/>
      <c r="D927" s="7"/>
      <c r="E927" s="4"/>
      <c r="F927" s="4"/>
      <c r="G927" s="7"/>
      <c r="H927" s="53"/>
      <c r="I927" s="53"/>
      <c r="J927" s="53"/>
      <c r="K927" s="53"/>
      <c r="L927" s="53"/>
      <c r="M927" s="53"/>
      <c r="N927" s="53"/>
      <c r="O927" s="53"/>
      <c r="P927" s="53"/>
      <c r="Q927" s="53"/>
      <c r="R927" s="53"/>
      <c r="S927" s="4"/>
      <c r="T927" s="4"/>
      <c r="U927" s="4"/>
      <c r="V927" s="4"/>
      <c r="W927" s="4"/>
      <c r="X927" s="4"/>
      <c r="Y927" s="4"/>
      <c r="Z927" s="4"/>
    </row>
    <row r="928" spans="1:26" ht="15.75" customHeight="1">
      <c r="A928" s="7"/>
      <c r="B928" s="4"/>
      <c r="C928" s="4"/>
      <c r="D928" s="7"/>
      <c r="E928" s="4"/>
      <c r="F928" s="4"/>
      <c r="G928" s="7"/>
      <c r="H928" s="53"/>
      <c r="I928" s="53"/>
      <c r="J928" s="53"/>
      <c r="K928" s="53"/>
      <c r="L928" s="53"/>
      <c r="M928" s="53"/>
      <c r="N928" s="53"/>
      <c r="O928" s="53"/>
      <c r="P928" s="53"/>
      <c r="Q928" s="53"/>
      <c r="R928" s="53"/>
      <c r="S928" s="4"/>
      <c r="T928" s="4"/>
      <c r="U928" s="4"/>
      <c r="V928" s="4"/>
      <c r="W928" s="4"/>
      <c r="X928" s="4"/>
      <c r="Y928" s="4"/>
      <c r="Z928" s="4"/>
    </row>
    <row r="929" spans="1:26" ht="15.75" customHeight="1">
      <c r="A929" s="7"/>
      <c r="B929" s="4"/>
      <c r="C929" s="4"/>
      <c r="D929" s="7"/>
      <c r="E929" s="4"/>
      <c r="F929" s="4"/>
      <c r="G929" s="7"/>
      <c r="H929" s="53"/>
      <c r="I929" s="53"/>
      <c r="J929" s="53"/>
      <c r="K929" s="53"/>
      <c r="L929" s="53"/>
      <c r="M929" s="53"/>
      <c r="N929" s="53"/>
      <c r="O929" s="53"/>
      <c r="P929" s="53"/>
      <c r="Q929" s="53"/>
      <c r="R929" s="53"/>
      <c r="S929" s="4"/>
      <c r="T929" s="4"/>
      <c r="U929" s="4"/>
      <c r="V929" s="4"/>
      <c r="W929" s="4"/>
      <c r="X929" s="4"/>
      <c r="Y929" s="4"/>
      <c r="Z929" s="4"/>
    </row>
    <row r="930" spans="1:26" ht="15.75" customHeight="1">
      <c r="A930" s="7"/>
      <c r="B930" s="4"/>
      <c r="C930" s="4"/>
      <c r="D930" s="7"/>
      <c r="E930" s="4"/>
      <c r="F930" s="4"/>
      <c r="G930" s="7"/>
      <c r="H930" s="53"/>
      <c r="I930" s="53"/>
      <c r="J930" s="53"/>
      <c r="K930" s="53"/>
      <c r="L930" s="53"/>
      <c r="M930" s="53"/>
      <c r="N930" s="53"/>
      <c r="O930" s="53"/>
      <c r="P930" s="53"/>
      <c r="Q930" s="53"/>
      <c r="R930" s="53"/>
      <c r="S930" s="4"/>
      <c r="T930" s="4"/>
      <c r="U930" s="4"/>
      <c r="V930" s="4"/>
      <c r="W930" s="4"/>
      <c r="X930" s="4"/>
      <c r="Y930" s="4"/>
      <c r="Z930" s="4"/>
    </row>
    <row r="931" spans="1:26" ht="15.75" customHeight="1">
      <c r="A931" s="7"/>
      <c r="B931" s="4"/>
      <c r="C931" s="4"/>
      <c r="D931" s="7"/>
      <c r="E931" s="4"/>
      <c r="F931" s="4"/>
      <c r="G931" s="7"/>
      <c r="H931" s="53"/>
      <c r="I931" s="53"/>
      <c r="J931" s="53"/>
      <c r="K931" s="53"/>
      <c r="L931" s="53"/>
      <c r="M931" s="53"/>
      <c r="N931" s="53"/>
      <c r="O931" s="53"/>
      <c r="P931" s="53"/>
      <c r="Q931" s="53"/>
      <c r="R931" s="53"/>
      <c r="S931" s="4"/>
      <c r="T931" s="4"/>
      <c r="U931" s="4"/>
      <c r="V931" s="4"/>
      <c r="W931" s="4"/>
      <c r="X931" s="4"/>
      <c r="Y931" s="4"/>
      <c r="Z931" s="4"/>
    </row>
    <row r="932" spans="1:26" ht="15.75" customHeight="1">
      <c r="A932" s="7"/>
      <c r="B932" s="4"/>
      <c r="C932" s="4"/>
      <c r="D932" s="7"/>
      <c r="E932" s="4"/>
      <c r="F932" s="4"/>
      <c r="G932" s="7"/>
      <c r="H932" s="53"/>
      <c r="I932" s="53"/>
      <c r="J932" s="53"/>
      <c r="K932" s="53"/>
      <c r="L932" s="53"/>
      <c r="M932" s="53"/>
      <c r="N932" s="53"/>
      <c r="O932" s="53"/>
      <c r="P932" s="53"/>
      <c r="Q932" s="53"/>
      <c r="R932" s="53"/>
      <c r="S932" s="4"/>
      <c r="T932" s="4"/>
      <c r="U932" s="4"/>
      <c r="V932" s="4"/>
      <c r="W932" s="4"/>
      <c r="X932" s="4"/>
      <c r="Y932" s="4"/>
      <c r="Z932" s="4"/>
    </row>
    <row r="933" spans="1:26" ht="15.75" customHeight="1">
      <c r="A933" s="7"/>
      <c r="B933" s="4"/>
      <c r="C933" s="4"/>
      <c r="D933" s="7"/>
      <c r="E933" s="4"/>
      <c r="F933" s="4"/>
      <c r="G933" s="7"/>
      <c r="H933" s="53"/>
      <c r="I933" s="53"/>
      <c r="J933" s="53"/>
      <c r="K933" s="53"/>
      <c r="L933" s="53"/>
      <c r="M933" s="53"/>
      <c r="N933" s="53"/>
      <c r="O933" s="53"/>
      <c r="P933" s="53"/>
      <c r="Q933" s="53"/>
      <c r="R933" s="53"/>
      <c r="S933" s="4"/>
      <c r="T933" s="4"/>
      <c r="U933" s="4"/>
      <c r="V933" s="4"/>
      <c r="W933" s="4"/>
      <c r="X933" s="4"/>
      <c r="Y933" s="4"/>
      <c r="Z933" s="4"/>
    </row>
    <row r="934" spans="1:26" ht="15.75" customHeight="1">
      <c r="A934" s="7"/>
      <c r="B934" s="4"/>
      <c r="C934" s="4"/>
      <c r="D934" s="7"/>
      <c r="E934" s="4"/>
      <c r="F934" s="4"/>
      <c r="G934" s="7"/>
      <c r="H934" s="53"/>
      <c r="I934" s="53"/>
      <c r="J934" s="53"/>
      <c r="K934" s="53"/>
      <c r="L934" s="53"/>
      <c r="M934" s="53"/>
      <c r="N934" s="53"/>
      <c r="O934" s="53"/>
      <c r="P934" s="53"/>
      <c r="Q934" s="53"/>
      <c r="R934" s="53"/>
      <c r="S934" s="4"/>
      <c r="T934" s="4"/>
      <c r="U934" s="4"/>
      <c r="V934" s="4"/>
      <c r="W934" s="4"/>
      <c r="X934" s="4"/>
      <c r="Y934" s="4"/>
      <c r="Z934" s="4"/>
    </row>
    <row r="935" spans="1:26" ht="15.75" customHeight="1">
      <c r="A935" s="7"/>
      <c r="B935" s="4"/>
      <c r="C935" s="4"/>
      <c r="D935" s="7"/>
      <c r="E935" s="4"/>
      <c r="F935" s="4"/>
      <c r="G935" s="7"/>
      <c r="H935" s="53"/>
      <c r="I935" s="53"/>
      <c r="J935" s="53"/>
      <c r="K935" s="53"/>
      <c r="L935" s="53"/>
      <c r="M935" s="53"/>
      <c r="N935" s="53"/>
      <c r="O935" s="53"/>
      <c r="P935" s="53"/>
      <c r="Q935" s="53"/>
      <c r="R935" s="53"/>
      <c r="S935" s="4"/>
      <c r="T935" s="4"/>
      <c r="U935" s="4"/>
      <c r="V935" s="4"/>
      <c r="W935" s="4"/>
      <c r="X935" s="4"/>
      <c r="Y935" s="4"/>
      <c r="Z935" s="4"/>
    </row>
    <row r="936" spans="1:26" ht="15.75" customHeight="1">
      <c r="A936" s="7"/>
      <c r="B936" s="4"/>
      <c r="C936" s="4"/>
      <c r="D936" s="7"/>
      <c r="E936" s="4"/>
      <c r="F936" s="4"/>
      <c r="G936" s="7"/>
      <c r="H936" s="53"/>
      <c r="I936" s="53"/>
      <c r="J936" s="53"/>
      <c r="K936" s="53"/>
      <c r="L936" s="53"/>
      <c r="M936" s="53"/>
      <c r="N936" s="53"/>
      <c r="O936" s="53"/>
      <c r="P936" s="53"/>
      <c r="Q936" s="53"/>
      <c r="R936" s="53"/>
      <c r="S936" s="4"/>
      <c r="T936" s="4"/>
      <c r="U936" s="4"/>
      <c r="V936" s="4"/>
      <c r="W936" s="4"/>
      <c r="X936" s="4"/>
      <c r="Y936" s="4"/>
      <c r="Z936" s="4"/>
    </row>
    <row r="937" spans="1:26" ht="15.75" customHeight="1">
      <c r="A937" s="7"/>
      <c r="B937" s="4"/>
      <c r="C937" s="4"/>
      <c r="D937" s="7"/>
      <c r="E937" s="4"/>
      <c r="F937" s="4"/>
      <c r="G937" s="7"/>
      <c r="H937" s="53"/>
      <c r="I937" s="53"/>
      <c r="J937" s="53"/>
      <c r="K937" s="53"/>
      <c r="L937" s="53"/>
      <c r="M937" s="53"/>
      <c r="N937" s="53"/>
      <c r="O937" s="53"/>
      <c r="P937" s="53"/>
      <c r="Q937" s="53"/>
      <c r="R937" s="53"/>
      <c r="S937" s="4"/>
      <c r="T937" s="4"/>
      <c r="U937" s="4"/>
      <c r="V937" s="4"/>
      <c r="W937" s="4"/>
      <c r="X937" s="4"/>
      <c r="Y937" s="4"/>
      <c r="Z937" s="4"/>
    </row>
    <row r="938" spans="1:26" ht="15.75" customHeight="1">
      <c r="A938" s="7"/>
      <c r="B938" s="4"/>
      <c r="C938" s="4"/>
      <c r="D938" s="7"/>
      <c r="E938" s="4"/>
      <c r="F938" s="4"/>
      <c r="G938" s="7"/>
      <c r="H938" s="53"/>
      <c r="I938" s="53"/>
      <c r="J938" s="53"/>
      <c r="K938" s="53"/>
      <c r="L938" s="53"/>
      <c r="M938" s="53"/>
      <c r="N938" s="53"/>
      <c r="O938" s="53"/>
      <c r="P938" s="53"/>
      <c r="Q938" s="53"/>
      <c r="R938" s="53"/>
      <c r="S938" s="4"/>
      <c r="T938" s="4"/>
      <c r="U938" s="4"/>
      <c r="V938" s="4"/>
      <c r="W938" s="4"/>
      <c r="X938" s="4"/>
      <c r="Y938" s="4"/>
      <c r="Z938" s="4"/>
    </row>
    <row r="939" spans="1:26" ht="15.75" customHeight="1">
      <c r="A939" s="7"/>
      <c r="B939" s="4"/>
      <c r="C939" s="4"/>
      <c r="D939" s="7"/>
      <c r="E939" s="4"/>
      <c r="F939" s="4"/>
      <c r="G939" s="7"/>
      <c r="H939" s="53"/>
      <c r="I939" s="53"/>
      <c r="J939" s="53"/>
      <c r="K939" s="53"/>
      <c r="L939" s="53"/>
      <c r="M939" s="53"/>
      <c r="N939" s="53"/>
      <c r="O939" s="53"/>
      <c r="P939" s="53"/>
      <c r="Q939" s="53"/>
      <c r="R939" s="53"/>
      <c r="S939" s="4"/>
      <c r="T939" s="4"/>
      <c r="U939" s="4"/>
      <c r="V939" s="4"/>
      <c r="W939" s="4"/>
      <c r="X939" s="4"/>
      <c r="Y939" s="4"/>
      <c r="Z939" s="4"/>
    </row>
    <row r="940" spans="1:26" ht="15.75" customHeight="1">
      <c r="A940" s="7"/>
      <c r="B940" s="4"/>
      <c r="C940" s="4"/>
      <c r="D940" s="7"/>
      <c r="E940" s="4"/>
      <c r="F940" s="4"/>
      <c r="G940" s="7"/>
      <c r="H940" s="53"/>
      <c r="I940" s="53"/>
      <c r="J940" s="53"/>
      <c r="K940" s="53"/>
      <c r="L940" s="53"/>
      <c r="M940" s="53"/>
      <c r="N940" s="53"/>
      <c r="O940" s="53"/>
      <c r="P940" s="53"/>
      <c r="Q940" s="53"/>
      <c r="R940" s="53"/>
      <c r="S940" s="4"/>
      <c r="T940" s="4"/>
      <c r="U940" s="4"/>
      <c r="V940" s="4"/>
      <c r="W940" s="4"/>
      <c r="X940" s="4"/>
      <c r="Y940" s="4"/>
      <c r="Z940" s="4"/>
    </row>
    <row r="941" spans="1:26" ht="15.75" customHeight="1">
      <c r="A941" s="7"/>
      <c r="B941" s="4"/>
      <c r="C941" s="4"/>
      <c r="D941" s="7"/>
      <c r="E941" s="4"/>
      <c r="F941" s="4"/>
      <c r="G941" s="7"/>
      <c r="H941" s="53"/>
      <c r="I941" s="53"/>
      <c r="J941" s="53"/>
      <c r="K941" s="53"/>
      <c r="L941" s="53"/>
      <c r="M941" s="53"/>
      <c r="N941" s="53"/>
      <c r="O941" s="53"/>
      <c r="P941" s="53"/>
      <c r="Q941" s="53"/>
      <c r="R941" s="53"/>
      <c r="S941" s="4"/>
      <c r="T941" s="4"/>
      <c r="U941" s="4"/>
      <c r="V941" s="4"/>
      <c r="W941" s="4"/>
      <c r="X941" s="4"/>
      <c r="Y941" s="4"/>
      <c r="Z941" s="4"/>
    </row>
    <row r="942" spans="1:26" ht="15.75" customHeight="1">
      <c r="A942" s="7"/>
      <c r="B942" s="4"/>
      <c r="C942" s="4"/>
      <c r="D942" s="7"/>
      <c r="E942" s="4"/>
      <c r="F942" s="4"/>
      <c r="G942" s="7"/>
      <c r="H942" s="53"/>
      <c r="I942" s="53"/>
      <c r="J942" s="53"/>
      <c r="K942" s="53"/>
      <c r="L942" s="53"/>
      <c r="M942" s="53"/>
      <c r="N942" s="53"/>
      <c r="O942" s="53"/>
      <c r="P942" s="53"/>
      <c r="Q942" s="53"/>
      <c r="R942" s="53"/>
      <c r="S942" s="4"/>
      <c r="T942" s="4"/>
      <c r="U942" s="4"/>
      <c r="V942" s="4"/>
      <c r="W942" s="4"/>
      <c r="X942" s="4"/>
      <c r="Y942" s="4"/>
      <c r="Z942" s="4"/>
    </row>
    <row r="943" spans="1:26" ht="15.75" customHeight="1">
      <c r="A943" s="7"/>
      <c r="B943" s="4"/>
      <c r="C943" s="4"/>
      <c r="D943" s="7"/>
      <c r="E943" s="4"/>
      <c r="F943" s="4"/>
      <c r="G943" s="7"/>
      <c r="H943" s="53"/>
      <c r="I943" s="53"/>
      <c r="J943" s="53"/>
      <c r="K943" s="53"/>
      <c r="L943" s="53"/>
      <c r="M943" s="53"/>
      <c r="N943" s="53"/>
      <c r="O943" s="53"/>
      <c r="P943" s="53"/>
      <c r="Q943" s="53"/>
      <c r="R943" s="53"/>
      <c r="S943" s="4"/>
      <c r="T943" s="4"/>
      <c r="U943" s="4"/>
      <c r="V943" s="4"/>
      <c r="W943" s="4"/>
      <c r="X943" s="4"/>
      <c r="Y943" s="4"/>
      <c r="Z943" s="4"/>
    </row>
    <row r="944" spans="1:26" ht="15.75" customHeight="1">
      <c r="A944" s="7"/>
      <c r="B944" s="4"/>
      <c r="C944" s="4"/>
      <c r="D944" s="7"/>
      <c r="E944" s="4"/>
      <c r="F944" s="4"/>
      <c r="G944" s="7"/>
      <c r="H944" s="53"/>
      <c r="I944" s="53"/>
      <c r="J944" s="53"/>
      <c r="K944" s="53"/>
      <c r="L944" s="53"/>
      <c r="M944" s="53"/>
      <c r="N944" s="53"/>
      <c r="O944" s="53"/>
      <c r="P944" s="53"/>
      <c r="Q944" s="53"/>
      <c r="R944" s="53"/>
      <c r="S944" s="4"/>
      <c r="T944" s="4"/>
      <c r="U944" s="4"/>
      <c r="V944" s="4"/>
      <c r="W944" s="4"/>
      <c r="X944" s="4"/>
      <c r="Y944" s="4"/>
      <c r="Z944" s="4"/>
    </row>
    <row r="945" spans="1:26" ht="15.75" customHeight="1">
      <c r="A945" s="7"/>
      <c r="B945" s="4"/>
      <c r="C945" s="4"/>
      <c r="D945" s="7"/>
      <c r="E945" s="4"/>
      <c r="F945" s="4"/>
      <c r="G945" s="7"/>
      <c r="H945" s="53"/>
      <c r="I945" s="53"/>
      <c r="J945" s="53"/>
      <c r="K945" s="53"/>
      <c r="L945" s="53"/>
      <c r="M945" s="53"/>
      <c r="N945" s="53"/>
      <c r="O945" s="53"/>
      <c r="P945" s="53"/>
      <c r="Q945" s="53"/>
      <c r="R945" s="53"/>
      <c r="S945" s="4"/>
      <c r="T945" s="4"/>
      <c r="U945" s="4"/>
      <c r="V945" s="4"/>
      <c r="W945" s="4"/>
      <c r="X945" s="4"/>
      <c r="Y945" s="4"/>
      <c r="Z945" s="4"/>
    </row>
    <row r="946" spans="1:26" ht="15.75" customHeight="1">
      <c r="A946" s="7"/>
      <c r="B946" s="4"/>
      <c r="C946" s="4"/>
      <c r="D946" s="7"/>
      <c r="E946" s="4"/>
      <c r="F946" s="4"/>
      <c r="G946" s="7"/>
      <c r="H946" s="53"/>
      <c r="I946" s="53"/>
      <c r="J946" s="53"/>
      <c r="K946" s="53"/>
      <c r="L946" s="53"/>
      <c r="M946" s="53"/>
      <c r="N946" s="53"/>
      <c r="O946" s="53"/>
      <c r="P946" s="53"/>
      <c r="Q946" s="53"/>
      <c r="R946" s="53"/>
      <c r="S946" s="4"/>
      <c r="T946" s="4"/>
      <c r="U946" s="4"/>
      <c r="V946" s="4"/>
      <c r="W946" s="4"/>
      <c r="X946" s="4"/>
      <c r="Y946" s="4"/>
      <c r="Z946" s="4"/>
    </row>
    <row r="947" spans="1:26" ht="15.75" customHeight="1">
      <c r="A947" s="7"/>
      <c r="B947" s="4"/>
      <c r="C947" s="4"/>
      <c r="D947" s="7"/>
      <c r="E947" s="4"/>
      <c r="F947" s="4"/>
      <c r="G947" s="7"/>
      <c r="H947" s="53"/>
      <c r="I947" s="53"/>
      <c r="J947" s="53"/>
      <c r="K947" s="53"/>
      <c r="L947" s="53"/>
      <c r="M947" s="53"/>
      <c r="N947" s="53"/>
      <c r="O947" s="53"/>
      <c r="P947" s="53"/>
      <c r="Q947" s="53"/>
      <c r="R947" s="53"/>
      <c r="S947" s="4"/>
      <c r="T947" s="4"/>
      <c r="U947" s="4"/>
      <c r="V947" s="4"/>
      <c r="W947" s="4"/>
      <c r="X947" s="4"/>
      <c r="Y947" s="4"/>
      <c r="Z947" s="4"/>
    </row>
    <row r="948" spans="1:26" ht="15.75" customHeight="1">
      <c r="A948" s="7"/>
      <c r="B948" s="4"/>
      <c r="C948" s="4"/>
      <c r="D948" s="7"/>
      <c r="E948" s="4"/>
      <c r="F948" s="4"/>
      <c r="G948" s="7"/>
      <c r="H948" s="53"/>
      <c r="I948" s="53"/>
      <c r="J948" s="53"/>
      <c r="K948" s="53"/>
      <c r="L948" s="53"/>
      <c r="M948" s="53"/>
      <c r="N948" s="53"/>
      <c r="O948" s="53"/>
      <c r="P948" s="53"/>
      <c r="Q948" s="53"/>
      <c r="R948" s="53"/>
      <c r="S948" s="4"/>
      <c r="T948" s="4"/>
      <c r="U948" s="4"/>
      <c r="V948" s="4"/>
      <c r="W948" s="4"/>
      <c r="X948" s="4"/>
      <c r="Y948" s="4"/>
      <c r="Z948" s="4"/>
    </row>
    <row r="949" spans="1:26" ht="15.75" customHeight="1">
      <c r="A949" s="7"/>
      <c r="B949" s="4"/>
      <c r="C949" s="4"/>
      <c r="D949" s="7"/>
      <c r="E949" s="4"/>
      <c r="F949" s="4"/>
      <c r="G949" s="7"/>
      <c r="H949" s="53"/>
      <c r="I949" s="53"/>
      <c r="J949" s="53"/>
      <c r="K949" s="53"/>
      <c r="L949" s="53"/>
      <c r="M949" s="53"/>
      <c r="N949" s="53"/>
      <c r="O949" s="53"/>
      <c r="P949" s="53"/>
      <c r="Q949" s="53"/>
      <c r="R949" s="53"/>
      <c r="S949" s="4"/>
      <c r="T949" s="4"/>
      <c r="U949" s="4"/>
      <c r="V949" s="4"/>
      <c r="W949" s="4"/>
      <c r="X949" s="4"/>
      <c r="Y949" s="4"/>
      <c r="Z949" s="4"/>
    </row>
    <row r="950" spans="1:26" ht="15.75" customHeight="1">
      <c r="A950" s="7"/>
      <c r="B950" s="4"/>
      <c r="C950" s="4"/>
      <c r="D950" s="7"/>
      <c r="E950" s="4"/>
      <c r="F950" s="4"/>
      <c r="G950" s="7"/>
      <c r="H950" s="53"/>
      <c r="I950" s="53"/>
      <c r="J950" s="53"/>
      <c r="K950" s="53"/>
      <c r="L950" s="53"/>
      <c r="M950" s="53"/>
      <c r="N950" s="53"/>
      <c r="O950" s="53"/>
      <c r="P950" s="53"/>
      <c r="Q950" s="53"/>
      <c r="R950" s="53"/>
      <c r="S950" s="4"/>
      <c r="T950" s="4"/>
      <c r="U950" s="4"/>
      <c r="V950" s="4"/>
      <c r="W950" s="4"/>
      <c r="X950" s="4"/>
      <c r="Y950" s="4"/>
      <c r="Z950" s="4"/>
    </row>
    <row r="951" spans="1:26" ht="15.75" customHeight="1">
      <c r="A951" s="7"/>
      <c r="B951" s="4"/>
      <c r="C951" s="4"/>
      <c r="D951" s="7"/>
      <c r="E951" s="4"/>
      <c r="F951" s="4"/>
      <c r="G951" s="7"/>
      <c r="H951" s="53"/>
      <c r="I951" s="53"/>
      <c r="J951" s="53"/>
      <c r="K951" s="53"/>
      <c r="L951" s="53"/>
      <c r="M951" s="53"/>
      <c r="N951" s="53"/>
      <c r="O951" s="53"/>
      <c r="P951" s="53"/>
      <c r="Q951" s="53"/>
      <c r="R951" s="53"/>
      <c r="S951" s="4"/>
      <c r="T951" s="4"/>
      <c r="U951" s="4"/>
      <c r="V951" s="4"/>
      <c r="W951" s="4"/>
      <c r="X951" s="4"/>
      <c r="Y951" s="4"/>
      <c r="Z951" s="4"/>
    </row>
    <row r="952" spans="1:26" ht="15.75" customHeight="1">
      <c r="A952" s="7"/>
      <c r="B952" s="4"/>
      <c r="C952" s="4"/>
      <c r="D952" s="7"/>
      <c r="E952" s="4"/>
      <c r="F952" s="4"/>
      <c r="G952" s="7"/>
      <c r="H952" s="53"/>
      <c r="I952" s="53"/>
      <c r="J952" s="53"/>
      <c r="K952" s="53"/>
      <c r="L952" s="53"/>
      <c r="M952" s="53"/>
      <c r="N952" s="53"/>
      <c r="O952" s="53"/>
      <c r="P952" s="53"/>
      <c r="Q952" s="53"/>
      <c r="R952" s="53"/>
      <c r="S952" s="4"/>
      <c r="T952" s="4"/>
      <c r="U952" s="4"/>
      <c r="V952" s="4"/>
      <c r="W952" s="4"/>
      <c r="X952" s="4"/>
      <c r="Y952" s="4"/>
      <c r="Z952" s="4"/>
    </row>
    <row r="953" spans="1:26" ht="15.75" customHeight="1">
      <c r="A953" s="7"/>
      <c r="B953" s="4"/>
      <c r="C953" s="4"/>
      <c r="D953" s="7"/>
      <c r="E953" s="4"/>
      <c r="F953" s="4"/>
      <c r="G953" s="7"/>
      <c r="H953" s="53"/>
      <c r="I953" s="53"/>
      <c r="J953" s="53"/>
      <c r="K953" s="53"/>
      <c r="L953" s="53"/>
      <c r="M953" s="53"/>
      <c r="N953" s="53"/>
      <c r="O953" s="53"/>
      <c r="P953" s="53"/>
      <c r="Q953" s="53"/>
      <c r="R953" s="53"/>
      <c r="S953" s="4"/>
      <c r="T953" s="4"/>
      <c r="U953" s="4"/>
      <c r="V953" s="4"/>
      <c r="W953" s="4"/>
      <c r="X953" s="4"/>
      <c r="Y953" s="4"/>
      <c r="Z953" s="4"/>
    </row>
    <row r="954" spans="1:26" ht="15.75" customHeight="1">
      <c r="A954" s="7"/>
      <c r="B954" s="4"/>
      <c r="C954" s="4"/>
      <c r="D954" s="7"/>
      <c r="E954" s="4"/>
      <c r="F954" s="4"/>
      <c r="G954" s="7"/>
      <c r="H954" s="53"/>
      <c r="I954" s="53"/>
      <c r="J954" s="53"/>
      <c r="K954" s="53"/>
      <c r="L954" s="53"/>
      <c r="M954" s="53"/>
      <c r="N954" s="53"/>
      <c r="O954" s="53"/>
      <c r="P954" s="53"/>
      <c r="Q954" s="53"/>
      <c r="R954" s="53"/>
      <c r="S954" s="4"/>
      <c r="T954" s="4"/>
      <c r="U954" s="4"/>
      <c r="V954" s="4"/>
      <c r="W954" s="4"/>
      <c r="X954" s="4"/>
      <c r="Y954" s="4"/>
      <c r="Z954" s="4"/>
    </row>
    <row r="955" spans="1:26" ht="15.75" customHeight="1">
      <c r="A955" s="7"/>
      <c r="B955" s="4"/>
      <c r="C955" s="4"/>
      <c r="D955" s="7"/>
      <c r="E955" s="4"/>
      <c r="F955" s="4"/>
      <c r="G955" s="7"/>
      <c r="H955" s="53"/>
      <c r="I955" s="53"/>
      <c r="J955" s="53"/>
      <c r="K955" s="53"/>
      <c r="L955" s="53"/>
      <c r="M955" s="53"/>
      <c r="N955" s="53"/>
      <c r="O955" s="53"/>
      <c r="P955" s="53"/>
      <c r="Q955" s="53"/>
      <c r="R955" s="53"/>
      <c r="S955" s="4"/>
      <c r="T955" s="4"/>
      <c r="U955" s="4"/>
      <c r="V955" s="4"/>
      <c r="W955" s="4"/>
      <c r="X955" s="4"/>
      <c r="Y955" s="4"/>
      <c r="Z955" s="4"/>
    </row>
    <row r="956" spans="1:26" ht="15.75" customHeight="1">
      <c r="A956" s="7"/>
      <c r="B956" s="4"/>
      <c r="C956" s="4"/>
      <c r="D956" s="7"/>
      <c r="E956" s="4"/>
      <c r="F956" s="4"/>
      <c r="G956" s="7"/>
      <c r="H956" s="53"/>
      <c r="I956" s="53"/>
      <c r="J956" s="53"/>
      <c r="K956" s="53"/>
      <c r="L956" s="53"/>
      <c r="M956" s="53"/>
      <c r="N956" s="53"/>
      <c r="O956" s="53"/>
      <c r="P956" s="53"/>
      <c r="Q956" s="53"/>
      <c r="R956" s="53"/>
      <c r="S956" s="4"/>
      <c r="T956" s="4"/>
      <c r="U956" s="4"/>
      <c r="V956" s="4"/>
      <c r="W956" s="4"/>
      <c r="X956" s="4"/>
      <c r="Y956" s="4"/>
      <c r="Z956" s="4"/>
    </row>
    <row r="957" spans="1:26" ht="15.75" customHeight="1">
      <c r="A957" s="7"/>
      <c r="B957" s="4"/>
      <c r="C957" s="4"/>
      <c r="D957" s="7"/>
      <c r="E957" s="4"/>
      <c r="F957" s="4"/>
      <c r="G957" s="7"/>
      <c r="H957" s="53"/>
      <c r="I957" s="53"/>
      <c r="J957" s="53"/>
      <c r="K957" s="53"/>
      <c r="L957" s="53"/>
      <c r="M957" s="53"/>
      <c r="N957" s="53"/>
      <c r="O957" s="53"/>
      <c r="P957" s="53"/>
      <c r="Q957" s="53"/>
      <c r="R957" s="53"/>
      <c r="S957" s="4"/>
      <c r="T957" s="4"/>
      <c r="U957" s="4"/>
      <c r="V957" s="4"/>
      <c r="W957" s="4"/>
      <c r="X957" s="4"/>
      <c r="Y957" s="4"/>
      <c r="Z957" s="4"/>
    </row>
    <row r="958" spans="1:26" ht="15.75" customHeight="1">
      <c r="A958" s="7"/>
      <c r="B958" s="4"/>
      <c r="C958" s="4"/>
      <c r="D958" s="7"/>
      <c r="E958" s="4"/>
      <c r="F958" s="4"/>
      <c r="G958" s="7"/>
      <c r="H958" s="53"/>
      <c r="I958" s="53"/>
      <c r="J958" s="53"/>
      <c r="K958" s="53"/>
      <c r="L958" s="53"/>
      <c r="M958" s="53"/>
      <c r="N958" s="53"/>
      <c r="O958" s="53"/>
      <c r="P958" s="53"/>
      <c r="Q958" s="53"/>
      <c r="R958" s="53"/>
      <c r="S958" s="4"/>
      <c r="T958" s="4"/>
      <c r="U958" s="4"/>
      <c r="V958" s="4"/>
      <c r="W958" s="4"/>
      <c r="X958" s="4"/>
      <c r="Y958" s="4"/>
      <c r="Z958" s="4"/>
    </row>
    <row r="959" spans="1:26" ht="15.75" customHeight="1">
      <c r="A959" s="7"/>
      <c r="B959" s="4"/>
      <c r="C959" s="4"/>
      <c r="D959" s="7"/>
      <c r="E959" s="4"/>
      <c r="F959" s="4"/>
      <c r="G959" s="7"/>
      <c r="H959" s="53"/>
      <c r="I959" s="53"/>
      <c r="J959" s="53"/>
      <c r="K959" s="53"/>
      <c r="L959" s="53"/>
      <c r="M959" s="53"/>
      <c r="N959" s="53"/>
      <c r="O959" s="53"/>
      <c r="P959" s="53"/>
      <c r="Q959" s="53"/>
      <c r="R959" s="53"/>
      <c r="S959" s="4"/>
      <c r="T959" s="4"/>
      <c r="U959" s="4"/>
      <c r="V959" s="4"/>
      <c r="W959" s="4"/>
      <c r="X959" s="4"/>
      <c r="Y959" s="4"/>
      <c r="Z959" s="4"/>
    </row>
    <row r="960" spans="1:26" ht="15.75" customHeight="1">
      <c r="A960" s="7"/>
      <c r="B960" s="4"/>
      <c r="C960" s="4"/>
      <c r="D960" s="7"/>
      <c r="E960" s="4"/>
      <c r="F960" s="4"/>
      <c r="G960" s="7"/>
      <c r="H960" s="53"/>
      <c r="I960" s="53"/>
      <c r="J960" s="53"/>
      <c r="K960" s="53"/>
      <c r="L960" s="53"/>
      <c r="M960" s="53"/>
      <c r="N960" s="53"/>
      <c r="O960" s="53"/>
      <c r="P960" s="53"/>
      <c r="Q960" s="53"/>
      <c r="R960" s="53"/>
      <c r="S960" s="4"/>
      <c r="T960" s="4"/>
      <c r="U960" s="4"/>
      <c r="V960" s="4"/>
      <c r="W960" s="4"/>
      <c r="X960" s="4"/>
      <c r="Y960" s="4"/>
      <c r="Z960" s="4"/>
    </row>
    <row r="961" spans="1:26" ht="15.75" customHeight="1">
      <c r="A961" s="7"/>
      <c r="B961" s="4"/>
      <c r="C961" s="4"/>
      <c r="D961" s="7"/>
      <c r="E961" s="4"/>
      <c r="F961" s="4"/>
      <c r="G961" s="7"/>
      <c r="H961" s="53"/>
      <c r="I961" s="53"/>
      <c r="J961" s="53"/>
      <c r="K961" s="53"/>
      <c r="L961" s="53"/>
      <c r="M961" s="53"/>
      <c r="N961" s="53"/>
      <c r="O961" s="53"/>
      <c r="P961" s="53"/>
      <c r="Q961" s="53"/>
      <c r="R961" s="53"/>
      <c r="S961" s="4"/>
      <c r="T961" s="4"/>
      <c r="U961" s="4"/>
      <c r="V961" s="4"/>
      <c r="W961" s="4"/>
      <c r="X961" s="4"/>
      <c r="Y961" s="4"/>
      <c r="Z961" s="4"/>
    </row>
    <row r="962" spans="1:26" ht="15.75" customHeight="1">
      <c r="A962" s="7"/>
      <c r="B962" s="4"/>
      <c r="C962" s="4"/>
      <c r="D962" s="7"/>
      <c r="E962" s="4"/>
      <c r="F962" s="4"/>
      <c r="G962" s="7"/>
      <c r="H962" s="53"/>
      <c r="I962" s="53"/>
      <c r="J962" s="53"/>
      <c r="K962" s="53"/>
      <c r="L962" s="53"/>
      <c r="M962" s="53"/>
      <c r="N962" s="53"/>
      <c r="O962" s="53"/>
      <c r="P962" s="53"/>
      <c r="Q962" s="53"/>
      <c r="R962" s="53"/>
      <c r="S962" s="4"/>
      <c r="T962" s="4"/>
      <c r="U962" s="4"/>
      <c r="V962" s="4"/>
      <c r="W962" s="4"/>
      <c r="X962" s="4"/>
      <c r="Y962" s="4"/>
      <c r="Z962" s="4"/>
    </row>
    <row r="963" spans="1:26" ht="15.75" customHeight="1">
      <c r="A963" s="7"/>
      <c r="B963" s="4"/>
      <c r="C963" s="4"/>
      <c r="D963" s="7"/>
      <c r="E963" s="4"/>
      <c r="F963" s="4"/>
      <c r="G963" s="7"/>
      <c r="H963" s="53"/>
      <c r="I963" s="53"/>
      <c r="J963" s="53"/>
      <c r="K963" s="53"/>
      <c r="L963" s="53"/>
      <c r="M963" s="53"/>
      <c r="N963" s="53"/>
      <c r="O963" s="53"/>
      <c r="P963" s="53"/>
      <c r="Q963" s="53"/>
      <c r="R963" s="53"/>
      <c r="S963" s="4"/>
      <c r="T963" s="4"/>
      <c r="U963" s="4"/>
      <c r="V963" s="4"/>
      <c r="W963" s="4"/>
      <c r="X963" s="4"/>
      <c r="Y963" s="4"/>
      <c r="Z963" s="4"/>
    </row>
    <row r="964" spans="1:26" ht="15.75" customHeight="1">
      <c r="A964" s="7"/>
      <c r="B964" s="4"/>
      <c r="C964" s="4"/>
      <c r="D964" s="7"/>
      <c r="E964" s="4"/>
      <c r="F964" s="4"/>
      <c r="G964" s="7"/>
      <c r="H964" s="53"/>
      <c r="I964" s="53"/>
      <c r="J964" s="53"/>
      <c r="K964" s="53"/>
      <c r="L964" s="53"/>
      <c r="M964" s="53"/>
      <c r="N964" s="53"/>
      <c r="O964" s="53"/>
      <c r="P964" s="53"/>
      <c r="Q964" s="53"/>
      <c r="R964" s="53"/>
      <c r="S964" s="4"/>
      <c r="T964" s="4"/>
      <c r="U964" s="4"/>
      <c r="V964" s="4"/>
      <c r="W964" s="4"/>
      <c r="X964" s="4"/>
      <c r="Y964" s="4"/>
      <c r="Z964" s="4"/>
    </row>
    <row r="965" spans="1:26" ht="15.75" customHeight="1">
      <c r="A965" s="7"/>
      <c r="B965" s="4"/>
      <c r="C965" s="4"/>
      <c r="D965" s="7"/>
      <c r="E965" s="4"/>
      <c r="F965" s="4"/>
      <c r="G965" s="7"/>
      <c r="H965" s="53"/>
      <c r="I965" s="53"/>
      <c r="J965" s="53"/>
      <c r="K965" s="53"/>
      <c r="L965" s="53"/>
      <c r="M965" s="53"/>
      <c r="N965" s="53"/>
      <c r="O965" s="53"/>
      <c r="P965" s="53"/>
      <c r="Q965" s="53"/>
      <c r="R965" s="53"/>
      <c r="S965" s="4"/>
      <c r="T965" s="4"/>
      <c r="U965" s="4"/>
      <c r="V965" s="4"/>
      <c r="W965" s="4"/>
      <c r="X965" s="4"/>
      <c r="Y965" s="4"/>
      <c r="Z965" s="4"/>
    </row>
    <row r="966" spans="1:26" ht="15.75" customHeight="1">
      <c r="A966" s="7"/>
      <c r="B966" s="4"/>
      <c r="C966" s="4"/>
      <c r="D966" s="7"/>
      <c r="E966" s="4"/>
      <c r="F966" s="4"/>
      <c r="G966" s="7"/>
      <c r="H966" s="53"/>
      <c r="I966" s="53"/>
      <c r="J966" s="53"/>
      <c r="K966" s="53"/>
      <c r="L966" s="53"/>
      <c r="M966" s="53"/>
      <c r="N966" s="53"/>
      <c r="O966" s="53"/>
      <c r="P966" s="53"/>
      <c r="Q966" s="53"/>
      <c r="R966" s="53"/>
      <c r="S966" s="4"/>
      <c r="T966" s="4"/>
      <c r="U966" s="4"/>
      <c r="V966" s="4"/>
      <c r="W966" s="4"/>
      <c r="X966" s="4"/>
      <c r="Y966" s="4"/>
      <c r="Z966" s="4"/>
    </row>
    <row r="967" spans="1:26" ht="15.75" customHeight="1">
      <c r="A967" s="7"/>
      <c r="B967" s="4"/>
      <c r="C967" s="4"/>
      <c r="D967" s="7"/>
      <c r="E967" s="4"/>
      <c r="F967" s="4"/>
      <c r="G967" s="7"/>
      <c r="H967" s="53"/>
      <c r="I967" s="53"/>
      <c r="J967" s="53"/>
      <c r="K967" s="53"/>
      <c r="L967" s="53"/>
      <c r="M967" s="53"/>
      <c r="N967" s="53"/>
      <c r="O967" s="53"/>
      <c r="P967" s="53"/>
      <c r="Q967" s="53"/>
      <c r="R967" s="53"/>
      <c r="S967" s="4"/>
      <c r="T967" s="4"/>
      <c r="U967" s="4"/>
      <c r="V967" s="4"/>
      <c r="W967" s="4"/>
      <c r="X967" s="4"/>
      <c r="Y967" s="4"/>
      <c r="Z967" s="4"/>
    </row>
    <row r="968" spans="1:26" ht="15.75" customHeight="1">
      <c r="A968" s="7"/>
      <c r="B968" s="4"/>
      <c r="C968" s="4"/>
      <c r="D968" s="7"/>
      <c r="E968" s="4"/>
      <c r="F968" s="4"/>
      <c r="G968" s="7"/>
      <c r="H968" s="53"/>
      <c r="I968" s="53"/>
      <c r="J968" s="53"/>
      <c r="K968" s="53"/>
      <c r="L968" s="53"/>
      <c r="M968" s="53"/>
      <c r="N968" s="53"/>
      <c r="O968" s="53"/>
      <c r="P968" s="53"/>
      <c r="Q968" s="53"/>
      <c r="R968" s="53"/>
      <c r="S968" s="4"/>
      <c r="T968" s="4"/>
      <c r="U968" s="4"/>
      <c r="V968" s="4"/>
      <c r="W968" s="4"/>
      <c r="X968" s="4"/>
      <c r="Y968" s="4"/>
      <c r="Z968" s="4"/>
    </row>
    <row r="969" spans="1:26" ht="15.75" customHeight="1">
      <c r="A969" s="7"/>
      <c r="B969" s="4"/>
      <c r="C969" s="4"/>
      <c r="D969" s="7"/>
      <c r="E969" s="4"/>
      <c r="F969" s="4"/>
      <c r="G969" s="7"/>
      <c r="H969" s="53"/>
      <c r="I969" s="53"/>
      <c r="J969" s="53"/>
      <c r="K969" s="53"/>
      <c r="L969" s="53"/>
      <c r="M969" s="53"/>
      <c r="N969" s="53"/>
      <c r="O969" s="53"/>
      <c r="P969" s="53"/>
      <c r="Q969" s="53"/>
      <c r="R969" s="53"/>
      <c r="S969" s="4"/>
      <c r="T969" s="4"/>
      <c r="U969" s="4"/>
      <c r="V969" s="4"/>
      <c r="W969" s="4"/>
      <c r="X969" s="4"/>
      <c r="Y969" s="4"/>
      <c r="Z969" s="4"/>
    </row>
    <row r="970" spans="1:26" ht="15.75" customHeight="1">
      <c r="A970" s="7"/>
      <c r="B970" s="4"/>
      <c r="C970" s="4"/>
      <c r="D970" s="7"/>
      <c r="E970" s="4"/>
      <c r="F970" s="4"/>
      <c r="G970" s="7"/>
      <c r="H970" s="53"/>
      <c r="I970" s="53"/>
      <c r="J970" s="53"/>
      <c r="K970" s="53"/>
      <c r="L970" s="53"/>
      <c r="M970" s="53"/>
      <c r="N970" s="53"/>
      <c r="O970" s="53"/>
      <c r="P970" s="53"/>
      <c r="Q970" s="53"/>
      <c r="R970" s="53"/>
      <c r="S970" s="4"/>
      <c r="T970" s="4"/>
      <c r="U970" s="4"/>
      <c r="V970" s="4"/>
      <c r="W970" s="4"/>
      <c r="X970" s="4"/>
      <c r="Y970" s="4"/>
      <c r="Z970" s="4"/>
    </row>
    <row r="971" spans="1:26" ht="15.75" customHeight="1">
      <c r="A971" s="7"/>
      <c r="B971" s="4"/>
      <c r="C971" s="4"/>
      <c r="D971" s="7"/>
      <c r="E971" s="4"/>
      <c r="F971" s="4"/>
      <c r="G971" s="7"/>
      <c r="H971" s="53"/>
      <c r="I971" s="53"/>
      <c r="J971" s="53"/>
      <c r="K971" s="53"/>
      <c r="L971" s="53"/>
      <c r="M971" s="53"/>
      <c r="N971" s="53"/>
      <c r="O971" s="53"/>
      <c r="P971" s="53"/>
      <c r="Q971" s="53"/>
      <c r="R971" s="53"/>
      <c r="S971" s="4"/>
      <c r="T971" s="4"/>
      <c r="U971" s="4"/>
      <c r="V971" s="4"/>
      <c r="W971" s="4"/>
      <c r="X971" s="4"/>
      <c r="Y971" s="4"/>
      <c r="Z971" s="4"/>
    </row>
    <row r="972" spans="1:26" ht="15.75" customHeight="1">
      <c r="A972" s="7"/>
      <c r="B972" s="4"/>
      <c r="C972" s="4"/>
      <c r="D972" s="7"/>
      <c r="E972" s="4"/>
      <c r="F972" s="4"/>
      <c r="G972" s="7"/>
      <c r="H972" s="53"/>
      <c r="I972" s="53"/>
      <c r="J972" s="53"/>
      <c r="K972" s="53"/>
      <c r="L972" s="53"/>
      <c r="M972" s="53"/>
      <c r="N972" s="53"/>
      <c r="O972" s="53"/>
      <c r="P972" s="53"/>
      <c r="Q972" s="53"/>
      <c r="R972" s="53"/>
      <c r="S972" s="4"/>
      <c r="T972" s="4"/>
      <c r="U972" s="4"/>
      <c r="V972" s="4"/>
      <c r="W972" s="4"/>
      <c r="X972" s="4"/>
      <c r="Y972" s="4"/>
      <c r="Z972" s="4"/>
    </row>
    <row r="973" spans="1:26" ht="15.75" customHeight="1">
      <c r="A973" s="7"/>
      <c r="B973" s="4"/>
      <c r="C973" s="4"/>
      <c r="D973" s="7"/>
      <c r="E973" s="4"/>
      <c r="F973" s="4"/>
      <c r="G973" s="7"/>
      <c r="H973" s="53"/>
      <c r="I973" s="53"/>
      <c r="J973" s="53"/>
      <c r="K973" s="53"/>
      <c r="L973" s="53"/>
      <c r="M973" s="53"/>
      <c r="N973" s="53"/>
      <c r="O973" s="53"/>
      <c r="P973" s="53"/>
      <c r="Q973" s="53"/>
      <c r="R973" s="53"/>
      <c r="S973" s="4"/>
      <c r="T973" s="4"/>
      <c r="U973" s="4"/>
      <c r="V973" s="4"/>
      <c r="W973" s="4"/>
      <c r="X973" s="4"/>
      <c r="Y973" s="4"/>
      <c r="Z973" s="4"/>
    </row>
    <row r="974" spans="1:26" ht="15.75" customHeight="1">
      <c r="A974" s="7"/>
      <c r="B974" s="4"/>
      <c r="C974" s="4"/>
      <c r="D974" s="7"/>
      <c r="E974" s="4"/>
      <c r="F974" s="4"/>
      <c r="G974" s="7"/>
      <c r="H974" s="53"/>
      <c r="I974" s="53"/>
      <c r="J974" s="53"/>
      <c r="K974" s="53"/>
      <c r="L974" s="53"/>
      <c r="M974" s="53"/>
      <c r="N974" s="53"/>
      <c r="O974" s="53"/>
      <c r="P974" s="53"/>
      <c r="Q974" s="53"/>
      <c r="R974" s="53"/>
      <c r="S974" s="4"/>
      <c r="T974" s="4"/>
      <c r="U974" s="4"/>
      <c r="V974" s="4"/>
      <c r="W974" s="4"/>
      <c r="X974" s="4"/>
      <c r="Y974" s="4"/>
      <c r="Z974" s="4"/>
    </row>
    <row r="975" spans="1:26" ht="15.75" customHeight="1">
      <c r="A975" s="7"/>
      <c r="B975" s="4"/>
      <c r="C975" s="4"/>
      <c r="D975" s="7"/>
      <c r="E975" s="4"/>
      <c r="F975" s="4"/>
      <c r="G975" s="7"/>
      <c r="H975" s="53"/>
      <c r="I975" s="53"/>
      <c r="J975" s="53"/>
      <c r="K975" s="53"/>
      <c r="L975" s="53"/>
      <c r="M975" s="53"/>
      <c r="N975" s="53"/>
      <c r="O975" s="53"/>
      <c r="P975" s="53"/>
      <c r="Q975" s="53"/>
      <c r="R975" s="53"/>
      <c r="S975" s="4"/>
      <c r="T975" s="4"/>
      <c r="U975" s="4"/>
      <c r="V975" s="4"/>
      <c r="W975" s="4"/>
      <c r="X975" s="4"/>
      <c r="Y975" s="4"/>
      <c r="Z975" s="4"/>
    </row>
    <row r="976" spans="1:26" ht="15.75" customHeight="1">
      <c r="A976" s="7"/>
      <c r="B976" s="4"/>
      <c r="C976" s="4"/>
      <c r="D976" s="7"/>
      <c r="E976" s="4"/>
      <c r="F976" s="4"/>
      <c r="G976" s="7"/>
      <c r="H976" s="53"/>
      <c r="I976" s="53"/>
      <c r="J976" s="53"/>
      <c r="K976" s="53"/>
      <c r="L976" s="53"/>
      <c r="M976" s="53"/>
      <c r="N976" s="53"/>
      <c r="O976" s="53"/>
      <c r="P976" s="53"/>
      <c r="Q976" s="53"/>
      <c r="R976" s="53"/>
      <c r="S976" s="4"/>
      <c r="T976" s="4"/>
      <c r="U976" s="4"/>
      <c r="V976" s="4"/>
      <c r="W976" s="4"/>
      <c r="X976" s="4"/>
      <c r="Y976" s="4"/>
      <c r="Z976" s="4"/>
    </row>
    <row r="977" spans="1:26" ht="15.75" customHeight="1">
      <c r="A977" s="7"/>
      <c r="B977" s="4"/>
      <c r="C977" s="4"/>
      <c r="D977" s="7"/>
      <c r="E977" s="4"/>
      <c r="F977" s="4"/>
      <c r="G977" s="7"/>
      <c r="H977" s="53"/>
      <c r="I977" s="53"/>
      <c r="J977" s="53"/>
      <c r="K977" s="53"/>
      <c r="L977" s="53"/>
      <c r="M977" s="53"/>
      <c r="N977" s="53"/>
      <c r="O977" s="53"/>
      <c r="P977" s="53"/>
      <c r="Q977" s="53"/>
      <c r="R977" s="53"/>
      <c r="S977" s="4"/>
      <c r="T977" s="4"/>
      <c r="U977" s="4"/>
      <c r="V977" s="4"/>
      <c r="W977" s="4"/>
      <c r="X977" s="4"/>
      <c r="Y977" s="4"/>
      <c r="Z977" s="4"/>
    </row>
    <row r="978" spans="1:26" ht="15.75" customHeight="1">
      <c r="A978" s="7"/>
      <c r="B978" s="4"/>
      <c r="C978" s="4"/>
      <c r="D978" s="7"/>
      <c r="E978" s="4"/>
      <c r="F978" s="4"/>
      <c r="G978" s="7"/>
      <c r="H978" s="53"/>
      <c r="I978" s="53"/>
      <c r="J978" s="53"/>
      <c r="K978" s="53"/>
      <c r="L978" s="53"/>
      <c r="M978" s="53"/>
      <c r="N978" s="53"/>
      <c r="O978" s="53"/>
      <c r="P978" s="53"/>
      <c r="Q978" s="53"/>
      <c r="R978" s="53"/>
      <c r="S978" s="4"/>
      <c r="T978" s="4"/>
      <c r="U978" s="4"/>
      <c r="V978" s="4"/>
      <c r="W978" s="4"/>
      <c r="X978" s="4"/>
      <c r="Y978" s="4"/>
      <c r="Z978" s="4"/>
    </row>
    <row r="979" spans="1:26" ht="15.75" customHeight="1">
      <c r="A979" s="7"/>
      <c r="B979" s="4"/>
      <c r="C979" s="4"/>
      <c r="D979" s="7"/>
      <c r="E979" s="4"/>
      <c r="F979" s="4"/>
      <c r="G979" s="7"/>
      <c r="H979" s="53"/>
      <c r="I979" s="53"/>
      <c r="J979" s="53"/>
      <c r="K979" s="53"/>
      <c r="L979" s="53"/>
      <c r="M979" s="53"/>
      <c r="N979" s="53"/>
      <c r="O979" s="53"/>
      <c r="P979" s="53"/>
      <c r="Q979" s="53"/>
      <c r="R979" s="53"/>
      <c r="S979" s="4"/>
      <c r="T979" s="4"/>
      <c r="U979" s="4"/>
      <c r="V979" s="4"/>
      <c r="W979" s="4"/>
      <c r="X979" s="4"/>
      <c r="Y979" s="4"/>
      <c r="Z979" s="4"/>
    </row>
    <row r="980" spans="1:26" ht="15.75" customHeight="1">
      <c r="A980" s="7"/>
      <c r="B980" s="4"/>
      <c r="C980" s="4"/>
      <c r="D980" s="7"/>
      <c r="E980" s="4"/>
      <c r="F980" s="4"/>
      <c r="G980" s="7"/>
      <c r="H980" s="53"/>
      <c r="I980" s="53"/>
      <c r="J980" s="53"/>
      <c r="K980" s="53"/>
      <c r="L980" s="53"/>
      <c r="M980" s="53"/>
      <c r="N980" s="53"/>
      <c r="O980" s="53"/>
      <c r="P980" s="53"/>
      <c r="Q980" s="53"/>
      <c r="R980" s="53"/>
      <c r="S980" s="4"/>
      <c r="T980" s="4"/>
      <c r="U980" s="4"/>
      <c r="V980" s="4"/>
      <c r="W980" s="4"/>
      <c r="X980" s="4"/>
      <c r="Y980" s="4"/>
      <c r="Z980" s="4"/>
    </row>
    <row r="981" spans="1:26" ht="15.75" customHeight="1">
      <c r="A981" s="7"/>
      <c r="B981" s="4"/>
      <c r="C981" s="4"/>
      <c r="D981" s="7"/>
      <c r="E981" s="4"/>
      <c r="F981" s="4"/>
      <c r="G981" s="7"/>
      <c r="H981" s="53"/>
      <c r="I981" s="53"/>
      <c r="J981" s="53"/>
      <c r="K981" s="53"/>
      <c r="L981" s="53"/>
      <c r="M981" s="53"/>
      <c r="N981" s="53"/>
      <c r="O981" s="53"/>
      <c r="P981" s="53"/>
      <c r="Q981" s="53"/>
      <c r="R981" s="53"/>
      <c r="S981" s="4"/>
      <c r="T981" s="4"/>
      <c r="U981" s="4"/>
      <c r="V981" s="4"/>
      <c r="W981" s="4"/>
      <c r="X981" s="4"/>
      <c r="Y981" s="4"/>
      <c r="Z981" s="4"/>
    </row>
    <row r="982" spans="1:26" ht="15.75" customHeight="1">
      <c r="A982" s="7"/>
      <c r="B982" s="4"/>
      <c r="C982" s="4"/>
      <c r="D982" s="7"/>
      <c r="E982" s="4"/>
      <c r="F982" s="4"/>
      <c r="G982" s="7"/>
      <c r="H982" s="53"/>
      <c r="I982" s="53"/>
      <c r="J982" s="53"/>
      <c r="K982" s="53"/>
      <c r="L982" s="53"/>
      <c r="M982" s="53"/>
      <c r="N982" s="53"/>
      <c r="O982" s="53"/>
      <c r="P982" s="53"/>
      <c r="Q982" s="53"/>
      <c r="R982" s="53"/>
      <c r="S982" s="4"/>
      <c r="T982" s="4"/>
      <c r="U982" s="4"/>
      <c r="V982" s="4"/>
      <c r="W982" s="4"/>
      <c r="X982" s="4"/>
      <c r="Y982" s="4"/>
      <c r="Z982" s="4"/>
    </row>
    <row r="983" spans="1:26" ht="15.75" customHeight="1">
      <c r="A983" s="7"/>
      <c r="B983" s="4"/>
      <c r="C983" s="4"/>
      <c r="D983" s="7"/>
      <c r="E983" s="4"/>
      <c r="F983" s="4"/>
      <c r="G983" s="7"/>
      <c r="H983" s="53"/>
      <c r="I983" s="53"/>
      <c r="J983" s="53"/>
      <c r="K983" s="53"/>
      <c r="L983" s="53"/>
      <c r="M983" s="53"/>
      <c r="N983" s="53"/>
      <c r="O983" s="53"/>
      <c r="P983" s="53"/>
      <c r="Q983" s="53"/>
      <c r="R983" s="53"/>
      <c r="S983" s="4"/>
      <c r="T983" s="4"/>
      <c r="U983" s="4"/>
      <c r="V983" s="4"/>
      <c r="W983" s="4"/>
      <c r="X983" s="4"/>
      <c r="Y983" s="4"/>
      <c r="Z983" s="4"/>
    </row>
    <row r="984" spans="1:26" ht="15.75" customHeight="1">
      <c r="A984" s="7"/>
      <c r="B984" s="4"/>
      <c r="C984" s="4"/>
      <c r="D984" s="7"/>
      <c r="E984" s="4"/>
      <c r="F984" s="4"/>
      <c r="G984" s="7"/>
      <c r="H984" s="53"/>
      <c r="I984" s="53"/>
      <c r="J984" s="53"/>
      <c r="K984" s="53"/>
      <c r="L984" s="53"/>
      <c r="M984" s="53"/>
      <c r="N984" s="53"/>
      <c r="O984" s="53"/>
      <c r="P984" s="53"/>
      <c r="Q984" s="53"/>
      <c r="R984" s="53"/>
      <c r="S984" s="4"/>
      <c r="T984" s="4"/>
      <c r="U984" s="4"/>
      <c r="V984" s="4"/>
      <c r="W984" s="4"/>
      <c r="X984" s="4"/>
      <c r="Y984" s="4"/>
      <c r="Z984" s="4"/>
    </row>
    <row r="985" spans="1:26" ht="15.75" customHeight="1">
      <c r="A985" s="7"/>
      <c r="B985" s="4"/>
      <c r="C985" s="4"/>
      <c r="D985" s="7"/>
      <c r="E985" s="4"/>
      <c r="F985" s="4"/>
      <c r="G985" s="7"/>
      <c r="H985" s="53"/>
      <c r="I985" s="53"/>
      <c r="J985" s="53"/>
      <c r="K985" s="53"/>
      <c r="L985" s="53"/>
      <c r="M985" s="53"/>
      <c r="N985" s="53"/>
      <c r="O985" s="53"/>
      <c r="P985" s="53"/>
      <c r="Q985" s="53"/>
      <c r="R985" s="53"/>
      <c r="S985" s="4"/>
      <c r="T985" s="4"/>
      <c r="U985" s="4"/>
      <c r="V985" s="4"/>
      <c r="W985" s="4"/>
      <c r="X985" s="4"/>
      <c r="Y985" s="4"/>
      <c r="Z985" s="4"/>
    </row>
    <row r="986" spans="1:26" ht="15.75" customHeight="1">
      <c r="A986" s="7"/>
      <c r="B986" s="4"/>
      <c r="C986" s="4"/>
      <c r="D986" s="7"/>
      <c r="E986" s="4"/>
      <c r="F986" s="4"/>
      <c r="G986" s="7"/>
      <c r="H986" s="53"/>
      <c r="I986" s="53"/>
      <c r="J986" s="53"/>
      <c r="K986" s="53"/>
      <c r="L986" s="53"/>
      <c r="M986" s="53"/>
      <c r="N986" s="53"/>
      <c r="O986" s="53"/>
      <c r="P986" s="53"/>
      <c r="Q986" s="53"/>
      <c r="R986" s="53"/>
      <c r="S986" s="4"/>
      <c r="T986" s="4"/>
      <c r="U986" s="4"/>
      <c r="V986" s="4"/>
      <c r="W986" s="4"/>
      <c r="X986" s="4"/>
      <c r="Y986" s="4"/>
      <c r="Z986" s="4"/>
    </row>
    <row r="987" spans="1:26" ht="15.75" customHeight="1">
      <c r="A987" s="7"/>
      <c r="B987" s="4"/>
      <c r="C987" s="4"/>
      <c r="D987" s="7"/>
      <c r="E987" s="4"/>
      <c r="F987" s="4"/>
      <c r="G987" s="7"/>
      <c r="H987" s="53"/>
      <c r="I987" s="53"/>
      <c r="J987" s="53"/>
      <c r="K987" s="53"/>
      <c r="L987" s="53"/>
      <c r="M987" s="53"/>
      <c r="N987" s="53"/>
      <c r="O987" s="53"/>
      <c r="P987" s="53"/>
      <c r="Q987" s="53"/>
      <c r="R987" s="53"/>
      <c r="S987" s="4"/>
      <c r="T987" s="4"/>
      <c r="U987" s="4"/>
      <c r="V987" s="4"/>
      <c r="W987" s="4"/>
      <c r="X987" s="4"/>
      <c r="Y987" s="4"/>
      <c r="Z987" s="4"/>
    </row>
    <row r="988" spans="1:26" ht="15.75" customHeight="1">
      <c r="A988" s="7"/>
      <c r="B988" s="4"/>
      <c r="C988" s="4"/>
      <c r="D988" s="7"/>
      <c r="E988" s="4"/>
      <c r="F988" s="4"/>
      <c r="G988" s="7"/>
      <c r="H988" s="53"/>
      <c r="I988" s="53"/>
      <c r="J988" s="53"/>
      <c r="K988" s="53"/>
      <c r="L988" s="53"/>
      <c r="M988" s="53"/>
      <c r="N988" s="53"/>
      <c r="O988" s="53"/>
      <c r="P988" s="53"/>
      <c r="Q988" s="53"/>
      <c r="R988" s="53"/>
      <c r="S988" s="4"/>
      <c r="T988" s="4"/>
      <c r="U988" s="4"/>
      <c r="V988" s="4"/>
      <c r="W988" s="4"/>
      <c r="X988" s="4"/>
      <c r="Y988" s="4"/>
      <c r="Z988" s="4"/>
    </row>
    <row r="989" spans="1:26" ht="15.75" customHeight="1">
      <c r="A989" s="7"/>
      <c r="B989" s="4"/>
      <c r="C989" s="4"/>
      <c r="D989" s="7"/>
      <c r="E989" s="4"/>
      <c r="F989" s="4"/>
      <c r="G989" s="7"/>
      <c r="H989" s="53"/>
      <c r="I989" s="53"/>
      <c r="J989" s="53"/>
      <c r="K989" s="53"/>
      <c r="L989" s="53"/>
      <c r="M989" s="53"/>
      <c r="N989" s="53"/>
      <c r="O989" s="53"/>
      <c r="P989" s="53"/>
      <c r="Q989" s="53"/>
      <c r="R989" s="53"/>
      <c r="S989" s="4"/>
      <c r="T989" s="4"/>
      <c r="U989" s="4"/>
      <c r="V989" s="4"/>
      <c r="W989" s="4"/>
      <c r="X989" s="4"/>
      <c r="Y989" s="4"/>
      <c r="Z989" s="4"/>
    </row>
    <row r="990" spans="1:26" ht="15.75" customHeight="1">
      <c r="A990" s="7"/>
      <c r="B990" s="4"/>
      <c r="C990" s="4"/>
      <c r="D990" s="7"/>
      <c r="E990" s="4"/>
      <c r="F990" s="4"/>
      <c r="G990" s="7"/>
      <c r="H990" s="53"/>
      <c r="I990" s="53"/>
      <c r="J990" s="53"/>
      <c r="K990" s="53"/>
      <c r="L990" s="53"/>
      <c r="M990" s="53"/>
      <c r="N990" s="53"/>
      <c r="O990" s="53"/>
      <c r="P990" s="53"/>
      <c r="Q990" s="53"/>
      <c r="R990" s="53"/>
      <c r="S990" s="4"/>
      <c r="T990" s="4"/>
      <c r="U990" s="4"/>
      <c r="V990" s="4"/>
      <c r="W990" s="4"/>
      <c r="X990" s="4"/>
      <c r="Y990" s="4"/>
      <c r="Z990" s="4"/>
    </row>
    <row r="991" spans="1:26" ht="15.75" customHeight="1">
      <c r="A991" s="7"/>
      <c r="B991" s="4"/>
      <c r="C991" s="4"/>
      <c r="D991" s="7"/>
      <c r="E991" s="4"/>
      <c r="F991" s="4"/>
      <c r="G991" s="7"/>
      <c r="H991" s="53"/>
      <c r="I991" s="53"/>
      <c r="J991" s="53"/>
      <c r="K991" s="53"/>
      <c r="L991" s="53"/>
      <c r="M991" s="53"/>
      <c r="N991" s="53"/>
      <c r="O991" s="53"/>
      <c r="P991" s="53"/>
      <c r="Q991" s="53"/>
      <c r="R991" s="53"/>
      <c r="S991" s="4"/>
      <c r="T991" s="4"/>
      <c r="U991" s="4"/>
      <c r="V991" s="4"/>
      <c r="W991" s="4"/>
      <c r="X991" s="4"/>
      <c r="Y991" s="4"/>
      <c r="Z991" s="4"/>
    </row>
    <row r="992" spans="1:26" ht="15.75" customHeight="1">
      <c r="A992" s="7"/>
      <c r="B992" s="4"/>
      <c r="C992" s="4"/>
      <c r="D992" s="7"/>
      <c r="E992" s="4"/>
      <c r="F992" s="4"/>
      <c r="G992" s="7"/>
      <c r="H992" s="53"/>
      <c r="I992" s="53"/>
      <c r="J992" s="53"/>
      <c r="K992" s="53"/>
      <c r="L992" s="53"/>
      <c r="M992" s="53"/>
      <c r="N992" s="53"/>
      <c r="O992" s="53"/>
      <c r="P992" s="53"/>
      <c r="Q992" s="53"/>
      <c r="R992" s="53"/>
      <c r="S992" s="4"/>
      <c r="T992" s="4"/>
      <c r="U992" s="4"/>
      <c r="V992" s="4"/>
      <c r="W992" s="4"/>
      <c r="X992" s="4"/>
      <c r="Y992" s="4"/>
      <c r="Z992" s="4"/>
    </row>
    <row r="993" spans="1:26" ht="15.75" customHeight="1">
      <c r="A993" s="7"/>
      <c r="B993" s="4"/>
      <c r="C993" s="4"/>
      <c r="D993" s="7"/>
      <c r="E993" s="4"/>
      <c r="F993" s="4"/>
      <c r="G993" s="7"/>
      <c r="H993" s="53"/>
      <c r="I993" s="53"/>
      <c r="J993" s="53"/>
      <c r="K993" s="53"/>
      <c r="L993" s="53"/>
      <c r="M993" s="53"/>
      <c r="N993" s="53"/>
      <c r="O993" s="53"/>
      <c r="P993" s="53"/>
      <c r="Q993" s="53"/>
      <c r="R993" s="53"/>
      <c r="S993" s="4"/>
      <c r="T993" s="4"/>
      <c r="U993" s="4"/>
      <c r="V993" s="4"/>
      <c r="W993" s="4"/>
      <c r="X993" s="4"/>
      <c r="Y993" s="4"/>
      <c r="Z993" s="4"/>
    </row>
    <row r="994" spans="1:26" ht="15.75" customHeight="1">
      <c r="A994" s="7"/>
      <c r="B994" s="4"/>
      <c r="C994" s="4"/>
      <c r="D994" s="7"/>
      <c r="E994" s="4"/>
      <c r="F994" s="4"/>
      <c r="G994" s="7"/>
      <c r="H994" s="53"/>
      <c r="I994" s="53"/>
      <c r="J994" s="53"/>
      <c r="K994" s="53"/>
      <c r="L994" s="53"/>
      <c r="M994" s="53"/>
      <c r="N994" s="53"/>
      <c r="O994" s="53"/>
      <c r="P994" s="53"/>
      <c r="Q994" s="53"/>
      <c r="R994" s="53"/>
      <c r="S994" s="4"/>
      <c r="T994" s="4"/>
      <c r="U994" s="4"/>
      <c r="V994" s="4"/>
      <c r="W994" s="4"/>
      <c r="X994" s="4"/>
      <c r="Y994" s="4"/>
      <c r="Z994" s="4"/>
    </row>
    <row r="995" spans="1:26" ht="15.75" customHeight="1">
      <c r="A995" s="7"/>
      <c r="B995" s="4"/>
      <c r="C995" s="4"/>
      <c r="D995" s="7"/>
      <c r="E995" s="4"/>
      <c r="F995" s="4"/>
      <c r="G995" s="7"/>
      <c r="H995" s="53"/>
      <c r="I995" s="53"/>
      <c r="J995" s="53"/>
      <c r="K995" s="53"/>
      <c r="L995" s="53"/>
      <c r="M995" s="53"/>
      <c r="N995" s="53"/>
      <c r="O995" s="53"/>
      <c r="P995" s="53"/>
      <c r="Q995" s="53"/>
      <c r="R995" s="53"/>
      <c r="S995" s="4"/>
      <c r="T995" s="4"/>
      <c r="U995" s="4"/>
      <c r="V995" s="4"/>
      <c r="W995" s="4"/>
      <c r="X995" s="4"/>
      <c r="Y995" s="4"/>
      <c r="Z995" s="4"/>
    </row>
    <row r="996" spans="1:26" ht="15.75" customHeight="1">
      <c r="A996" s="7"/>
      <c r="B996" s="4"/>
      <c r="C996" s="4"/>
      <c r="D996" s="7"/>
      <c r="E996" s="4"/>
      <c r="F996" s="4"/>
      <c r="G996" s="7"/>
      <c r="H996" s="53"/>
      <c r="I996" s="53"/>
      <c r="J996" s="53"/>
      <c r="K996" s="53"/>
      <c r="L996" s="53"/>
      <c r="M996" s="53"/>
      <c r="N996" s="53"/>
      <c r="O996" s="53"/>
      <c r="P996" s="53"/>
      <c r="Q996" s="53"/>
      <c r="R996" s="53"/>
      <c r="S996" s="4"/>
      <c r="T996" s="4"/>
      <c r="U996" s="4"/>
      <c r="V996" s="4"/>
      <c r="W996" s="4"/>
      <c r="X996" s="4"/>
      <c r="Y996" s="4"/>
      <c r="Z996" s="4"/>
    </row>
    <row r="997" spans="1:26" ht="15.75" customHeight="1">
      <c r="A997" s="7"/>
      <c r="B997" s="4"/>
      <c r="C997" s="4"/>
      <c r="D997" s="7"/>
      <c r="E997" s="4"/>
      <c r="F997" s="4"/>
      <c r="G997" s="7"/>
      <c r="H997" s="53"/>
      <c r="I997" s="53"/>
      <c r="J997" s="53"/>
      <c r="K997" s="53"/>
      <c r="L997" s="53"/>
      <c r="M997" s="53"/>
      <c r="N997" s="53"/>
      <c r="O997" s="53"/>
      <c r="P997" s="53"/>
      <c r="Q997" s="53"/>
      <c r="R997" s="53"/>
      <c r="S997" s="4"/>
      <c r="T997" s="4"/>
      <c r="U997" s="4"/>
      <c r="V997" s="4"/>
      <c r="W997" s="4"/>
      <c r="X997" s="4"/>
      <c r="Y997" s="4"/>
      <c r="Z997" s="4"/>
    </row>
    <row r="998" spans="1:26" ht="15.75" customHeight="1">
      <c r="A998" s="7"/>
      <c r="B998" s="4"/>
      <c r="C998" s="4"/>
      <c r="D998" s="7"/>
      <c r="E998" s="4"/>
      <c r="F998" s="4"/>
      <c r="G998" s="7"/>
      <c r="H998" s="53"/>
      <c r="I998" s="53"/>
      <c r="J998" s="53"/>
      <c r="K998" s="53"/>
      <c r="L998" s="53"/>
      <c r="M998" s="53"/>
      <c r="N998" s="53"/>
      <c r="O998" s="53"/>
      <c r="P998" s="53"/>
      <c r="Q998" s="53"/>
      <c r="R998" s="53"/>
      <c r="S998" s="4"/>
      <c r="T998" s="4"/>
      <c r="U998" s="4"/>
      <c r="V998" s="4"/>
      <c r="W998" s="4"/>
      <c r="X998" s="4"/>
      <c r="Y998" s="4"/>
      <c r="Z998" s="4"/>
    </row>
    <row r="999" spans="1:26" ht="15.75" customHeight="1">
      <c r="A999" s="7"/>
      <c r="B999" s="4"/>
      <c r="C999" s="4"/>
      <c r="D999" s="7"/>
      <c r="E999" s="4"/>
      <c r="F999" s="4"/>
      <c r="G999" s="7"/>
      <c r="H999" s="53"/>
      <c r="I999" s="53"/>
      <c r="J999" s="53"/>
      <c r="K999" s="53"/>
      <c r="L999" s="53"/>
      <c r="M999" s="53"/>
      <c r="N999" s="53"/>
      <c r="O999" s="53"/>
      <c r="P999" s="53"/>
      <c r="Q999" s="53"/>
      <c r="R999" s="53"/>
      <c r="S999" s="4"/>
      <c r="T999" s="4"/>
      <c r="U999" s="4"/>
      <c r="V999" s="4"/>
      <c r="W999" s="4"/>
      <c r="X999" s="4"/>
      <c r="Y999" s="4"/>
      <c r="Z999" s="4"/>
    </row>
    <row r="1000" spans="1:26" ht="15.75" customHeight="1">
      <c r="A1000" s="7"/>
      <c r="B1000" s="4"/>
      <c r="C1000" s="4"/>
      <c r="D1000" s="7"/>
      <c r="E1000" s="4"/>
      <c r="F1000" s="4"/>
      <c r="G1000" s="7"/>
      <c r="H1000" s="53"/>
      <c r="I1000" s="53"/>
      <c r="J1000" s="53"/>
      <c r="K1000" s="53"/>
      <c r="L1000" s="53"/>
      <c r="M1000" s="53"/>
      <c r="N1000" s="53"/>
      <c r="O1000" s="53"/>
      <c r="P1000" s="53"/>
      <c r="Q1000" s="53"/>
      <c r="R1000" s="53"/>
      <c r="S1000" s="4"/>
      <c r="T1000" s="4"/>
      <c r="U1000" s="4"/>
      <c r="V1000" s="4"/>
      <c r="W1000" s="4"/>
      <c r="X1000" s="4"/>
      <c r="Y1000" s="4"/>
      <c r="Z1000" s="4"/>
    </row>
  </sheetData>
  <sheetProtection algorithmName="SHA-512" hashValue="FKfrUh3fPw6s/N3oj44PHkbl/u8sNW0kEwgpgMyzFIkqNwYeBxljY1aDDunjybYL2MAyZDTBp5dOiTkCZ6e5OQ==" saltValue="bUyrbCURQMsrXZaxrrJRRA==" spinCount="100000" sheet="1" objects="1" scenarios="1" formatColumns="0"/>
  <dataValidations count="2">
    <dataValidation type="list" allowBlank="1" showInputMessage="1" showErrorMessage="1" prompt="Value must be 0, 1, 2, 3, 4 or 5" sqref="H21:H30 M21:M30 H35:H38 M35:M38 H40:H44 M40:M44 H46:H49 M46:M49 H51:H58 M51:M58 H60:H62 M60:M62 H72:H76 M72:M76 H78:H82 M78:M82 H84:H87 M84:M87 H89:H92 M89:M92 H94:H98 M94:M98 H100:H104 M100:M104 H106:H111 M106:M111 H116 M116 H118 M118 H120 M120 H122:H123 M122:M123 H125 M125 H127 M127 H129 M129 H134 M134 H136 M136 H138 M138 H140 M140 H142 M142 H144 M144 H146 M146 H148 M148 H150 M150 H152 M152 H154 M154 H156 M156 H158 M158 H163 M163 H165 M165 H167 M167 H169 M169 H171 M171 H173:H175 M173:M175 H180 M180 H182 M182 H184 M184 H186 M186" xr:uid="{00000000-0002-0000-0800-000000000000}">
      <formula1>"0.0,1.0,2.0,3.0,4.0,5.0"</formula1>
    </dataValidation>
    <dataValidation type="decimal" allowBlank="1" showInputMessage="1" showErrorMessage="1" prompt="Value must be between 0 and 5" sqref="K21:K30 P21:P30 K35:K38 P35:P38 K40:K44 P40:P44 K46:K49 P46:P49 K51:K58 P51:P58 K60:K62 P60:P62 K72:K76 P72:P76 K78:K82 P78:P82 K84:K87 P84:P87 K89:K92 P89:P92 K94:K98 P94:P98 K100:K104 P100:P104 K106:K111 P106:P111 K116 P116 K118 P118 K120 P120 K122:K123 P122:P123 K125 P125 K127 P127 K129 P129 K134 P134 K136 P136 K138 P138 K140 P140 K142 P142 K144 P144 K146 P146 K148 P148 K150 P150 K152 P152 K154 P154 K156 P156 K158 P158 K163 P163 K165 P165 K167 P167 K169 P169 K171 P171 K173:K175 P173:P175 K180 P180 K182 P182 K184 P184 K186 P186" xr:uid="{00000000-0002-0000-0800-000001000000}">
      <formula1>0</formula1>
      <formula2>5</formula2>
    </dataValidation>
  </dataValidations>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pane xSplit="1" topLeftCell="B1" activePane="topRight" state="frozen"/>
      <selection pane="topRight" activeCell="C2" sqref="C2"/>
    </sheetView>
  </sheetViews>
  <sheetFormatPr baseColWidth="10" defaultColWidth="11.1640625" defaultRowHeight="15" customHeight="1"/>
  <cols>
    <col min="1" max="2" width="5.5" hidden="1" customWidth="1"/>
    <col min="3" max="3" width="39.83203125" customWidth="1"/>
    <col min="4" max="5" width="65.6640625" customWidth="1"/>
    <col min="6" max="6" width="9.5" customWidth="1"/>
    <col min="7" max="7" width="80.1640625" customWidth="1"/>
    <col min="8" max="8" width="11" customWidth="1"/>
    <col min="9" max="9" width="9.5" customWidth="1"/>
    <col min="10" max="10" width="10.83203125" customWidth="1"/>
    <col min="11" max="11" width="55.6640625" customWidth="1"/>
    <col min="12" max="26" width="10.83203125" customWidth="1"/>
  </cols>
  <sheetData>
    <row r="1" spans="1:26" ht="15.75" customHeight="1">
      <c r="A1" s="71"/>
      <c r="B1" s="7"/>
      <c r="C1" s="4"/>
      <c r="D1" s="28"/>
      <c r="E1" s="28"/>
      <c r="F1" s="175"/>
      <c r="G1" s="28"/>
      <c r="H1" s="28"/>
      <c r="I1" s="175"/>
      <c r="J1" s="7"/>
      <c r="K1" s="4"/>
      <c r="L1" s="4"/>
      <c r="M1" s="4"/>
      <c r="N1" s="53"/>
      <c r="O1" s="4"/>
      <c r="P1" s="4"/>
      <c r="Q1" s="4"/>
      <c r="R1" s="4"/>
      <c r="S1" s="4"/>
      <c r="T1" s="4"/>
      <c r="U1" s="4"/>
      <c r="V1" s="4"/>
      <c r="W1" s="4"/>
      <c r="X1" s="4"/>
      <c r="Y1" s="4"/>
      <c r="Z1" s="4"/>
    </row>
    <row r="2" spans="1:26" ht="15.75" customHeight="1">
      <c r="A2" s="71"/>
      <c r="B2" s="7"/>
      <c r="C2" s="4"/>
      <c r="D2" s="4"/>
      <c r="E2" s="4"/>
      <c r="F2" s="7"/>
      <c r="G2" s="4"/>
      <c r="H2" s="4"/>
      <c r="I2" s="7"/>
      <c r="J2" s="7"/>
      <c r="K2" s="4"/>
      <c r="L2" s="4"/>
      <c r="M2" s="4"/>
      <c r="N2" s="53"/>
      <c r="O2" s="4"/>
      <c r="P2" s="4"/>
      <c r="Q2" s="4"/>
      <c r="R2" s="4"/>
      <c r="S2" s="4"/>
      <c r="T2" s="4"/>
      <c r="U2" s="4"/>
      <c r="V2" s="4"/>
      <c r="W2" s="4"/>
      <c r="X2" s="4"/>
      <c r="Y2" s="4"/>
      <c r="Z2" s="4"/>
    </row>
    <row r="3" spans="1:26" ht="15.75" customHeight="1">
      <c r="A3" s="71"/>
      <c r="B3" s="7"/>
      <c r="C3" s="4"/>
      <c r="D3" s="55" t="s">
        <v>2042</v>
      </c>
      <c r="E3" s="4"/>
      <c r="F3" s="137"/>
      <c r="G3" s="24"/>
      <c r="H3" s="24"/>
      <c r="I3" s="137"/>
      <c r="J3" s="137"/>
      <c r="K3" s="4"/>
      <c r="L3" s="4"/>
      <c r="M3" s="4"/>
      <c r="N3" s="53"/>
      <c r="O3" s="4"/>
      <c r="P3" s="4"/>
      <c r="Q3" s="4"/>
      <c r="R3" s="4"/>
      <c r="S3" s="4"/>
      <c r="T3" s="4"/>
      <c r="U3" s="4"/>
      <c r="V3" s="4"/>
      <c r="W3" s="4"/>
      <c r="X3" s="4"/>
      <c r="Y3" s="4"/>
      <c r="Z3" s="4"/>
    </row>
    <row r="4" spans="1:26" ht="15.75" customHeight="1">
      <c r="A4" s="71"/>
      <c r="B4" s="7"/>
      <c r="C4" s="104" t="s">
        <v>4783</v>
      </c>
      <c r="D4" s="105" t="s">
        <v>2</v>
      </c>
      <c r="E4" s="58" t="s">
        <v>4</v>
      </c>
      <c r="F4" s="59" t="s">
        <v>8</v>
      </c>
      <c r="G4" s="58" t="s">
        <v>11</v>
      </c>
      <c r="H4" s="4"/>
      <c r="I4" s="137"/>
      <c r="J4" s="24"/>
      <c r="K4" s="24"/>
      <c r="L4" s="137"/>
      <c r="M4" s="137"/>
      <c r="N4" s="137"/>
      <c r="O4" s="4"/>
      <c r="P4" s="4"/>
      <c r="Q4" s="53"/>
      <c r="R4" s="4"/>
      <c r="S4" s="4"/>
      <c r="T4" s="4"/>
      <c r="U4" s="4"/>
      <c r="V4" s="4"/>
      <c r="W4" s="4"/>
      <c r="X4" s="4"/>
      <c r="Y4" s="4"/>
      <c r="Z4" s="4"/>
    </row>
    <row r="5" spans="1:26" ht="15.75" customHeight="1">
      <c r="A5" s="71"/>
      <c r="B5" s="7"/>
      <c r="C5" s="108" t="s">
        <v>2401</v>
      </c>
      <c r="D5" s="62">
        <v>2.7895833333333333</v>
      </c>
      <c r="E5" s="62">
        <v>2.5750000000000002</v>
      </c>
      <c r="F5" s="62">
        <f t="shared" ref="F5:G5" si="0">AVERAGE(N21:N44)</f>
        <v>3.05</v>
      </c>
      <c r="G5" s="62">
        <f t="shared" si="0"/>
        <v>2.6</v>
      </c>
      <c r="H5" s="4"/>
      <c r="I5" s="137"/>
      <c r="J5" s="24"/>
      <c r="K5" s="24"/>
      <c r="L5" s="137"/>
      <c r="M5" s="137"/>
      <c r="N5" s="137"/>
      <c r="O5" s="4"/>
      <c r="P5" s="4"/>
      <c r="Q5" s="53"/>
      <c r="R5" s="4"/>
      <c r="S5" s="4"/>
      <c r="T5" s="4"/>
      <c r="U5" s="4"/>
      <c r="V5" s="4"/>
      <c r="W5" s="4"/>
      <c r="X5" s="4"/>
      <c r="Y5" s="4"/>
      <c r="Z5" s="4"/>
    </row>
    <row r="6" spans="1:26" ht="15.75" customHeight="1">
      <c r="A6" s="71"/>
      <c r="B6" s="7"/>
      <c r="C6" s="108" t="s">
        <v>2568</v>
      </c>
      <c r="D6" s="62">
        <v>2.7145833333333336</v>
      </c>
      <c r="E6" s="62">
        <v>2.4</v>
      </c>
      <c r="F6" s="62">
        <f t="shared" ref="F6:G6" si="1">AVERAGE(N50:N77)</f>
        <v>2.4</v>
      </c>
      <c r="G6" s="62">
        <f t="shared" si="1"/>
        <v>2.3250000000000002</v>
      </c>
      <c r="H6" s="4"/>
      <c r="I6" s="137"/>
      <c r="J6" s="24"/>
      <c r="K6" s="24"/>
      <c r="L6" s="137"/>
      <c r="M6" s="137"/>
      <c r="N6" s="137"/>
      <c r="O6" s="4"/>
      <c r="P6" s="4"/>
      <c r="Q6" s="53"/>
      <c r="R6" s="4"/>
      <c r="S6" s="4"/>
      <c r="T6" s="4"/>
      <c r="U6" s="4"/>
      <c r="V6" s="4"/>
      <c r="W6" s="4"/>
      <c r="X6" s="4"/>
      <c r="Y6" s="4"/>
      <c r="Z6" s="4"/>
    </row>
    <row r="7" spans="1:26" ht="15.75" customHeight="1">
      <c r="A7" s="71"/>
      <c r="B7" s="7"/>
      <c r="C7" s="108" t="s">
        <v>59</v>
      </c>
      <c r="D7" s="62">
        <v>2.2916666666666665</v>
      </c>
      <c r="E7" s="62">
        <v>1.2</v>
      </c>
      <c r="F7" s="62" t="str">
        <f>IF(ISNUMBER(AVERAGE(N83:N89)),AVERAGE(N83:N89),"-")</f>
        <v>-</v>
      </c>
      <c r="G7" s="62">
        <f>AVERAGE(O83:O89)</f>
        <v>1.2</v>
      </c>
      <c r="H7" s="4"/>
      <c r="I7" s="137"/>
      <c r="J7" s="24"/>
      <c r="K7" s="24"/>
      <c r="L7" s="137"/>
      <c r="M7" s="137"/>
      <c r="N7" s="137"/>
      <c r="O7" s="4"/>
      <c r="P7" s="4"/>
      <c r="Q7" s="53"/>
      <c r="R7" s="4"/>
      <c r="S7" s="4"/>
      <c r="T7" s="4"/>
      <c r="U7" s="4"/>
      <c r="V7" s="4"/>
      <c r="W7" s="4"/>
      <c r="X7" s="4"/>
      <c r="Y7" s="4"/>
      <c r="Z7" s="4"/>
    </row>
    <row r="8" spans="1:26" ht="15.75" customHeight="1">
      <c r="A8" s="71"/>
      <c r="B8" s="7"/>
      <c r="C8" s="108" t="s">
        <v>555</v>
      </c>
      <c r="D8" s="62">
        <v>2.4080509768009768</v>
      </c>
      <c r="E8" s="62">
        <v>1.8</v>
      </c>
      <c r="F8" s="62">
        <f t="shared" ref="F8:G8" si="2">AVERAGE(N95:N118)</f>
        <v>3.5384615384615383</v>
      </c>
      <c r="G8" s="62">
        <f t="shared" si="2"/>
        <v>1.8</v>
      </c>
      <c r="H8" s="4"/>
      <c r="I8" s="137"/>
      <c r="J8" s="24"/>
      <c r="K8" s="24"/>
      <c r="L8" s="137"/>
      <c r="M8" s="137"/>
      <c r="N8" s="137"/>
      <c r="O8" s="4"/>
      <c r="P8" s="4"/>
      <c r="Q8" s="53"/>
      <c r="R8" s="4"/>
      <c r="S8" s="4"/>
      <c r="T8" s="4"/>
      <c r="U8" s="4"/>
      <c r="V8" s="4"/>
      <c r="W8" s="4"/>
      <c r="X8" s="4"/>
      <c r="Y8" s="4"/>
      <c r="Z8" s="4"/>
    </row>
    <row r="9" spans="1:26" ht="15.75" customHeight="1">
      <c r="A9" s="71"/>
      <c r="B9" s="7"/>
      <c r="C9" s="108" t="s">
        <v>249</v>
      </c>
      <c r="D9" s="62">
        <v>3.46875</v>
      </c>
      <c r="E9" s="62">
        <v>3.375</v>
      </c>
      <c r="F9" s="62">
        <f t="shared" ref="F9:G9" si="3">AVERAGE(N123:N126)</f>
        <v>4</v>
      </c>
      <c r="G9" s="62">
        <f t="shared" si="3"/>
        <v>3.375</v>
      </c>
      <c r="H9" s="4"/>
      <c r="I9" s="137"/>
      <c r="J9" s="24"/>
      <c r="K9" s="24"/>
      <c r="L9" s="137"/>
      <c r="M9" s="137"/>
      <c r="N9" s="137"/>
      <c r="O9" s="4"/>
      <c r="P9" s="4"/>
      <c r="Q9" s="53"/>
      <c r="R9" s="4"/>
      <c r="S9" s="4"/>
      <c r="T9" s="4"/>
      <c r="U9" s="4"/>
      <c r="V9" s="4"/>
      <c r="W9" s="4"/>
      <c r="X9" s="4"/>
      <c r="Y9" s="4"/>
      <c r="Z9" s="4"/>
    </row>
    <row r="10" spans="1:26" ht="15.75" customHeight="1">
      <c r="A10" s="71"/>
      <c r="B10" s="7"/>
      <c r="C10" s="108" t="s">
        <v>2094</v>
      </c>
      <c r="D10" s="62">
        <v>2.75</v>
      </c>
      <c r="E10" s="62">
        <v>2</v>
      </c>
      <c r="F10" s="62" t="str">
        <f t="shared" ref="F10:G10" si="4">N131</f>
        <v/>
      </c>
      <c r="G10" s="62">
        <f t="shared" si="4"/>
        <v>2</v>
      </c>
      <c r="H10" s="4"/>
      <c r="I10" s="137"/>
      <c r="J10" s="24"/>
      <c r="K10" s="24"/>
      <c r="L10" s="137"/>
      <c r="M10" s="137"/>
      <c r="N10" s="137"/>
      <c r="O10" s="4"/>
      <c r="P10" s="4"/>
      <c r="Q10" s="53"/>
      <c r="R10" s="4"/>
      <c r="S10" s="4"/>
      <c r="T10" s="4"/>
      <c r="U10" s="4"/>
      <c r="V10" s="4"/>
      <c r="W10" s="4"/>
      <c r="X10" s="4"/>
      <c r="Y10" s="4"/>
      <c r="Z10" s="4"/>
    </row>
    <row r="11" spans="1:26" ht="15.75" customHeight="1">
      <c r="A11" s="71"/>
      <c r="B11" s="7"/>
      <c r="C11" s="176" t="s">
        <v>4205</v>
      </c>
      <c r="D11" s="67">
        <v>2.69026020961932</v>
      </c>
      <c r="E11" s="67">
        <v>2.2769230769230768</v>
      </c>
      <c r="F11" s="67">
        <f t="shared" ref="F11:G11" si="5">AVERAGE(N21:N131)</f>
        <v>3</v>
      </c>
      <c r="G11" s="67">
        <f t="shared" si="5"/>
        <v>2.2615384615384615</v>
      </c>
      <c r="H11" s="4"/>
      <c r="I11" s="137"/>
      <c r="J11" s="24"/>
      <c r="K11" s="24"/>
      <c r="L11" s="137"/>
      <c r="M11" s="137"/>
      <c r="N11" s="137"/>
      <c r="O11" s="4"/>
      <c r="P11" s="4"/>
      <c r="Q11" s="53"/>
      <c r="R11" s="4"/>
      <c r="S11" s="4"/>
      <c r="T11" s="4"/>
      <c r="U11" s="4"/>
      <c r="V11" s="4"/>
      <c r="W11" s="4"/>
      <c r="X11" s="4"/>
      <c r="Y11" s="4"/>
      <c r="Z11" s="4"/>
    </row>
    <row r="12" spans="1:26" ht="15.75" customHeight="1">
      <c r="A12" s="71"/>
      <c r="B12" s="7"/>
      <c r="C12" s="4"/>
      <c r="D12" s="4"/>
      <c r="E12" s="4"/>
      <c r="F12" s="137"/>
      <c r="G12" s="24"/>
      <c r="H12" s="24"/>
      <c r="I12" s="137"/>
      <c r="J12" s="137"/>
      <c r="K12" s="4"/>
      <c r="L12" s="4"/>
      <c r="M12" s="4"/>
      <c r="N12" s="53"/>
      <c r="O12" s="4"/>
      <c r="P12" s="4"/>
      <c r="Q12" s="4"/>
      <c r="R12" s="4"/>
      <c r="S12" s="4"/>
      <c r="T12" s="4"/>
      <c r="U12" s="4"/>
      <c r="V12" s="4"/>
      <c r="W12" s="4"/>
      <c r="X12" s="4"/>
      <c r="Y12" s="4"/>
      <c r="Z12" s="4"/>
    </row>
    <row r="13" spans="1:26" ht="15.75" customHeight="1">
      <c r="A13" s="71"/>
      <c r="B13" s="7"/>
      <c r="C13" s="4"/>
      <c r="D13" s="4"/>
      <c r="E13" s="4"/>
      <c r="F13" s="137"/>
      <c r="G13" s="24"/>
      <c r="H13" s="24"/>
      <c r="I13" s="137"/>
      <c r="J13" s="137"/>
      <c r="K13" s="4"/>
      <c r="L13" s="4"/>
      <c r="M13" s="4"/>
      <c r="N13" s="53"/>
      <c r="O13" s="4"/>
      <c r="P13" s="4"/>
      <c r="Q13" s="4"/>
      <c r="R13" s="4"/>
      <c r="S13" s="4"/>
      <c r="T13" s="4"/>
      <c r="U13" s="4"/>
      <c r="V13" s="4"/>
      <c r="W13" s="4"/>
      <c r="X13" s="4"/>
      <c r="Y13" s="4"/>
      <c r="Z13" s="4"/>
    </row>
    <row r="14" spans="1:26" ht="15.75" customHeight="1">
      <c r="A14" s="71"/>
      <c r="B14" s="7"/>
      <c r="C14" s="4"/>
      <c r="D14" s="4"/>
      <c r="E14" s="4"/>
      <c r="F14" s="137"/>
      <c r="G14" s="24"/>
      <c r="H14" s="24"/>
      <c r="I14" s="137"/>
      <c r="J14" s="137"/>
      <c r="K14" s="4"/>
      <c r="L14" s="4"/>
      <c r="M14" s="4"/>
      <c r="N14" s="53"/>
      <c r="O14" s="4"/>
      <c r="P14" s="4"/>
      <c r="Q14" s="4"/>
      <c r="R14" s="4"/>
      <c r="S14" s="4"/>
      <c r="T14" s="4"/>
      <c r="U14" s="4"/>
      <c r="V14" s="4"/>
      <c r="W14" s="4"/>
      <c r="X14" s="4"/>
      <c r="Y14" s="4"/>
      <c r="Z14" s="4"/>
    </row>
    <row r="15" spans="1:26" ht="15.75" customHeight="1">
      <c r="A15" s="71"/>
      <c r="B15" s="7"/>
      <c r="C15" s="2" t="s">
        <v>2918</v>
      </c>
      <c r="D15" s="99" t="s">
        <v>2133</v>
      </c>
      <c r="E15" s="4"/>
      <c r="F15" s="7"/>
      <c r="G15" s="55" t="s">
        <v>2135</v>
      </c>
      <c r="H15" s="4"/>
      <c r="I15" s="7"/>
      <c r="J15" s="7"/>
      <c r="K15" s="4"/>
      <c r="L15" s="4"/>
      <c r="M15" s="4"/>
      <c r="N15" s="53"/>
      <c r="O15" s="4"/>
      <c r="P15" s="4"/>
      <c r="Q15" s="4"/>
      <c r="R15" s="4"/>
      <c r="S15" s="4"/>
      <c r="T15" s="4"/>
      <c r="U15" s="4"/>
      <c r="V15" s="4"/>
      <c r="W15" s="4"/>
      <c r="X15" s="4"/>
      <c r="Y15" s="4"/>
      <c r="Z15" s="4"/>
    </row>
    <row r="16" spans="1:26" ht="15.75" customHeight="1">
      <c r="A16" s="71"/>
      <c r="B16" s="7"/>
      <c r="C16" s="35" t="s">
        <v>4792</v>
      </c>
      <c r="D16" s="36" t="s">
        <v>55</v>
      </c>
      <c r="E16" s="4"/>
      <c r="F16" s="7"/>
      <c r="G16" s="4"/>
      <c r="H16" s="4"/>
      <c r="I16" s="7"/>
      <c r="J16" s="7"/>
      <c r="K16" s="4"/>
      <c r="L16" s="4"/>
      <c r="M16" s="4"/>
      <c r="N16" s="53"/>
      <c r="O16" s="4"/>
      <c r="P16" s="4"/>
      <c r="Q16" s="4"/>
      <c r="R16" s="4"/>
      <c r="S16" s="4"/>
      <c r="T16" s="4"/>
      <c r="U16" s="4"/>
      <c r="V16" s="4"/>
      <c r="W16" s="4"/>
      <c r="X16" s="4"/>
      <c r="Y16" s="4"/>
      <c r="Z16" s="4"/>
    </row>
    <row r="17" spans="1:26" ht="15.75" customHeight="1">
      <c r="A17" s="71"/>
      <c r="B17" s="7"/>
      <c r="C17" s="4"/>
      <c r="D17" s="4"/>
      <c r="E17" s="4"/>
      <c r="F17" s="7"/>
      <c r="G17" s="4"/>
      <c r="H17" s="4"/>
      <c r="I17" s="7"/>
      <c r="J17" s="7"/>
      <c r="K17" s="55" t="s">
        <v>2136</v>
      </c>
      <c r="L17" s="4"/>
      <c r="M17" s="4"/>
      <c r="N17" s="53"/>
      <c r="O17" s="4"/>
      <c r="P17" s="4"/>
      <c r="Q17" s="4"/>
      <c r="R17" s="4"/>
      <c r="S17" s="4"/>
      <c r="T17" s="4"/>
      <c r="U17" s="4"/>
      <c r="V17" s="4"/>
      <c r="W17" s="4"/>
      <c r="X17" s="4"/>
      <c r="Y17" s="4"/>
      <c r="Z17" s="4"/>
    </row>
    <row r="18" spans="1:26" ht="15.75" customHeight="1">
      <c r="A18" s="71"/>
      <c r="B18" s="7"/>
      <c r="C18" s="92" t="s">
        <v>4794</v>
      </c>
      <c r="D18" s="4"/>
      <c r="E18" s="4"/>
      <c r="F18" s="12" t="s">
        <v>31</v>
      </c>
      <c r="G18" s="24"/>
      <c r="H18" s="24"/>
      <c r="I18" s="12" t="s">
        <v>31</v>
      </c>
      <c r="J18" s="12" t="s">
        <v>37</v>
      </c>
      <c r="K18" s="4"/>
      <c r="L18" s="4"/>
      <c r="M18" s="4"/>
      <c r="N18" s="53"/>
      <c r="O18" s="12" t="s">
        <v>37</v>
      </c>
      <c r="P18" s="4"/>
      <c r="Q18" s="4"/>
      <c r="R18" s="4"/>
      <c r="S18" s="4"/>
      <c r="T18" s="4"/>
      <c r="U18" s="4"/>
      <c r="V18" s="4"/>
      <c r="W18" s="4"/>
      <c r="X18" s="4"/>
      <c r="Y18" s="4"/>
      <c r="Z18" s="4"/>
    </row>
    <row r="19" spans="1:26" ht="15.75" customHeight="1">
      <c r="A19" s="120" t="s">
        <v>17</v>
      </c>
      <c r="B19" s="35" t="s">
        <v>4795</v>
      </c>
      <c r="C19" s="177" t="s">
        <v>2401</v>
      </c>
      <c r="D19" s="14" t="s">
        <v>2160</v>
      </c>
      <c r="E19" s="14" t="s">
        <v>101</v>
      </c>
      <c r="F19" s="21" t="s">
        <v>2163</v>
      </c>
      <c r="G19" s="21" t="s">
        <v>2164</v>
      </c>
      <c r="H19" s="112" t="s">
        <v>44</v>
      </c>
      <c r="I19" s="23" t="s">
        <v>45</v>
      </c>
      <c r="J19" s="21" t="s">
        <v>41</v>
      </c>
      <c r="K19" s="21" t="s">
        <v>2169</v>
      </c>
      <c r="L19" s="23" t="s">
        <v>45</v>
      </c>
      <c r="M19" s="23" t="s">
        <v>47</v>
      </c>
      <c r="N19" s="59" t="s">
        <v>52</v>
      </c>
      <c r="O19" s="14" t="s">
        <v>53</v>
      </c>
      <c r="P19" s="4"/>
      <c r="Q19" s="4"/>
      <c r="R19" s="4"/>
      <c r="S19" s="4"/>
      <c r="T19" s="4"/>
      <c r="U19" s="4"/>
      <c r="V19" s="4"/>
      <c r="W19" s="4"/>
      <c r="X19" s="4"/>
      <c r="Y19" s="4"/>
      <c r="Z19" s="4"/>
    </row>
    <row r="20" spans="1:26" ht="15.75" customHeight="1">
      <c r="A20" s="71"/>
      <c r="B20" s="7"/>
      <c r="C20" s="178" t="s">
        <v>2404</v>
      </c>
      <c r="D20" s="179"/>
      <c r="E20" s="179"/>
      <c r="F20" s="175"/>
      <c r="G20" s="179"/>
      <c r="H20" s="179"/>
      <c r="I20" s="175"/>
      <c r="J20" s="7"/>
      <c r="K20" s="4"/>
      <c r="L20" s="4"/>
      <c r="M20" s="4"/>
      <c r="N20" s="53"/>
      <c r="O20" s="4"/>
      <c r="P20" s="4"/>
      <c r="Q20" s="4"/>
      <c r="R20" s="4"/>
      <c r="S20" s="4"/>
      <c r="T20" s="4"/>
      <c r="U20" s="4"/>
      <c r="V20" s="4"/>
      <c r="W20" s="4"/>
      <c r="X20" s="4"/>
      <c r="Y20" s="4"/>
      <c r="Z20" s="4"/>
    </row>
    <row r="21" spans="1:26" ht="15.75" customHeight="1">
      <c r="A21" s="71">
        <v>595</v>
      </c>
      <c r="B21" s="7">
        <v>595</v>
      </c>
      <c r="C21" s="19" t="s">
        <v>2407</v>
      </c>
      <c r="D21" s="86" t="s">
        <v>2408</v>
      </c>
      <c r="E21" s="86" t="s">
        <v>4799</v>
      </c>
      <c r="F21" s="180">
        <v>4</v>
      </c>
      <c r="G21" s="86" t="s">
        <v>4801</v>
      </c>
      <c r="H21" s="116" t="str">
        <f t="shared" ref="H21:H22" si="6">HYPERLINK("https://drive.google.com/open?id=0B93qD7tUPEF5UThKODRfODRybFk","Contract Management Documents ")</f>
        <v xml:space="preserve">Contract Management Documents </v>
      </c>
      <c r="I21" s="180">
        <v>3</v>
      </c>
      <c r="J21" s="34">
        <v>4</v>
      </c>
      <c r="K21" s="19" t="s">
        <v>4803</v>
      </c>
      <c r="L21" s="34">
        <v>4</v>
      </c>
      <c r="M21" s="34"/>
      <c r="N21" s="38">
        <f t="shared" ref="N21:N22" si="7">IF(J21&lt;&gt;"",J21,IF(F21&lt;&gt;"",F21,""))</f>
        <v>4</v>
      </c>
      <c r="O21" s="39">
        <f t="shared" ref="O21:O22" si="8">IF(L21&lt;&gt;"",L21,IF(I21&lt;&gt;"",I21,""))</f>
        <v>4</v>
      </c>
      <c r="P21" s="4"/>
      <c r="Q21" s="4"/>
      <c r="R21" s="4"/>
      <c r="S21" s="4"/>
      <c r="T21" s="4"/>
      <c r="U21" s="4"/>
      <c r="V21" s="4"/>
      <c r="W21" s="4"/>
      <c r="X21" s="4"/>
      <c r="Y21" s="4"/>
      <c r="Z21" s="4"/>
    </row>
    <row r="22" spans="1:26" ht="15.75" customHeight="1">
      <c r="A22" s="71">
        <v>596</v>
      </c>
      <c r="B22" s="7">
        <v>596</v>
      </c>
      <c r="C22" s="19" t="s">
        <v>2417</v>
      </c>
      <c r="D22" s="86" t="s">
        <v>2418</v>
      </c>
      <c r="E22" s="86" t="s">
        <v>4806</v>
      </c>
      <c r="F22" s="180">
        <v>4</v>
      </c>
      <c r="G22" s="86" t="s">
        <v>4807</v>
      </c>
      <c r="H22" s="116" t="str">
        <f t="shared" si="6"/>
        <v xml:space="preserve">Contract Management Documents </v>
      </c>
      <c r="I22" s="180">
        <v>3.5</v>
      </c>
      <c r="J22" s="34"/>
      <c r="K22" s="19"/>
      <c r="L22" s="34"/>
      <c r="M22" s="34"/>
      <c r="N22" s="38">
        <f t="shared" si="7"/>
        <v>4</v>
      </c>
      <c r="O22" s="39">
        <f t="shared" si="8"/>
        <v>3.5</v>
      </c>
      <c r="P22" s="4"/>
      <c r="Q22" s="4"/>
      <c r="R22" s="4"/>
      <c r="S22" s="4"/>
      <c r="T22" s="4"/>
      <c r="U22" s="4"/>
      <c r="V22" s="4"/>
      <c r="W22" s="4"/>
      <c r="X22" s="4"/>
      <c r="Y22" s="4"/>
      <c r="Z22" s="4"/>
    </row>
    <row r="23" spans="1:26" ht="15.75" customHeight="1">
      <c r="A23" s="71"/>
      <c r="B23" s="7"/>
      <c r="C23" s="4"/>
      <c r="D23" s="122"/>
      <c r="E23" s="122"/>
      <c r="F23" s="71"/>
      <c r="G23" s="122"/>
      <c r="H23" s="122"/>
      <c r="I23" s="42"/>
      <c r="J23" s="7"/>
      <c r="K23" s="4"/>
      <c r="L23" s="4"/>
      <c r="M23" s="4"/>
      <c r="N23" s="53"/>
      <c r="O23" s="4"/>
      <c r="P23" s="4"/>
      <c r="Q23" s="4"/>
      <c r="R23" s="4"/>
      <c r="S23" s="4"/>
      <c r="T23" s="4"/>
      <c r="U23" s="4"/>
      <c r="V23" s="4"/>
      <c r="W23" s="4"/>
      <c r="X23" s="4"/>
      <c r="Y23" s="4"/>
      <c r="Z23" s="4"/>
    </row>
    <row r="24" spans="1:26" ht="15.75" customHeight="1">
      <c r="A24" s="71">
        <v>606</v>
      </c>
      <c r="B24" s="7">
        <v>597</v>
      </c>
      <c r="C24" s="19" t="s">
        <v>4809</v>
      </c>
      <c r="D24" s="86" t="s">
        <v>3418</v>
      </c>
      <c r="E24" s="86" t="s">
        <v>3419</v>
      </c>
      <c r="F24" s="180">
        <v>1</v>
      </c>
      <c r="G24" s="86" t="s">
        <v>4811</v>
      </c>
      <c r="H24" s="116" t="str">
        <f t="shared" ref="H24:H25" si="9">HYPERLINK("https://drive.google.com/open?id=0B93qD7tUPEF5UThKODRfODRybFk","Contract Management Documents ")</f>
        <v xml:space="preserve">Contract Management Documents </v>
      </c>
      <c r="I24" s="180">
        <v>3</v>
      </c>
      <c r="J24" s="34">
        <v>3</v>
      </c>
      <c r="K24" s="19" t="s">
        <v>4812</v>
      </c>
      <c r="L24" s="34"/>
      <c r="M24" s="34"/>
      <c r="N24" s="38">
        <f t="shared" ref="N24:N25" si="10">IF(J24&lt;&gt;"",J24,IF(F24&lt;&gt;"",F24,""))</f>
        <v>3</v>
      </c>
      <c r="O24" s="39">
        <f t="shared" ref="O24:O25" si="11">IF(L24&lt;&gt;"",L24,IF(I24&lt;&gt;"",I24,""))</f>
        <v>3</v>
      </c>
      <c r="P24" s="4"/>
      <c r="Q24" s="4"/>
      <c r="R24" s="4"/>
      <c r="S24" s="4"/>
      <c r="T24" s="4"/>
      <c r="U24" s="4"/>
      <c r="V24" s="4"/>
      <c r="W24" s="4"/>
      <c r="X24" s="4"/>
      <c r="Y24" s="4"/>
      <c r="Z24" s="4"/>
    </row>
    <row r="25" spans="1:26" ht="15.75" customHeight="1">
      <c r="A25" s="71">
        <v>607</v>
      </c>
      <c r="B25" s="7">
        <v>598</v>
      </c>
      <c r="C25" s="19" t="s">
        <v>4815</v>
      </c>
      <c r="D25" s="86" t="s">
        <v>3424</v>
      </c>
      <c r="E25" s="86" t="s">
        <v>3425</v>
      </c>
      <c r="F25" s="180">
        <v>2</v>
      </c>
      <c r="G25" s="86" t="s">
        <v>4816</v>
      </c>
      <c r="H25" s="116" t="str">
        <f t="shared" si="9"/>
        <v xml:space="preserve">Contract Management Documents </v>
      </c>
      <c r="I25" s="180">
        <v>3</v>
      </c>
      <c r="J25" s="34">
        <v>3</v>
      </c>
      <c r="K25" s="19"/>
      <c r="L25" s="34"/>
      <c r="M25" s="34"/>
      <c r="N25" s="38">
        <f t="shared" si="10"/>
        <v>3</v>
      </c>
      <c r="O25" s="39">
        <f t="shared" si="11"/>
        <v>3</v>
      </c>
      <c r="P25" s="4"/>
      <c r="Q25" s="4"/>
      <c r="R25" s="4"/>
      <c r="S25" s="4"/>
      <c r="T25" s="4"/>
      <c r="U25" s="4"/>
      <c r="V25" s="4"/>
      <c r="W25" s="4"/>
      <c r="X25" s="4"/>
      <c r="Y25" s="4"/>
      <c r="Z25" s="4"/>
    </row>
    <row r="26" spans="1:26" ht="15.75" customHeight="1">
      <c r="A26" s="71"/>
      <c r="B26" s="7"/>
      <c r="C26" s="4"/>
      <c r="D26" s="122"/>
      <c r="E26" s="181"/>
      <c r="F26" s="182"/>
      <c r="G26" s="181"/>
      <c r="H26" s="181"/>
      <c r="I26" s="42"/>
      <c r="J26" s="7"/>
      <c r="K26" s="4"/>
      <c r="L26" s="4"/>
      <c r="M26" s="4"/>
      <c r="N26" s="53"/>
      <c r="O26" s="4"/>
      <c r="P26" s="4"/>
      <c r="Q26" s="4"/>
      <c r="R26" s="4"/>
      <c r="S26" s="4"/>
      <c r="T26" s="4"/>
      <c r="U26" s="4"/>
      <c r="V26" s="4"/>
      <c r="W26" s="4"/>
      <c r="X26" s="4"/>
      <c r="Y26" s="4"/>
      <c r="Z26" s="4"/>
    </row>
    <row r="27" spans="1:26" ht="15.75" customHeight="1">
      <c r="A27" s="71">
        <v>608</v>
      </c>
      <c r="B27" s="7">
        <v>599</v>
      </c>
      <c r="C27" s="19" t="s">
        <v>4819</v>
      </c>
      <c r="D27" s="86" t="s">
        <v>4820</v>
      </c>
      <c r="E27" s="86" t="s">
        <v>4821</v>
      </c>
      <c r="F27" s="180">
        <v>3</v>
      </c>
      <c r="G27" s="86" t="s">
        <v>4822</v>
      </c>
      <c r="H27" s="116" t="str">
        <f t="shared" ref="H27:H30" si="12">HYPERLINK("https://drive.google.com/open?id=0B93qD7tUPEF5UThKODRfODRybFk","Contract Management Documents ")</f>
        <v xml:space="preserve">Contract Management Documents </v>
      </c>
      <c r="I27" s="180">
        <v>2</v>
      </c>
      <c r="J27" s="34">
        <v>3</v>
      </c>
      <c r="K27" s="19" t="s">
        <v>4824</v>
      </c>
      <c r="L27" s="34">
        <v>2</v>
      </c>
      <c r="M27" s="34" t="s">
        <v>4825</v>
      </c>
      <c r="N27" s="38">
        <f t="shared" ref="N27:N33" si="13">IF(J27&lt;&gt;"",J27,IF(F27&lt;&gt;"",F27,""))</f>
        <v>3</v>
      </c>
      <c r="O27" s="39">
        <f t="shared" ref="O27:O33" si="14">IF(L27&lt;&gt;"",L27,IF(I27&lt;&gt;"",I27,""))</f>
        <v>2</v>
      </c>
      <c r="P27" s="4"/>
      <c r="Q27" s="4"/>
      <c r="R27" s="4"/>
      <c r="S27" s="4"/>
      <c r="T27" s="4"/>
      <c r="U27" s="4"/>
      <c r="V27" s="4"/>
      <c r="W27" s="4"/>
      <c r="X27" s="4"/>
      <c r="Y27" s="4"/>
      <c r="Z27" s="4"/>
    </row>
    <row r="28" spans="1:26" ht="15.75" customHeight="1">
      <c r="A28" s="71">
        <v>609</v>
      </c>
      <c r="B28" s="7">
        <v>600</v>
      </c>
      <c r="C28" s="19" t="s">
        <v>4826</v>
      </c>
      <c r="D28" s="86" t="s">
        <v>4827</v>
      </c>
      <c r="E28" s="86" t="s">
        <v>4828</v>
      </c>
      <c r="F28" s="180">
        <v>3</v>
      </c>
      <c r="G28" s="86" t="s">
        <v>4829</v>
      </c>
      <c r="H28" s="116" t="str">
        <f t="shared" si="12"/>
        <v xml:space="preserve">Contract Management Documents </v>
      </c>
      <c r="I28" s="180">
        <v>2</v>
      </c>
      <c r="J28" s="34">
        <v>3</v>
      </c>
      <c r="K28" s="19"/>
      <c r="L28" s="34">
        <v>2</v>
      </c>
      <c r="M28" s="34" t="s">
        <v>4825</v>
      </c>
      <c r="N28" s="38">
        <f t="shared" si="13"/>
        <v>3</v>
      </c>
      <c r="O28" s="39">
        <f t="shared" si="14"/>
        <v>2</v>
      </c>
      <c r="P28" s="4"/>
      <c r="Q28" s="4"/>
      <c r="R28" s="4"/>
      <c r="S28" s="4"/>
      <c r="T28" s="4"/>
      <c r="U28" s="4"/>
      <c r="V28" s="4"/>
      <c r="W28" s="4"/>
      <c r="X28" s="4"/>
      <c r="Y28" s="4"/>
      <c r="Z28" s="4"/>
    </row>
    <row r="29" spans="1:26" ht="15.75" customHeight="1">
      <c r="A29" s="71">
        <v>610</v>
      </c>
      <c r="B29" s="7">
        <v>601</v>
      </c>
      <c r="C29" s="19" t="s">
        <v>4831</v>
      </c>
      <c r="D29" s="86" t="s">
        <v>3427</v>
      </c>
      <c r="E29" s="86" t="s">
        <v>4832</v>
      </c>
      <c r="F29" s="180">
        <v>3</v>
      </c>
      <c r="G29" s="86" t="s">
        <v>2489</v>
      </c>
      <c r="H29" s="116" t="str">
        <f t="shared" si="12"/>
        <v xml:space="preserve">Contract Management Documents </v>
      </c>
      <c r="I29" s="180">
        <v>2</v>
      </c>
      <c r="J29" s="34">
        <v>3</v>
      </c>
      <c r="K29" s="19" t="s">
        <v>4834</v>
      </c>
      <c r="L29" s="34">
        <v>2.5</v>
      </c>
      <c r="M29" s="34"/>
      <c r="N29" s="38">
        <f t="shared" si="13"/>
        <v>3</v>
      </c>
      <c r="O29" s="39">
        <f t="shared" si="14"/>
        <v>2.5</v>
      </c>
      <c r="P29" s="4"/>
      <c r="Q29" s="4"/>
      <c r="R29" s="4"/>
      <c r="S29" s="4"/>
      <c r="T29" s="4"/>
      <c r="U29" s="4"/>
      <c r="V29" s="4"/>
      <c r="W29" s="4"/>
      <c r="X29" s="4"/>
      <c r="Y29" s="4"/>
      <c r="Z29" s="4"/>
    </row>
    <row r="30" spans="1:26" ht="15.75" customHeight="1">
      <c r="A30" s="71">
        <v>611</v>
      </c>
      <c r="B30" s="7">
        <v>602</v>
      </c>
      <c r="C30" s="19" t="s">
        <v>4835</v>
      </c>
      <c r="D30" s="86" t="s">
        <v>4836</v>
      </c>
      <c r="E30" s="86" t="s">
        <v>4837</v>
      </c>
      <c r="F30" s="180">
        <v>3</v>
      </c>
      <c r="G30" s="86" t="s">
        <v>4838</v>
      </c>
      <c r="H30" s="116" t="str">
        <f t="shared" si="12"/>
        <v xml:space="preserve">Contract Management Documents </v>
      </c>
      <c r="I30" s="180">
        <v>2</v>
      </c>
      <c r="J30" s="34"/>
      <c r="K30" s="19"/>
      <c r="L30" s="34">
        <v>2.5</v>
      </c>
      <c r="M30" s="34"/>
      <c r="N30" s="38">
        <f t="shared" si="13"/>
        <v>3</v>
      </c>
      <c r="O30" s="39">
        <f t="shared" si="14"/>
        <v>2.5</v>
      </c>
      <c r="P30" s="4"/>
      <c r="Q30" s="4"/>
      <c r="R30" s="4"/>
      <c r="S30" s="4"/>
      <c r="T30" s="4"/>
      <c r="U30" s="4"/>
      <c r="V30" s="4"/>
      <c r="W30" s="4"/>
      <c r="X30" s="4"/>
      <c r="Y30" s="4"/>
      <c r="Z30" s="4"/>
    </row>
    <row r="31" spans="1:26" ht="15.75" customHeight="1">
      <c r="A31" s="184" t="s">
        <v>55</v>
      </c>
      <c r="B31" s="185">
        <v>603</v>
      </c>
      <c r="C31" s="19" t="s">
        <v>4840</v>
      </c>
      <c r="D31" s="86" t="s">
        <v>4841</v>
      </c>
      <c r="E31" s="86" t="s">
        <v>4842</v>
      </c>
      <c r="F31" s="180">
        <v>3</v>
      </c>
      <c r="G31" s="86"/>
      <c r="H31" s="86"/>
      <c r="I31" s="180">
        <v>3</v>
      </c>
      <c r="J31" s="34">
        <v>4</v>
      </c>
      <c r="K31" s="19"/>
      <c r="L31" s="34">
        <v>3</v>
      </c>
      <c r="M31" s="34" t="s">
        <v>4843</v>
      </c>
      <c r="N31" s="38">
        <f t="shared" si="13"/>
        <v>4</v>
      </c>
      <c r="O31" s="39">
        <f t="shared" si="14"/>
        <v>3</v>
      </c>
      <c r="P31" s="4"/>
      <c r="Q31" s="4"/>
      <c r="R31" s="4"/>
      <c r="S31" s="4"/>
      <c r="T31" s="4"/>
      <c r="U31" s="4"/>
      <c r="V31" s="4"/>
      <c r="W31" s="4"/>
      <c r="X31" s="4"/>
      <c r="Y31" s="4"/>
      <c r="Z31" s="4"/>
    </row>
    <row r="32" spans="1:26" ht="15.75" customHeight="1">
      <c r="A32" s="184" t="s">
        <v>55</v>
      </c>
      <c r="B32" s="185">
        <v>604</v>
      </c>
      <c r="C32" s="19" t="s">
        <v>4844</v>
      </c>
      <c r="D32" s="86" t="s">
        <v>4845</v>
      </c>
      <c r="E32" s="86" t="s">
        <v>4846</v>
      </c>
      <c r="F32" s="180">
        <v>3</v>
      </c>
      <c r="G32" s="86"/>
      <c r="H32" s="86"/>
      <c r="I32" s="180">
        <v>3</v>
      </c>
      <c r="J32" s="34"/>
      <c r="K32" s="19"/>
      <c r="L32" s="34"/>
      <c r="M32" s="34"/>
      <c r="N32" s="38">
        <f t="shared" si="13"/>
        <v>3</v>
      </c>
      <c r="O32" s="39">
        <f t="shared" si="14"/>
        <v>3</v>
      </c>
      <c r="P32" s="4"/>
      <c r="Q32" s="4"/>
      <c r="R32" s="4"/>
      <c r="S32" s="4"/>
      <c r="T32" s="4"/>
      <c r="U32" s="4"/>
      <c r="V32" s="4"/>
      <c r="W32" s="4"/>
      <c r="X32" s="4"/>
      <c r="Y32" s="4"/>
      <c r="Z32" s="4"/>
    </row>
    <row r="33" spans="1:26" ht="15.75" customHeight="1">
      <c r="A33" s="184" t="s">
        <v>55</v>
      </c>
      <c r="B33" s="185">
        <v>605</v>
      </c>
      <c r="C33" s="19" t="s">
        <v>4847</v>
      </c>
      <c r="D33" s="86" t="s">
        <v>4848</v>
      </c>
      <c r="E33" s="86" t="s">
        <v>4849</v>
      </c>
      <c r="F33" s="180">
        <v>3</v>
      </c>
      <c r="G33" s="86"/>
      <c r="H33" s="86"/>
      <c r="I33" s="180">
        <v>3</v>
      </c>
      <c r="J33" s="34"/>
      <c r="K33" s="19"/>
      <c r="L33" s="34"/>
      <c r="M33" s="34"/>
      <c r="N33" s="38">
        <f t="shared" si="13"/>
        <v>3</v>
      </c>
      <c r="O33" s="39">
        <f t="shared" si="14"/>
        <v>3</v>
      </c>
      <c r="P33" s="4"/>
      <c r="Q33" s="4"/>
      <c r="R33" s="4"/>
      <c r="S33" s="4"/>
      <c r="T33" s="4"/>
      <c r="U33" s="4"/>
      <c r="V33" s="4"/>
      <c r="W33" s="4"/>
      <c r="X33" s="4"/>
      <c r="Y33" s="4"/>
      <c r="Z33" s="4"/>
    </row>
    <row r="34" spans="1:26" ht="15.75" customHeight="1">
      <c r="A34" s="71"/>
      <c r="B34" s="7"/>
      <c r="C34" s="4"/>
      <c r="D34" s="122"/>
      <c r="E34" s="122"/>
      <c r="F34" s="71"/>
      <c r="G34" s="122"/>
      <c r="H34" s="122"/>
      <c r="I34" s="42"/>
      <c r="J34" s="7"/>
      <c r="K34" s="4"/>
      <c r="L34" s="4"/>
      <c r="M34" s="4"/>
      <c r="N34" s="53"/>
      <c r="O34" s="4"/>
      <c r="P34" s="4"/>
      <c r="Q34" s="4"/>
      <c r="R34" s="4"/>
      <c r="S34" s="4"/>
      <c r="T34" s="4"/>
      <c r="U34" s="4"/>
      <c r="V34" s="4"/>
      <c r="W34" s="4"/>
      <c r="X34" s="4"/>
      <c r="Y34" s="4"/>
      <c r="Z34" s="4"/>
    </row>
    <row r="35" spans="1:26" ht="15.75" customHeight="1">
      <c r="A35" s="71"/>
      <c r="B35" s="7"/>
      <c r="C35" s="2" t="s">
        <v>2493</v>
      </c>
      <c r="D35" s="51"/>
      <c r="E35" s="51"/>
      <c r="F35" s="71"/>
      <c r="G35" s="51"/>
      <c r="H35" s="51"/>
      <c r="I35" s="42"/>
      <c r="J35" s="7"/>
      <c r="K35" s="4"/>
      <c r="L35" s="4"/>
      <c r="M35" s="4"/>
      <c r="N35" s="53"/>
      <c r="O35" s="4"/>
      <c r="P35" s="4"/>
      <c r="Q35" s="4"/>
      <c r="R35" s="4"/>
      <c r="S35" s="4"/>
      <c r="T35" s="4"/>
      <c r="U35" s="4"/>
      <c r="V35" s="4"/>
      <c r="W35" s="4"/>
      <c r="X35" s="4"/>
      <c r="Y35" s="4"/>
      <c r="Z35" s="4"/>
    </row>
    <row r="36" spans="1:26" ht="15.75" customHeight="1">
      <c r="A36" s="71">
        <v>597</v>
      </c>
      <c r="B36" s="7">
        <v>606</v>
      </c>
      <c r="C36" s="19" t="s">
        <v>4851</v>
      </c>
      <c r="D36" s="86" t="s">
        <v>4852</v>
      </c>
      <c r="E36" s="86" t="s">
        <v>4853</v>
      </c>
      <c r="F36" s="180">
        <v>4</v>
      </c>
      <c r="G36" s="86" t="s">
        <v>2504</v>
      </c>
      <c r="H36" s="116" t="str">
        <f t="shared" ref="H36:H38" si="15">HYPERLINK("https://drive.google.com/open?id=0B93qD7tUPEF5UThKODRfODRybFk","Contract Management Documents ")</f>
        <v xml:space="preserve">Contract Management Documents </v>
      </c>
      <c r="I36" s="180">
        <v>3</v>
      </c>
      <c r="J36" s="34"/>
      <c r="K36" s="19"/>
      <c r="L36" s="34">
        <v>3</v>
      </c>
      <c r="M36" s="34" t="s">
        <v>4854</v>
      </c>
      <c r="N36" s="38">
        <f t="shared" ref="N36:N44" si="16">IF(J36&lt;&gt;"",J36,IF(F36&lt;&gt;"",F36,""))</f>
        <v>4</v>
      </c>
      <c r="O36" s="39">
        <f t="shared" ref="O36:O44" si="17">IF(L36&lt;&gt;"",L36,IF(I36&lt;&gt;"",I36,""))</f>
        <v>3</v>
      </c>
      <c r="P36" s="4"/>
      <c r="Q36" s="4"/>
      <c r="R36" s="4"/>
      <c r="S36" s="4"/>
      <c r="T36" s="4"/>
      <c r="U36" s="4"/>
      <c r="V36" s="4"/>
      <c r="W36" s="4"/>
      <c r="X36" s="4"/>
      <c r="Y36" s="4"/>
      <c r="Z36" s="4"/>
    </row>
    <row r="37" spans="1:26" ht="15.75" customHeight="1">
      <c r="A37" s="71">
        <v>598</v>
      </c>
      <c r="B37" s="7">
        <v>607</v>
      </c>
      <c r="C37" s="19" t="s">
        <v>4856</v>
      </c>
      <c r="D37" s="86" t="s">
        <v>2509</v>
      </c>
      <c r="E37" s="86" t="s">
        <v>4853</v>
      </c>
      <c r="F37" s="180">
        <v>3</v>
      </c>
      <c r="G37" s="86" t="s">
        <v>4858</v>
      </c>
      <c r="H37" s="116" t="str">
        <f t="shared" si="15"/>
        <v xml:space="preserve">Contract Management Documents </v>
      </c>
      <c r="I37" s="180">
        <v>2</v>
      </c>
      <c r="J37" s="34">
        <v>3</v>
      </c>
      <c r="K37" s="19" t="s">
        <v>2513</v>
      </c>
      <c r="L37" s="34">
        <v>2</v>
      </c>
      <c r="M37" s="34" t="s">
        <v>4859</v>
      </c>
      <c r="N37" s="38">
        <f t="shared" si="16"/>
        <v>3</v>
      </c>
      <c r="O37" s="39">
        <f t="shared" si="17"/>
        <v>2</v>
      </c>
      <c r="P37" s="4"/>
      <c r="Q37" s="4"/>
      <c r="R37" s="4"/>
      <c r="S37" s="4"/>
      <c r="T37" s="4"/>
      <c r="U37" s="4"/>
      <c r="V37" s="4"/>
      <c r="W37" s="4"/>
      <c r="X37" s="4"/>
      <c r="Y37" s="4"/>
      <c r="Z37" s="4"/>
    </row>
    <row r="38" spans="1:26" ht="15.75" customHeight="1">
      <c r="A38" s="71">
        <v>599</v>
      </c>
      <c r="B38" s="7">
        <v>608</v>
      </c>
      <c r="C38" s="19" t="s">
        <v>4860</v>
      </c>
      <c r="D38" s="86" t="s">
        <v>4861</v>
      </c>
      <c r="E38" s="86" t="s">
        <v>4862</v>
      </c>
      <c r="F38" s="180">
        <v>1</v>
      </c>
      <c r="G38" s="86" t="s">
        <v>4863</v>
      </c>
      <c r="H38" s="116" t="str">
        <f t="shared" si="15"/>
        <v xml:space="preserve">Contract Management Documents </v>
      </c>
      <c r="I38" s="180">
        <v>2</v>
      </c>
      <c r="J38" s="34">
        <v>2</v>
      </c>
      <c r="K38" s="19" t="s">
        <v>4864</v>
      </c>
      <c r="L38" s="34"/>
      <c r="M38" s="34"/>
      <c r="N38" s="38">
        <f t="shared" si="16"/>
        <v>2</v>
      </c>
      <c r="O38" s="39">
        <f t="shared" si="17"/>
        <v>2</v>
      </c>
      <c r="P38" s="4"/>
      <c r="Q38" s="4"/>
      <c r="R38" s="4"/>
      <c r="S38" s="4"/>
      <c r="T38" s="4"/>
      <c r="U38" s="4"/>
      <c r="V38" s="4"/>
      <c r="W38" s="4"/>
      <c r="X38" s="4"/>
      <c r="Y38" s="4"/>
      <c r="Z38" s="4"/>
    </row>
    <row r="39" spans="1:26" ht="15.75" customHeight="1">
      <c r="A39" s="71">
        <v>600</v>
      </c>
      <c r="B39" s="7">
        <v>609</v>
      </c>
      <c r="C39" s="19" t="s">
        <v>4867</v>
      </c>
      <c r="D39" s="86" t="s">
        <v>4868</v>
      </c>
      <c r="E39" s="86" t="s">
        <v>4862</v>
      </c>
      <c r="F39" s="180">
        <v>1</v>
      </c>
      <c r="G39" s="86" t="s">
        <v>4869</v>
      </c>
      <c r="H39" s="186"/>
      <c r="I39" s="180">
        <v>2</v>
      </c>
      <c r="J39" s="34">
        <v>2</v>
      </c>
      <c r="K39" s="19"/>
      <c r="L39" s="34"/>
      <c r="M39" s="34"/>
      <c r="N39" s="38">
        <f t="shared" si="16"/>
        <v>2</v>
      </c>
      <c r="O39" s="39">
        <f t="shared" si="17"/>
        <v>2</v>
      </c>
      <c r="P39" s="4"/>
      <c r="Q39" s="4"/>
      <c r="R39" s="4"/>
      <c r="S39" s="4"/>
      <c r="T39" s="4"/>
      <c r="U39" s="4"/>
      <c r="V39" s="4"/>
      <c r="W39" s="4"/>
      <c r="X39" s="4"/>
      <c r="Y39" s="4"/>
      <c r="Z39" s="4"/>
    </row>
    <row r="40" spans="1:26" ht="15.75" customHeight="1">
      <c r="A40" s="71">
        <v>601</v>
      </c>
      <c r="B40" s="7">
        <v>610</v>
      </c>
      <c r="C40" s="19" t="s">
        <v>2532</v>
      </c>
      <c r="D40" s="86" t="s">
        <v>4870</v>
      </c>
      <c r="E40" s="86" t="s">
        <v>4871</v>
      </c>
      <c r="F40" s="180">
        <v>3</v>
      </c>
      <c r="G40" s="86" t="s">
        <v>4872</v>
      </c>
      <c r="H40" s="116" t="str">
        <f t="shared" ref="H40:H44" si="18">HYPERLINK("https://drive.google.com/open?id=0B93qD7tUPEF5UThKODRfODRybFk","Contract Management Documents ")</f>
        <v xml:space="preserve">Contract Management Documents </v>
      </c>
      <c r="I40" s="180">
        <v>3</v>
      </c>
      <c r="J40" s="34">
        <v>3</v>
      </c>
      <c r="K40" s="19"/>
      <c r="L40" s="34"/>
      <c r="M40" s="34"/>
      <c r="N40" s="38">
        <f t="shared" si="16"/>
        <v>3</v>
      </c>
      <c r="O40" s="39">
        <f t="shared" si="17"/>
        <v>3</v>
      </c>
      <c r="P40" s="4"/>
      <c r="Q40" s="4"/>
      <c r="R40" s="4"/>
      <c r="S40" s="4"/>
      <c r="T40" s="4"/>
      <c r="U40" s="4"/>
      <c r="V40" s="4"/>
      <c r="W40" s="4"/>
      <c r="X40" s="4"/>
      <c r="Y40" s="4"/>
      <c r="Z40" s="4"/>
    </row>
    <row r="41" spans="1:26" ht="15.75" customHeight="1">
      <c r="A41" s="71">
        <v>602</v>
      </c>
      <c r="B41" s="7">
        <v>611</v>
      </c>
      <c r="C41" s="19" t="s">
        <v>1136</v>
      </c>
      <c r="D41" s="86" t="s">
        <v>4873</v>
      </c>
      <c r="E41" s="86" t="s">
        <v>4853</v>
      </c>
      <c r="F41" s="180">
        <v>1</v>
      </c>
      <c r="G41" s="86" t="s">
        <v>2544</v>
      </c>
      <c r="H41" s="116" t="str">
        <f t="shared" si="18"/>
        <v xml:space="preserve">Contract Management Documents </v>
      </c>
      <c r="I41" s="180">
        <v>2</v>
      </c>
      <c r="J41" s="34">
        <v>2</v>
      </c>
      <c r="K41" s="19" t="s">
        <v>2544</v>
      </c>
      <c r="L41" s="34"/>
      <c r="M41" s="34"/>
      <c r="N41" s="38">
        <f t="shared" si="16"/>
        <v>2</v>
      </c>
      <c r="O41" s="39">
        <f t="shared" si="17"/>
        <v>2</v>
      </c>
      <c r="P41" s="4"/>
      <c r="Q41" s="4"/>
      <c r="R41" s="4"/>
      <c r="S41" s="4"/>
      <c r="T41" s="4"/>
      <c r="U41" s="4"/>
      <c r="V41" s="4"/>
      <c r="W41" s="4"/>
      <c r="X41" s="4"/>
      <c r="Y41" s="4"/>
      <c r="Z41" s="4"/>
    </row>
    <row r="42" spans="1:26" ht="15.75" customHeight="1">
      <c r="A42" s="71">
        <v>603</v>
      </c>
      <c r="B42" s="7">
        <v>612</v>
      </c>
      <c r="C42" s="19" t="s">
        <v>4874</v>
      </c>
      <c r="D42" s="86" t="s">
        <v>2548</v>
      </c>
      <c r="E42" s="86" t="s">
        <v>4875</v>
      </c>
      <c r="F42" s="180">
        <v>3</v>
      </c>
      <c r="G42" s="86" t="s">
        <v>4876</v>
      </c>
      <c r="H42" s="116" t="str">
        <f t="shared" si="18"/>
        <v xml:space="preserve">Contract Management Documents </v>
      </c>
      <c r="I42" s="180">
        <v>2</v>
      </c>
      <c r="J42" s="34">
        <v>3</v>
      </c>
      <c r="K42" s="19" t="s">
        <v>4877</v>
      </c>
      <c r="L42" s="34">
        <v>2</v>
      </c>
      <c r="M42" s="34" t="s">
        <v>4878</v>
      </c>
      <c r="N42" s="38">
        <f t="shared" si="16"/>
        <v>3</v>
      </c>
      <c r="O42" s="39">
        <f t="shared" si="17"/>
        <v>2</v>
      </c>
      <c r="P42" s="4"/>
      <c r="Q42" s="4"/>
      <c r="R42" s="4"/>
      <c r="S42" s="4"/>
      <c r="T42" s="4"/>
      <c r="U42" s="4"/>
      <c r="V42" s="4"/>
      <c r="W42" s="4"/>
      <c r="X42" s="4"/>
      <c r="Y42" s="4"/>
      <c r="Z42" s="4"/>
    </row>
    <row r="43" spans="1:26" ht="15.75" customHeight="1">
      <c r="A43" s="71">
        <v>604</v>
      </c>
      <c r="B43" s="7">
        <v>613</v>
      </c>
      <c r="C43" s="19" t="s">
        <v>4879</v>
      </c>
      <c r="D43" s="86" t="s">
        <v>4880</v>
      </c>
      <c r="E43" s="86" t="s">
        <v>4881</v>
      </c>
      <c r="F43" s="180">
        <v>3</v>
      </c>
      <c r="G43" s="86" t="s">
        <v>4882</v>
      </c>
      <c r="H43" s="116" t="str">
        <f t="shared" si="18"/>
        <v xml:space="preserve">Contract Management Documents </v>
      </c>
      <c r="I43" s="180">
        <v>2</v>
      </c>
      <c r="J43" s="34">
        <v>3</v>
      </c>
      <c r="K43" s="19" t="s">
        <v>4884</v>
      </c>
      <c r="L43" s="34">
        <v>2.5</v>
      </c>
      <c r="M43" s="34" t="s">
        <v>4885</v>
      </c>
      <c r="N43" s="38">
        <f t="shared" si="16"/>
        <v>3</v>
      </c>
      <c r="O43" s="39">
        <f t="shared" si="17"/>
        <v>2.5</v>
      </c>
      <c r="P43" s="4"/>
      <c r="Q43" s="4"/>
      <c r="R43" s="4"/>
      <c r="S43" s="4"/>
      <c r="T43" s="4"/>
      <c r="U43" s="4"/>
      <c r="V43" s="4"/>
      <c r="W43" s="4"/>
      <c r="X43" s="4"/>
      <c r="Y43" s="4"/>
      <c r="Z43" s="4"/>
    </row>
    <row r="44" spans="1:26" ht="15.75" customHeight="1">
      <c r="A44" s="71">
        <v>605</v>
      </c>
      <c r="B44" s="7">
        <v>614</v>
      </c>
      <c r="C44" s="19" t="s">
        <v>4886</v>
      </c>
      <c r="D44" s="86" t="s">
        <v>4887</v>
      </c>
      <c r="E44" s="86" t="s">
        <v>4853</v>
      </c>
      <c r="F44" s="180">
        <v>3</v>
      </c>
      <c r="G44" s="86" t="s">
        <v>4888</v>
      </c>
      <c r="H44" s="116" t="str">
        <f t="shared" si="18"/>
        <v xml:space="preserve">Contract Management Documents </v>
      </c>
      <c r="I44" s="180">
        <v>2</v>
      </c>
      <c r="J44" s="34"/>
      <c r="K44" s="19"/>
      <c r="L44" s="34">
        <v>2</v>
      </c>
      <c r="M44" s="34"/>
      <c r="N44" s="38">
        <f t="shared" si="16"/>
        <v>3</v>
      </c>
      <c r="O44" s="39">
        <f t="shared" si="17"/>
        <v>2</v>
      </c>
      <c r="P44" s="4"/>
      <c r="Q44" s="4"/>
      <c r="R44" s="4"/>
      <c r="S44" s="4"/>
      <c r="T44" s="4"/>
      <c r="U44" s="4"/>
      <c r="V44" s="4"/>
      <c r="W44" s="4"/>
      <c r="X44" s="4"/>
      <c r="Y44" s="4"/>
      <c r="Z44" s="4"/>
    </row>
    <row r="45" spans="1:26" ht="15.75" customHeight="1">
      <c r="A45" s="71"/>
      <c r="B45" s="7"/>
      <c r="C45" s="4"/>
      <c r="D45" s="51"/>
      <c r="E45" s="51"/>
      <c r="F45" s="71"/>
      <c r="G45" s="51"/>
      <c r="H45" s="51"/>
      <c r="I45" s="42"/>
      <c r="J45" s="7"/>
      <c r="K45" s="4"/>
      <c r="L45" s="4"/>
      <c r="M45" s="4"/>
      <c r="N45" s="53"/>
      <c r="O45" s="4"/>
      <c r="P45" s="4"/>
      <c r="Q45" s="4"/>
      <c r="R45" s="4"/>
      <c r="S45" s="4"/>
      <c r="T45" s="4"/>
      <c r="U45" s="4"/>
      <c r="V45" s="4"/>
      <c r="W45" s="4"/>
      <c r="X45" s="4"/>
      <c r="Y45" s="4"/>
      <c r="Z45" s="4"/>
    </row>
    <row r="46" spans="1:26" ht="15.75" customHeight="1">
      <c r="A46" s="71"/>
      <c r="B46" s="7"/>
      <c r="C46" s="4"/>
      <c r="D46" s="51"/>
      <c r="E46" s="51"/>
      <c r="F46" s="71"/>
      <c r="G46" s="51"/>
      <c r="H46" s="51"/>
      <c r="I46" s="42"/>
      <c r="J46" s="7"/>
      <c r="K46" s="4"/>
      <c r="L46" s="4"/>
      <c r="M46" s="4"/>
      <c r="N46" s="53"/>
      <c r="O46" s="4"/>
      <c r="P46" s="4"/>
      <c r="Q46" s="4"/>
      <c r="R46" s="4"/>
      <c r="S46" s="4"/>
      <c r="T46" s="4"/>
      <c r="U46" s="4"/>
      <c r="V46" s="4"/>
      <c r="W46" s="4"/>
      <c r="X46" s="4"/>
      <c r="Y46" s="4"/>
      <c r="Z46" s="4"/>
    </row>
    <row r="47" spans="1:26" ht="15.75" customHeight="1">
      <c r="A47" s="71"/>
      <c r="B47" s="7"/>
      <c r="C47" s="4"/>
      <c r="D47" s="51"/>
      <c r="E47" s="51"/>
      <c r="F47" s="71"/>
      <c r="G47" s="51"/>
      <c r="H47" s="51"/>
      <c r="I47" s="42"/>
      <c r="J47" s="7"/>
      <c r="K47" s="4"/>
      <c r="L47" s="4"/>
      <c r="M47" s="4"/>
      <c r="N47" s="53"/>
      <c r="O47" s="4"/>
      <c r="P47" s="4"/>
      <c r="Q47" s="4"/>
      <c r="R47" s="4"/>
      <c r="S47" s="4"/>
      <c r="T47" s="4"/>
      <c r="U47" s="4"/>
      <c r="V47" s="4"/>
      <c r="W47" s="4"/>
      <c r="X47" s="4"/>
      <c r="Y47" s="4"/>
      <c r="Z47" s="4"/>
    </row>
    <row r="48" spans="1:26" ht="15.75" customHeight="1">
      <c r="A48" s="71"/>
      <c r="B48" s="7"/>
      <c r="C48" s="177" t="s">
        <v>2568</v>
      </c>
      <c r="D48" s="51"/>
      <c r="E48" s="51"/>
      <c r="F48" s="71"/>
      <c r="G48" s="51"/>
      <c r="H48" s="51"/>
      <c r="I48" s="42"/>
      <c r="J48" s="7"/>
      <c r="K48" s="4"/>
      <c r="L48" s="4"/>
      <c r="M48" s="4"/>
      <c r="N48" s="53"/>
      <c r="O48" s="4"/>
      <c r="P48" s="4"/>
      <c r="Q48" s="4"/>
      <c r="R48" s="4"/>
      <c r="S48" s="4"/>
      <c r="T48" s="4"/>
      <c r="U48" s="4"/>
      <c r="V48" s="4"/>
      <c r="W48" s="4"/>
      <c r="X48" s="4"/>
      <c r="Y48" s="4"/>
      <c r="Z48" s="4"/>
    </row>
    <row r="49" spans="1:26" ht="15.75" customHeight="1">
      <c r="A49" s="71"/>
      <c r="B49" s="7"/>
      <c r="C49" s="2" t="s">
        <v>2569</v>
      </c>
      <c r="D49" s="187"/>
      <c r="E49" s="187"/>
      <c r="F49" s="188"/>
      <c r="G49" s="187"/>
      <c r="H49" s="187"/>
      <c r="I49" s="42"/>
      <c r="J49" s="7"/>
      <c r="K49" s="4"/>
      <c r="L49" s="4"/>
      <c r="M49" s="4"/>
      <c r="N49" s="53"/>
      <c r="O49" s="4"/>
      <c r="P49" s="4"/>
      <c r="Q49" s="4"/>
      <c r="R49" s="4"/>
      <c r="S49" s="4"/>
      <c r="T49" s="4"/>
      <c r="U49" s="4"/>
      <c r="V49" s="4"/>
      <c r="W49" s="4"/>
      <c r="X49" s="4"/>
      <c r="Y49" s="4"/>
      <c r="Z49" s="4"/>
    </row>
    <row r="50" spans="1:26" ht="15.75" customHeight="1">
      <c r="A50" s="71">
        <v>612</v>
      </c>
      <c r="B50" s="7">
        <v>615</v>
      </c>
      <c r="C50" s="19" t="s">
        <v>4890</v>
      </c>
      <c r="D50" s="86" t="s">
        <v>2573</v>
      </c>
      <c r="E50" s="86" t="s">
        <v>4891</v>
      </c>
      <c r="F50" s="180">
        <v>2</v>
      </c>
      <c r="G50" s="86" t="s">
        <v>4892</v>
      </c>
      <c r="H50" s="116" t="str">
        <f t="shared" ref="H50:H52" si="19">HYPERLINK("https://drive.google.com/open?id=0B93qD7tUPEF5UThKODRfODRybFk","Contract Management Documents ")</f>
        <v xml:space="preserve">Contract Management Documents </v>
      </c>
      <c r="I50" s="180">
        <v>2</v>
      </c>
      <c r="J50" s="34">
        <v>3</v>
      </c>
      <c r="K50" s="19" t="s">
        <v>4893</v>
      </c>
      <c r="L50" s="34">
        <v>2.5</v>
      </c>
      <c r="M50" s="34" t="s">
        <v>4894</v>
      </c>
      <c r="N50" s="38">
        <f t="shared" ref="N50:N52" si="20">IF(J50&lt;&gt;"",J50,IF(F50&lt;&gt;"",F50,""))</f>
        <v>3</v>
      </c>
      <c r="O50" s="39">
        <f t="shared" ref="O50:O52" si="21">IF(L50&lt;&gt;"",L50,IF(I50&lt;&gt;"",I50,""))</f>
        <v>2.5</v>
      </c>
      <c r="P50" s="4"/>
      <c r="Q50" s="4"/>
      <c r="R50" s="4"/>
      <c r="S50" s="4"/>
      <c r="T50" s="4"/>
      <c r="U50" s="4"/>
      <c r="V50" s="4"/>
      <c r="W50" s="4"/>
      <c r="X50" s="4"/>
      <c r="Y50" s="4"/>
      <c r="Z50" s="4"/>
    </row>
    <row r="51" spans="1:26" ht="15.75" customHeight="1">
      <c r="A51" s="71">
        <v>613</v>
      </c>
      <c r="B51" s="7">
        <v>616</v>
      </c>
      <c r="C51" s="19" t="s">
        <v>4895</v>
      </c>
      <c r="D51" s="86" t="s">
        <v>2580</v>
      </c>
      <c r="E51" s="86" t="s">
        <v>4896</v>
      </c>
      <c r="F51" s="180">
        <v>3</v>
      </c>
      <c r="G51" s="86" t="s">
        <v>4897</v>
      </c>
      <c r="H51" s="116" t="str">
        <f t="shared" si="19"/>
        <v xml:space="preserve">Contract Management Documents </v>
      </c>
      <c r="I51" s="180">
        <v>2</v>
      </c>
      <c r="J51" s="34">
        <v>3</v>
      </c>
      <c r="K51" s="19" t="s">
        <v>4899</v>
      </c>
      <c r="L51" s="34">
        <v>2.5</v>
      </c>
      <c r="M51" s="34" t="s">
        <v>4894</v>
      </c>
      <c r="N51" s="38">
        <f t="shared" si="20"/>
        <v>3</v>
      </c>
      <c r="O51" s="39">
        <f t="shared" si="21"/>
        <v>2.5</v>
      </c>
      <c r="P51" s="4"/>
      <c r="Q51" s="4"/>
      <c r="R51" s="4"/>
      <c r="S51" s="4"/>
      <c r="T51" s="4"/>
      <c r="U51" s="4"/>
      <c r="V51" s="4"/>
      <c r="W51" s="4"/>
      <c r="X51" s="4"/>
      <c r="Y51" s="4"/>
      <c r="Z51" s="4"/>
    </row>
    <row r="52" spans="1:26" ht="15.75" customHeight="1">
      <c r="A52" s="71">
        <v>614</v>
      </c>
      <c r="B52" s="7">
        <v>617</v>
      </c>
      <c r="C52" s="19" t="s">
        <v>4498</v>
      </c>
      <c r="D52" s="86" t="s">
        <v>2588</v>
      </c>
      <c r="E52" s="86" t="s">
        <v>4837</v>
      </c>
      <c r="F52" s="180">
        <v>2</v>
      </c>
      <c r="G52" s="86" t="s">
        <v>4900</v>
      </c>
      <c r="H52" s="116" t="str">
        <f t="shared" si="19"/>
        <v xml:space="preserve">Contract Management Documents </v>
      </c>
      <c r="I52" s="180">
        <v>2</v>
      </c>
      <c r="J52" s="34"/>
      <c r="K52" s="19"/>
      <c r="L52" s="34"/>
      <c r="M52" s="34"/>
      <c r="N52" s="38">
        <f t="shared" si="20"/>
        <v>2</v>
      </c>
      <c r="O52" s="39">
        <f t="shared" si="21"/>
        <v>2</v>
      </c>
      <c r="P52" s="4"/>
      <c r="Q52" s="4"/>
      <c r="R52" s="4"/>
      <c r="S52" s="4"/>
      <c r="T52" s="4"/>
      <c r="U52" s="4"/>
      <c r="V52" s="4"/>
      <c r="W52" s="4"/>
      <c r="X52" s="4"/>
      <c r="Y52" s="4"/>
      <c r="Z52" s="4"/>
    </row>
    <row r="53" spans="1:26" ht="15.75" customHeight="1">
      <c r="A53" s="71"/>
      <c r="B53" s="7"/>
      <c r="C53" s="4"/>
      <c r="D53" s="51"/>
      <c r="E53" s="51"/>
      <c r="F53" s="71"/>
      <c r="G53" s="51"/>
      <c r="H53" s="51"/>
      <c r="I53" s="42"/>
      <c r="J53" s="7"/>
      <c r="K53" s="4"/>
      <c r="L53" s="4"/>
      <c r="M53" s="4"/>
      <c r="N53" s="53"/>
      <c r="O53" s="4"/>
      <c r="P53" s="4"/>
      <c r="Q53" s="4"/>
      <c r="R53" s="4"/>
      <c r="S53" s="4"/>
      <c r="T53" s="4"/>
      <c r="U53" s="4"/>
      <c r="V53" s="4"/>
      <c r="W53" s="4"/>
      <c r="X53" s="4"/>
      <c r="Y53" s="4"/>
      <c r="Z53" s="4"/>
    </row>
    <row r="54" spans="1:26" ht="15.75" customHeight="1">
      <c r="A54" s="71"/>
      <c r="B54" s="7"/>
      <c r="C54" s="2" t="s">
        <v>2594</v>
      </c>
      <c r="D54" s="187"/>
      <c r="E54" s="51"/>
      <c r="F54" s="71"/>
      <c r="G54" s="51"/>
      <c r="H54" s="51"/>
      <c r="I54" s="42"/>
      <c r="J54" s="7"/>
      <c r="K54" s="4"/>
      <c r="L54" s="4"/>
      <c r="M54" s="4"/>
      <c r="N54" s="53"/>
      <c r="O54" s="4"/>
      <c r="P54" s="4"/>
      <c r="Q54" s="4"/>
      <c r="R54" s="4"/>
      <c r="S54" s="4"/>
      <c r="T54" s="4"/>
      <c r="U54" s="4"/>
      <c r="V54" s="4"/>
      <c r="W54" s="4"/>
      <c r="X54" s="4"/>
      <c r="Y54" s="4"/>
      <c r="Z54" s="4"/>
    </row>
    <row r="55" spans="1:26" ht="15.75" customHeight="1">
      <c r="A55" s="71">
        <v>615</v>
      </c>
      <c r="B55" s="7">
        <v>618</v>
      </c>
      <c r="C55" s="19" t="s">
        <v>4901</v>
      </c>
      <c r="D55" s="86" t="s">
        <v>2600</v>
      </c>
      <c r="E55" s="86" t="s">
        <v>4902</v>
      </c>
      <c r="F55" s="180">
        <v>2</v>
      </c>
      <c r="G55" s="86" t="s">
        <v>4903</v>
      </c>
      <c r="H55" s="116" t="str">
        <f t="shared" ref="H55:H57" si="22">HYPERLINK("https://drive.google.com/open?id=0B93qD7tUPEF5UThKODRfODRybFk","Contract Management Documents ")</f>
        <v xml:space="preserve">Contract Management Documents </v>
      </c>
      <c r="I55" s="180">
        <v>3</v>
      </c>
      <c r="J55" s="34">
        <v>3</v>
      </c>
      <c r="K55" s="19" t="s">
        <v>4903</v>
      </c>
      <c r="L55" s="34"/>
      <c r="M55" s="34"/>
      <c r="N55" s="38">
        <f t="shared" ref="N55:N57" si="23">IF(J55&lt;&gt;"",J55,IF(F55&lt;&gt;"",F55,""))</f>
        <v>3</v>
      </c>
      <c r="O55" s="39">
        <f t="shared" ref="O55:O57" si="24">IF(L55&lt;&gt;"",L55,IF(I55&lt;&gt;"",I55,""))</f>
        <v>3</v>
      </c>
      <c r="P55" s="4"/>
      <c r="Q55" s="4"/>
      <c r="R55" s="4"/>
      <c r="S55" s="4"/>
      <c r="T55" s="4"/>
      <c r="U55" s="4"/>
      <c r="V55" s="4"/>
      <c r="W55" s="4"/>
      <c r="X55" s="4"/>
      <c r="Y55" s="4"/>
      <c r="Z55" s="4"/>
    </row>
    <row r="56" spans="1:26" ht="15.75" customHeight="1">
      <c r="A56" s="71">
        <v>616</v>
      </c>
      <c r="B56" s="7">
        <v>619</v>
      </c>
      <c r="C56" s="19" t="s">
        <v>4904</v>
      </c>
      <c r="D56" s="86" t="s">
        <v>4905</v>
      </c>
      <c r="E56" s="86" t="s">
        <v>4906</v>
      </c>
      <c r="F56" s="180">
        <v>1</v>
      </c>
      <c r="G56" s="86" t="s">
        <v>4907</v>
      </c>
      <c r="H56" s="116" t="str">
        <f t="shared" si="22"/>
        <v xml:space="preserve">Contract Management Documents </v>
      </c>
      <c r="I56" s="180">
        <v>2</v>
      </c>
      <c r="J56" s="34"/>
      <c r="K56" s="19" t="s">
        <v>4907</v>
      </c>
      <c r="L56" s="34">
        <v>1</v>
      </c>
      <c r="M56" s="34"/>
      <c r="N56" s="38">
        <f t="shared" si="23"/>
        <v>1</v>
      </c>
      <c r="O56" s="39">
        <f t="shared" si="24"/>
        <v>1</v>
      </c>
      <c r="P56" s="4"/>
      <c r="Q56" s="4"/>
      <c r="R56" s="4"/>
      <c r="S56" s="4"/>
      <c r="T56" s="4"/>
      <c r="U56" s="4"/>
      <c r="V56" s="4"/>
      <c r="W56" s="4"/>
      <c r="X56" s="4"/>
      <c r="Y56" s="4"/>
      <c r="Z56" s="4"/>
    </row>
    <row r="57" spans="1:26" ht="15.75" customHeight="1">
      <c r="A57" s="71">
        <v>617</v>
      </c>
      <c r="B57" s="7">
        <v>620</v>
      </c>
      <c r="C57" s="19" t="s">
        <v>4908</v>
      </c>
      <c r="D57" s="86" t="s">
        <v>4909</v>
      </c>
      <c r="E57" s="86" t="s">
        <v>4910</v>
      </c>
      <c r="F57" s="180">
        <v>0</v>
      </c>
      <c r="G57" s="86" t="s">
        <v>4911</v>
      </c>
      <c r="H57" s="116" t="str">
        <f t="shared" si="22"/>
        <v xml:space="preserve">Contract Management Documents </v>
      </c>
      <c r="I57" s="180">
        <v>0</v>
      </c>
      <c r="J57" s="34"/>
      <c r="K57" s="19"/>
      <c r="L57" s="34"/>
      <c r="M57" s="34"/>
      <c r="N57" s="38">
        <f t="shared" si="23"/>
        <v>0</v>
      </c>
      <c r="O57" s="39">
        <f t="shared" si="24"/>
        <v>0</v>
      </c>
      <c r="P57" s="4"/>
      <c r="Q57" s="4"/>
      <c r="R57" s="4"/>
      <c r="S57" s="4"/>
      <c r="T57" s="4"/>
      <c r="U57" s="4"/>
      <c r="V57" s="4"/>
      <c r="W57" s="4"/>
      <c r="X57" s="4"/>
      <c r="Y57" s="4"/>
      <c r="Z57" s="4"/>
    </row>
    <row r="58" spans="1:26" ht="15.75" customHeight="1">
      <c r="A58" s="71"/>
      <c r="B58" s="7"/>
      <c r="C58" s="189"/>
      <c r="D58" s="187"/>
      <c r="E58" s="51"/>
      <c r="F58" s="71"/>
      <c r="G58" s="51"/>
      <c r="H58" s="51"/>
      <c r="I58" s="42"/>
      <c r="J58" s="7"/>
      <c r="K58" s="4"/>
      <c r="L58" s="4"/>
      <c r="M58" s="4"/>
      <c r="N58" s="53"/>
      <c r="O58" s="4"/>
      <c r="P58" s="4"/>
      <c r="Q58" s="4"/>
      <c r="R58" s="4"/>
      <c r="S58" s="4"/>
      <c r="T58" s="4"/>
      <c r="U58" s="4"/>
      <c r="V58" s="4"/>
      <c r="W58" s="4"/>
      <c r="X58" s="4"/>
      <c r="Y58" s="4"/>
      <c r="Z58" s="4"/>
    </row>
    <row r="59" spans="1:26" ht="15.75" customHeight="1">
      <c r="A59" s="71">
        <v>618</v>
      </c>
      <c r="B59" s="7">
        <v>621</v>
      </c>
      <c r="C59" s="19" t="s">
        <v>4912</v>
      </c>
      <c r="D59" s="86" t="s">
        <v>4520</v>
      </c>
      <c r="E59" s="86" t="s">
        <v>4837</v>
      </c>
      <c r="F59" s="180">
        <v>3</v>
      </c>
      <c r="G59" s="86" t="s">
        <v>4913</v>
      </c>
      <c r="H59" s="116" t="str">
        <f t="shared" ref="H59:H62" si="25">HYPERLINK("https://drive.google.com/open?id=0B93qD7tUPEF5UThKODRfODRybFk","Contract Management Documents ")</f>
        <v xml:space="preserve">Contract Management Documents </v>
      </c>
      <c r="I59" s="180">
        <v>3</v>
      </c>
      <c r="J59" s="34"/>
      <c r="K59" s="19"/>
      <c r="L59" s="34"/>
      <c r="M59" s="34"/>
      <c r="N59" s="38">
        <f t="shared" ref="N59:N62" si="26">IF(J59&lt;&gt;"",J59,IF(F59&lt;&gt;"",F59,""))</f>
        <v>3</v>
      </c>
      <c r="O59" s="39">
        <f t="shared" ref="O59:O62" si="27">IF(L59&lt;&gt;"",L59,IF(I59&lt;&gt;"",I59,""))</f>
        <v>3</v>
      </c>
      <c r="P59" s="4"/>
      <c r="Q59" s="4"/>
      <c r="R59" s="4"/>
      <c r="S59" s="4"/>
      <c r="T59" s="4"/>
      <c r="U59" s="4"/>
      <c r="V59" s="4"/>
      <c r="W59" s="4"/>
      <c r="X59" s="4"/>
      <c r="Y59" s="4"/>
      <c r="Z59" s="4"/>
    </row>
    <row r="60" spans="1:26" ht="15.75" customHeight="1">
      <c r="A60" s="71">
        <v>619</v>
      </c>
      <c r="B60" s="7">
        <v>622</v>
      </c>
      <c r="C60" s="19" t="s">
        <v>4914</v>
      </c>
      <c r="D60" s="86" t="s">
        <v>4915</v>
      </c>
      <c r="E60" s="86" t="s">
        <v>4916</v>
      </c>
      <c r="F60" s="180">
        <v>2</v>
      </c>
      <c r="G60" s="86" t="s">
        <v>4917</v>
      </c>
      <c r="H60" s="116" t="str">
        <f t="shared" si="25"/>
        <v xml:space="preserve">Contract Management Documents </v>
      </c>
      <c r="I60" s="180">
        <v>2</v>
      </c>
      <c r="J60" s="34"/>
      <c r="K60" s="19"/>
      <c r="L60" s="34"/>
      <c r="M60" s="34"/>
      <c r="N60" s="38">
        <f t="shared" si="26"/>
        <v>2</v>
      </c>
      <c r="O60" s="39">
        <f t="shared" si="27"/>
        <v>2</v>
      </c>
      <c r="P60" s="4"/>
      <c r="Q60" s="4"/>
      <c r="R60" s="4"/>
      <c r="S60" s="4"/>
      <c r="T60" s="4"/>
      <c r="U60" s="4"/>
      <c r="V60" s="4"/>
      <c r="W60" s="4"/>
      <c r="X60" s="4"/>
      <c r="Y60" s="4"/>
      <c r="Z60" s="4"/>
    </row>
    <row r="61" spans="1:26" ht="15.75" customHeight="1">
      <c r="A61" s="71">
        <v>620</v>
      </c>
      <c r="B61" s="7">
        <v>623</v>
      </c>
      <c r="C61" s="19" t="s">
        <v>4918</v>
      </c>
      <c r="D61" s="86" t="s">
        <v>2631</v>
      </c>
      <c r="E61" s="86" t="s">
        <v>4919</v>
      </c>
      <c r="F61" s="180">
        <v>2</v>
      </c>
      <c r="G61" s="86" t="s">
        <v>4920</v>
      </c>
      <c r="H61" s="116" t="str">
        <f t="shared" si="25"/>
        <v xml:space="preserve">Contract Management Documents </v>
      </c>
      <c r="I61" s="180">
        <v>2</v>
      </c>
      <c r="J61" s="34"/>
      <c r="K61" s="19"/>
      <c r="L61" s="34"/>
      <c r="M61" s="34"/>
      <c r="N61" s="38">
        <f t="shared" si="26"/>
        <v>2</v>
      </c>
      <c r="O61" s="39">
        <f t="shared" si="27"/>
        <v>2</v>
      </c>
      <c r="P61" s="4"/>
      <c r="Q61" s="4"/>
      <c r="R61" s="4"/>
      <c r="S61" s="4"/>
      <c r="T61" s="4"/>
      <c r="U61" s="4"/>
      <c r="V61" s="4"/>
      <c r="W61" s="4"/>
      <c r="X61" s="4"/>
      <c r="Y61" s="4"/>
      <c r="Z61" s="4"/>
    </row>
    <row r="62" spans="1:26" ht="15.75" customHeight="1">
      <c r="A62" s="71">
        <v>621</v>
      </c>
      <c r="B62" s="7">
        <v>624</v>
      </c>
      <c r="C62" s="19" t="s">
        <v>4921</v>
      </c>
      <c r="D62" s="86" t="s">
        <v>4922</v>
      </c>
      <c r="E62" s="86" t="s">
        <v>4853</v>
      </c>
      <c r="F62" s="180">
        <v>3</v>
      </c>
      <c r="G62" s="86" t="s">
        <v>4923</v>
      </c>
      <c r="H62" s="116" t="str">
        <f t="shared" si="25"/>
        <v xml:space="preserve">Contract Management Documents </v>
      </c>
      <c r="I62" s="180">
        <v>3</v>
      </c>
      <c r="J62" s="34"/>
      <c r="K62" s="19"/>
      <c r="L62" s="34"/>
      <c r="M62" s="34"/>
      <c r="N62" s="38">
        <f t="shared" si="26"/>
        <v>3</v>
      </c>
      <c r="O62" s="39">
        <f t="shared" si="27"/>
        <v>3</v>
      </c>
      <c r="P62" s="4"/>
      <c r="Q62" s="4"/>
      <c r="R62" s="4"/>
      <c r="S62" s="4"/>
      <c r="T62" s="4"/>
      <c r="U62" s="4"/>
      <c r="V62" s="4"/>
      <c r="W62" s="4"/>
      <c r="X62" s="4"/>
      <c r="Y62" s="4"/>
      <c r="Z62" s="4"/>
    </row>
    <row r="63" spans="1:26" ht="15.75" customHeight="1">
      <c r="A63" s="71"/>
      <c r="B63" s="7"/>
      <c r="C63" s="4"/>
      <c r="D63" s="122"/>
      <c r="E63" s="181"/>
      <c r="F63" s="182"/>
      <c r="G63" s="181"/>
      <c r="H63" s="181"/>
      <c r="I63" s="42"/>
      <c r="J63" s="7"/>
      <c r="K63" s="4"/>
      <c r="L63" s="4"/>
      <c r="M63" s="4"/>
      <c r="N63" s="53"/>
      <c r="O63" s="4"/>
      <c r="P63" s="4"/>
      <c r="Q63" s="4"/>
      <c r="R63" s="4"/>
      <c r="S63" s="4"/>
      <c r="T63" s="4"/>
      <c r="U63" s="4"/>
      <c r="V63" s="4"/>
      <c r="W63" s="4"/>
      <c r="X63" s="4"/>
      <c r="Y63" s="4"/>
      <c r="Z63" s="4"/>
    </row>
    <row r="64" spans="1:26" ht="15.75" customHeight="1">
      <c r="A64" s="71"/>
      <c r="B64" s="7"/>
      <c r="C64" s="2" t="s">
        <v>2647</v>
      </c>
      <c r="D64" s="51"/>
      <c r="E64" s="51"/>
      <c r="F64" s="71"/>
      <c r="G64" s="51"/>
      <c r="H64" s="51"/>
      <c r="I64" s="42"/>
      <c r="J64" s="7"/>
      <c r="K64" s="4"/>
      <c r="L64" s="4"/>
      <c r="M64" s="4"/>
      <c r="N64" s="53"/>
      <c r="O64" s="4"/>
      <c r="P64" s="4"/>
      <c r="Q64" s="4"/>
      <c r="R64" s="4"/>
      <c r="S64" s="4"/>
      <c r="T64" s="4"/>
      <c r="U64" s="4"/>
      <c r="V64" s="4"/>
      <c r="W64" s="4"/>
      <c r="X64" s="4"/>
      <c r="Y64" s="4"/>
      <c r="Z64" s="4"/>
    </row>
    <row r="65" spans="1:26" ht="15.75" customHeight="1">
      <c r="A65" s="71">
        <v>622</v>
      </c>
      <c r="B65" s="7">
        <v>625</v>
      </c>
      <c r="C65" s="19" t="s">
        <v>3429</v>
      </c>
      <c r="D65" s="86" t="s">
        <v>1921</v>
      </c>
      <c r="E65" s="86" t="s">
        <v>3431</v>
      </c>
      <c r="F65" s="180">
        <v>2</v>
      </c>
      <c r="G65" s="86" t="s">
        <v>4924</v>
      </c>
      <c r="H65" s="116" t="str">
        <f t="shared" ref="H65:H70" si="28">HYPERLINK("https://drive.google.com/open?id=0B93qD7tUPEF5UThKODRfODRybFk","Contract Management Documents ")</f>
        <v xml:space="preserve">Contract Management Documents </v>
      </c>
      <c r="I65" s="180">
        <v>3</v>
      </c>
      <c r="J65" s="34">
        <v>3</v>
      </c>
      <c r="K65" s="19" t="s">
        <v>4924</v>
      </c>
      <c r="L65" s="34"/>
      <c r="M65" s="34"/>
      <c r="N65" s="38">
        <f t="shared" ref="N65:N70" si="29">IF(J65&lt;&gt;"",J65,IF(F65&lt;&gt;"",F65,""))</f>
        <v>3</v>
      </c>
      <c r="O65" s="39">
        <f t="shared" ref="O65:O70" si="30">IF(L65&lt;&gt;"",L65,IF(I65&lt;&gt;"",I65,""))</f>
        <v>3</v>
      </c>
      <c r="P65" s="4"/>
      <c r="Q65" s="4"/>
      <c r="R65" s="4"/>
      <c r="S65" s="4"/>
      <c r="T65" s="4"/>
      <c r="U65" s="4"/>
      <c r="V65" s="4"/>
      <c r="W65" s="4"/>
      <c r="X65" s="4"/>
      <c r="Y65" s="4"/>
      <c r="Z65" s="4"/>
    </row>
    <row r="66" spans="1:26" ht="15.75" customHeight="1">
      <c r="A66" s="71">
        <v>623</v>
      </c>
      <c r="B66" s="7">
        <v>626</v>
      </c>
      <c r="C66" s="19" t="s">
        <v>4925</v>
      </c>
      <c r="D66" s="86" t="s">
        <v>4926</v>
      </c>
      <c r="E66" s="86" t="s">
        <v>2663</v>
      </c>
      <c r="F66" s="180">
        <v>3</v>
      </c>
      <c r="G66" s="86" t="s">
        <v>4927</v>
      </c>
      <c r="H66" s="116" t="str">
        <f t="shared" si="28"/>
        <v xml:space="preserve">Contract Management Documents </v>
      </c>
      <c r="I66" s="180">
        <v>3</v>
      </c>
      <c r="J66" s="34"/>
      <c r="K66" s="19"/>
      <c r="L66" s="34"/>
      <c r="M66" s="34"/>
      <c r="N66" s="38">
        <f t="shared" si="29"/>
        <v>3</v>
      </c>
      <c r="O66" s="39">
        <f t="shared" si="30"/>
        <v>3</v>
      </c>
      <c r="P66" s="4"/>
      <c r="Q66" s="4"/>
      <c r="R66" s="4"/>
      <c r="S66" s="4"/>
      <c r="T66" s="4"/>
      <c r="U66" s="4"/>
      <c r="V66" s="4"/>
      <c r="W66" s="4"/>
      <c r="X66" s="4"/>
      <c r="Y66" s="4"/>
      <c r="Z66" s="4"/>
    </row>
    <row r="67" spans="1:26" ht="15.75" customHeight="1">
      <c r="A67" s="71">
        <v>624</v>
      </c>
      <c r="B67" s="7">
        <v>627</v>
      </c>
      <c r="C67" s="19" t="s">
        <v>4928</v>
      </c>
      <c r="D67" s="86" t="s">
        <v>4929</v>
      </c>
      <c r="E67" s="86" t="s">
        <v>2663</v>
      </c>
      <c r="F67" s="180">
        <v>3</v>
      </c>
      <c r="G67" s="86" t="s">
        <v>4930</v>
      </c>
      <c r="H67" s="116" t="str">
        <f t="shared" si="28"/>
        <v xml:space="preserve">Contract Management Documents </v>
      </c>
      <c r="I67" s="180">
        <v>3</v>
      </c>
      <c r="J67" s="34"/>
      <c r="K67" s="19"/>
      <c r="L67" s="34"/>
      <c r="M67" s="34"/>
      <c r="N67" s="38">
        <f t="shared" si="29"/>
        <v>3</v>
      </c>
      <c r="O67" s="39">
        <f t="shared" si="30"/>
        <v>3</v>
      </c>
      <c r="P67" s="4"/>
      <c r="Q67" s="4"/>
      <c r="R67" s="4"/>
      <c r="S67" s="4"/>
      <c r="T67" s="4"/>
      <c r="U67" s="4"/>
      <c r="V67" s="4"/>
      <c r="W67" s="4"/>
      <c r="X67" s="4"/>
      <c r="Y67" s="4"/>
      <c r="Z67" s="4"/>
    </row>
    <row r="68" spans="1:26" ht="15.75" customHeight="1">
      <c r="A68" s="71">
        <v>625</v>
      </c>
      <c r="B68" s="7">
        <v>628</v>
      </c>
      <c r="C68" s="19" t="s">
        <v>4931</v>
      </c>
      <c r="D68" s="86" t="s">
        <v>4932</v>
      </c>
      <c r="E68" s="86" t="s">
        <v>2663</v>
      </c>
      <c r="F68" s="180">
        <v>2</v>
      </c>
      <c r="G68" s="86" t="s">
        <v>4933</v>
      </c>
      <c r="H68" s="116" t="str">
        <f t="shared" si="28"/>
        <v xml:space="preserve">Contract Management Documents </v>
      </c>
      <c r="I68" s="180">
        <v>2</v>
      </c>
      <c r="J68" s="34"/>
      <c r="K68" s="19"/>
      <c r="L68" s="34"/>
      <c r="M68" s="34"/>
      <c r="N68" s="38">
        <f t="shared" si="29"/>
        <v>2</v>
      </c>
      <c r="O68" s="39">
        <f t="shared" si="30"/>
        <v>2</v>
      </c>
      <c r="P68" s="4"/>
      <c r="Q68" s="4"/>
      <c r="R68" s="4"/>
      <c r="S68" s="4"/>
      <c r="T68" s="4"/>
      <c r="U68" s="4"/>
      <c r="V68" s="4"/>
      <c r="W68" s="4"/>
      <c r="X68" s="4"/>
      <c r="Y68" s="4"/>
      <c r="Z68" s="4"/>
    </row>
    <row r="69" spans="1:26" ht="15.75" customHeight="1">
      <c r="A69" s="71">
        <v>626</v>
      </c>
      <c r="B69" s="7">
        <v>629</v>
      </c>
      <c r="C69" s="19" t="s">
        <v>2661</v>
      </c>
      <c r="D69" s="86" t="s">
        <v>2662</v>
      </c>
      <c r="E69" s="86" t="s">
        <v>2663</v>
      </c>
      <c r="F69" s="180">
        <v>1</v>
      </c>
      <c r="G69" s="86" t="s">
        <v>4934</v>
      </c>
      <c r="H69" s="116" t="str">
        <f t="shared" si="28"/>
        <v xml:space="preserve">Contract Management Documents </v>
      </c>
      <c r="I69" s="180">
        <v>1</v>
      </c>
      <c r="J69" s="34"/>
      <c r="K69" s="19"/>
      <c r="L69" s="34"/>
      <c r="M69" s="34"/>
      <c r="N69" s="38">
        <f t="shared" si="29"/>
        <v>1</v>
      </c>
      <c r="O69" s="39">
        <f t="shared" si="30"/>
        <v>1</v>
      </c>
      <c r="P69" s="4"/>
      <c r="Q69" s="4"/>
      <c r="R69" s="4"/>
      <c r="S69" s="4"/>
      <c r="T69" s="4"/>
      <c r="U69" s="4"/>
      <c r="V69" s="4"/>
      <c r="W69" s="4"/>
      <c r="X69" s="4"/>
      <c r="Y69" s="4"/>
      <c r="Z69" s="4"/>
    </row>
    <row r="70" spans="1:26" ht="15.75" customHeight="1">
      <c r="A70" s="71">
        <v>627</v>
      </c>
      <c r="B70" s="7">
        <v>630</v>
      </c>
      <c r="C70" s="19" t="s">
        <v>2669</v>
      </c>
      <c r="D70" s="86" t="s">
        <v>2671</v>
      </c>
      <c r="E70" s="86" t="s">
        <v>4935</v>
      </c>
      <c r="F70" s="180">
        <v>2</v>
      </c>
      <c r="G70" s="86" t="s">
        <v>4936</v>
      </c>
      <c r="H70" s="116" t="str">
        <f t="shared" si="28"/>
        <v xml:space="preserve">Contract Management Documents </v>
      </c>
      <c r="I70" s="180">
        <v>3</v>
      </c>
      <c r="J70" s="34">
        <v>3</v>
      </c>
      <c r="K70" s="19" t="s">
        <v>4937</v>
      </c>
      <c r="L70" s="34"/>
      <c r="M70" s="34"/>
      <c r="N70" s="38">
        <f t="shared" si="29"/>
        <v>3</v>
      </c>
      <c r="O70" s="39">
        <f t="shared" si="30"/>
        <v>3</v>
      </c>
      <c r="P70" s="4"/>
      <c r="Q70" s="4"/>
      <c r="R70" s="4"/>
      <c r="S70" s="4"/>
      <c r="T70" s="4"/>
      <c r="U70" s="4"/>
      <c r="V70" s="4"/>
      <c r="W70" s="4"/>
      <c r="X70" s="4"/>
      <c r="Y70" s="4"/>
      <c r="Z70" s="4"/>
    </row>
    <row r="71" spans="1:26" ht="15.75" customHeight="1">
      <c r="A71" s="71"/>
      <c r="B71" s="7"/>
      <c r="C71" s="4"/>
      <c r="D71" s="122"/>
      <c r="E71" s="122"/>
      <c r="F71" s="71"/>
      <c r="G71" s="122"/>
      <c r="H71" s="122"/>
      <c r="I71" s="42" t="s">
        <v>112</v>
      </c>
      <c r="J71" s="7"/>
      <c r="K71" s="4"/>
      <c r="L71" s="4"/>
      <c r="M71" s="4"/>
      <c r="N71" s="53"/>
      <c r="O71" s="4"/>
      <c r="P71" s="4"/>
      <c r="Q71" s="4"/>
      <c r="R71" s="4"/>
      <c r="S71" s="4"/>
      <c r="T71" s="4"/>
      <c r="U71" s="4"/>
      <c r="V71" s="4"/>
      <c r="W71" s="4"/>
      <c r="X71" s="4"/>
      <c r="Y71" s="4"/>
      <c r="Z71" s="4"/>
    </row>
    <row r="72" spans="1:26" ht="15.75" customHeight="1">
      <c r="A72" s="71">
        <v>628</v>
      </c>
      <c r="B72" s="7">
        <v>631</v>
      </c>
      <c r="C72" s="19" t="s">
        <v>2680</v>
      </c>
      <c r="D72" s="86" t="s">
        <v>2681</v>
      </c>
      <c r="E72" s="86" t="s">
        <v>4938</v>
      </c>
      <c r="F72" s="180">
        <v>4</v>
      </c>
      <c r="G72" s="86" t="s">
        <v>4939</v>
      </c>
      <c r="H72" s="116" t="str">
        <f>HYPERLINK("https://drive.google.com/open?id=0B93qD7tUPEF5UThKODRfODRybFk","Contract Management Documents ")</f>
        <v xml:space="preserve">Contract Management Documents </v>
      </c>
      <c r="I72" s="180">
        <v>3</v>
      </c>
      <c r="J72" s="34">
        <v>4</v>
      </c>
      <c r="K72" s="19" t="s">
        <v>4940</v>
      </c>
      <c r="L72" s="34">
        <v>3.5</v>
      </c>
      <c r="M72" s="34" t="s">
        <v>4941</v>
      </c>
      <c r="N72" s="38">
        <f>IF(J72&lt;&gt;"",J72,IF(F72&lt;&gt;"",F72,""))</f>
        <v>4</v>
      </c>
      <c r="O72" s="39">
        <f>IF(L72&lt;&gt;"",L72,IF(I72&lt;&gt;"",I72,""))</f>
        <v>3.5</v>
      </c>
      <c r="P72" s="4"/>
      <c r="Q72" s="4"/>
      <c r="R72" s="4"/>
      <c r="S72" s="4"/>
      <c r="T72" s="4"/>
      <c r="U72" s="4"/>
      <c r="V72" s="4"/>
      <c r="W72" s="4"/>
      <c r="X72" s="4"/>
      <c r="Y72" s="4"/>
      <c r="Z72" s="4"/>
    </row>
    <row r="73" spans="1:26" ht="15.75" customHeight="1">
      <c r="A73" s="71"/>
      <c r="B73" s="7"/>
      <c r="C73" s="4"/>
      <c r="D73" s="51"/>
      <c r="E73" s="51"/>
      <c r="F73" s="71"/>
      <c r="G73" s="51"/>
      <c r="H73" s="51"/>
      <c r="I73" s="42" t="s">
        <v>112</v>
      </c>
      <c r="J73" s="7"/>
      <c r="K73" s="4"/>
      <c r="L73" s="4"/>
      <c r="M73" s="4"/>
      <c r="N73" s="53"/>
      <c r="O73" s="4"/>
      <c r="P73" s="4"/>
      <c r="Q73" s="4"/>
      <c r="R73" s="4"/>
      <c r="S73" s="4"/>
      <c r="T73" s="4"/>
      <c r="U73" s="4"/>
      <c r="V73" s="4"/>
      <c r="W73" s="4"/>
      <c r="X73" s="4"/>
      <c r="Y73" s="4"/>
      <c r="Z73" s="4"/>
    </row>
    <row r="74" spans="1:26" ht="15.75" customHeight="1">
      <c r="A74" s="71"/>
      <c r="B74" s="7"/>
      <c r="C74" s="2" t="s">
        <v>2689</v>
      </c>
      <c r="D74" s="51"/>
      <c r="E74" s="51"/>
      <c r="F74" s="71"/>
      <c r="G74" s="51"/>
      <c r="H74" s="51"/>
      <c r="I74" s="42" t="s">
        <v>112</v>
      </c>
      <c r="J74" s="7"/>
      <c r="K74" s="4"/>
      <c r="L74" s="4"/>
      <c r="M74" s="4"/>
      <c r="N74" s="53"/>
      <c r="O74" s="4"/>
      <c r="P74" s="4"/>
      <c r="Q74" s="4"/>
      <c r="R74" s="4"/>
      <c r="S74" s="4"/>
      <c r="T74" s="4"/>
      <c r="U74" s="4"/>
      <c r="V74" s="4"/>
      <c r="W74" s="4"/>
      <c r="X74" s="4"/>
      <c r="Y74" s="4"/>
      <c r="Z74" s="4"/>
    </row>
    <row r="75" spans="1:26" ht="15.75" customHeight="1">
      <c r="A75" s="71">
        <v>629</v>
      </c>
      <c r="B75" s="7">
        <v>632</v>
      </c>
      <c r="C75" s="19" t="s">
        <v>2693</v>
      </c>
      <c r="D75" s="86" t="s">
        <v>4942</v>
      </c>
      <c r="E75" s="86" t="s">
        <v>4943</v>
      </c>
      <c r="F75" s="180">
        <v>2</v>
      </c>
      <c r="G75" s="86" t="s">
        <v>4944</v>
      </c>
      <c r="H75" s="116" t="str">
        <f t="shared" ref="H75:H77" si="31">HYPERLINK("https://drive.google.com/open?id=0B93qD7tUPEF5UThKODRfODRybFk","Contract Management Documents ")</f>
        <v xml:space="preserve">Contract Management Documents </v>
      </c>
      <c r="I75" s="180">
        <v>2</v>
      </c>
      <c r="J75" s="34"/>
      <c r="K75" s="19"/>
      <c r="L75" s="34"/>
      <c r="M75" s="34"/>
      <c r="N75" s="38">
        <f t="shared" ref="N75:N77" si="32">IF(J75&lt;&gt;"",J75,IF(F75&lt;&gt;"",F75,""))</f>
        <v>2</v>
      </c>
      <c r="O75" s="39">
        <f t="shared" ref="O75:O77" si="33">IF(L75&lt;&gt;"",L75,IF(I75&lt;&gt;"",I75,""))</f>
        <v>2</v>
      </c>
      <c r="P75" s="4"/>
      <c r="Q75" s="4"/>
      <c r="R75" s="4"/>
      <c r="S75" s="4"/>
      <c r="T75" s="4"/>
      <c r="U75" s="4"/>
      <c r="V75" s="4"/>
      <c r="W75" s="4"/>
      <c r="X75" s="4"/>
      <c r="Y75" s="4"/>
      <c r="Z75" s="4"/>
    </row>
    <row r="76" spans="1:26" ht="15.75" customHeight="1">
      <c r="A76" s="71">
        <v>630</v>
      </c>
      <c r="B76" s="7">
        <v>633</v>
      </c>
      <c r="C76" s="19" t="s">
        <v>4945</v>
      </c>
      <c r="D76" s="86" t="s">
        <v>2701</v>
      </c>
      <c r="E76" s="86" t="s">
        <v>4946</v>
      </c>
      <c r="F76" s="180">
        <v>2</v>
      </c>
      <c r="G76" s="86" t="s">
        <v>4947</v>
      </c>
      <c r="H76" s="116" t="str">
        <f t="shared" si="31"/>
        <v xml:space="preserve">Contract Management Documents </v>
      </c>
      <c r="I76" s="180">
        <v>2</v>
      </c>
      <c r="J76" s="34"/>
      <c r="K76" s="19"/>
      <c r="L76" s="34"/>
      <c r="M76" s="34"/>
      <c r="N76" s="38">
        <f t="shared" si="32"/>
        <v>2</v>
      </c>
      <c r="O76" s="39">
        <f t="shared" si="33"/>
        <v>2</v>
      </c>
      <c r="P76" s="4"/>
      <c r="Q76" s="4"/>
      <c r="R76" s="4"/>
      <c r="S76" s="4"/>
      <c r="T76" s="4"/>
      <c r="U76" s="4"/>
      <c r="V76" s="4"/>
      <c r="W76" s="4"/>
      <c r="X76" s="4"/>
      <c r="Y76" s="4"/>
      <c r="Z76" s="4"/>
    </row>
    <row r="77" spans="1:26" ht="15.75" customHeight="1">
      <c r="A77" s="71">
        <v>631</v>
      </c>
      <c r="B77" s="7">
        <v>634</v>
      </c>
      <c r="C77" s="19" t="s">
        <v>4948</v>
      </c>
      <c r="D77" s="86" t="s">
        <v>2706</v>
      </c>
      <c r="E77" s="86" t="s">
        <v>4949</v>
      </c>
      <c r="F77" s="180">
        <v>3</v>
      </c>
      <c r="G77" s="86" t="s">
        <v>4950</v>
      </c>
      <c r="H77" s="116" t="str">
        <f t="shared" si="31"/>
        <v xml:space="preserve">Contract Management Documents </v>
      </c>
      <c r="I77" s="180">
        <v>2</v>
      </c>
      <c r="J77" s="34">
        <v>3</v>
      </c>
      <c r="K77" s="19" t="s">
        <v>4950</v>
      </c>
      <c r="L77" s="34">
        <v>3</v>
      </c>
      <c r="M77" s="34"/>
      <c r="N77" s="38">
        <f t="shared" si="32"/>
        <v>3</v>
      </c>
      <c r="O77" s="39">
        <f t="shared" si="33"/>
        <v>3</v>
      </c>
      <c r="P77" s="4"/>
      <c r="Q77" s="4"/>
      <c r="R77" s="4"/>
      <c r="S77" s="4"/>
      <c r="T77" s="4"/>
      <c r="U77" s="4"/>
      <c r="V77" s="4"/>
      <c r="W77" s="4"/>
      <c r="X77" s="4"/>
      <c r="Y77" s="4"/>
      <c r="Z77" s="4"/>
    </row>
    <row r="78" spans="1:26" ht="15.75" customHeight="1">
      <c r="A78" s="71"/>
      <c r="B78" s="7"/>
      <c r="C78" s="4"/>
      <c r="D78" s="51"/>
      <c r="E78" s="51"/>
      <c r="F78" s="71"/>
      <c r="G78" s="51"/>
      <c r="H78" s="51"/>
      <c r="I78" s="42"/>
      <c r="J78" s="7"/>
      <c r="K78" s="4"/>
      <c r="L78" s="4"/>
      <c r="M78" s="4"/>
      <c r="N78" s="53"/>
      <c r="O78" s="4"/>
      <c r="P78" s="4"/>
      <c r="Q78" s="4"/>
      <c r="R78" s="4"/>
      <c r="S78" s="4"/>
      <c r="T78" s="4"/>
      <c r="U78" s="4"/>
      <c r="V78" s="4"/>
      <c r="W78" s="4"/>
      <c r="X78" s="4"/>
      <c r="Y78" s="4"/>
      <c r="Z78" s="4"/>
    </row>
    <row r="79" spans="1:26" ht="15.75" customHeight="1">
      <c r="A79" s="71"/>
      <c r="B79" s="7"/>
      <c r="C79" s="4"/>
      <c r="D79" s="51"/>
      <c r="E79" s="51"/>
      <c r="F79" s="71"/>
      <c r="G79" s="51"/>
      <c r="H79" s="51"/>
      <c r="I79" s="42"/>
      <c r="J79" s="7"/>
      <c r="K79" s="4"/>
      <c r="L79" s="4"/>
      <c r="M79" s="4"/>
      <c r="N79" s="53"/>
      <c r="O79" s="4"/>
      <c r="P79" s="4"/>
      <c r="Q79" s="4"/>
      <c r="R79" s="4"/>
      <c r="S79" s="4"/>
      <c r="T79" s="4"/>
      <c r="U79" s="4"/>
      <c r="V79" s="4"/>
      <c r="W79" s="4"/>
      <c r="X79" s="4"/>
      <c r="Y79" s="4"/>
      <c r="Z79" s="4"/>
    </row>
    <row r="80" spans="1:26" ht="15.75" customHeight="1">
      <c r="A80" s="71"/>
      <c r="B80" s="7"/>
      <c r="C80" s="4"/>
      <c r="D80" s="51"/>
      <c r="E80" s="51"/>
      <c r="F80" s="71"/>
      <c r="G80" s="51"/>
      <c r="H80" s="51"/>
      <c r="I80" s="42"/>
      <c r="J80" s="7"/>
      <c r="K80" s="4"/>
      <c r="L80" s="4"/>
      <c r="M80" s="4"/>
      <c r="N80" s="53"/>
      <c r="O80" s="4"/>
      <c r="P80" s="4"/>
      <c r="Q80" s="4"/>
      <c r="R80" s="4"/>
      <c r="S80" s="4"/>
      <c r="T80" s="4"/>
      <c r="U80" s="4"/>
      <c r="V80" s="4"/>
      <c r="W80" s="4"/>
      <c r="X80" s="4"/>
      <c r="Y80" s="4"/>
      <c r="Z80" s="4"/>
    </row>
    <row r="81" spans="1:26" ht="15.75" customHeight="1">
      <c r="A81" s="71"/>
      <c r="B81" s="7"/>
      <c r="C81" s="177" t="s">
        <v>59</v>
      </c>
      <c r="D81" s="51"/>
      <c r="E81" s="51"/>
      <c r="F81" s="71"/>
      <c r="G81" s="51"/>
      <c r="H81" s="51"/>
      <c r="I81" s="42"/>
      <c r="J81" s="7"/>
      <c r="K81" s="4"/>
      <c r="L81" s="4"/>
      <c r="M81" s="4"/>
      <c r="N81" s="53"/>
      <c r="O81" s="4"/>
      <c r="P81" s="4"/>
      <c r="Q81" s="4"/>
      <c r="R81" s="4"/>
      <c r="S81" s="4"/>
      <c r="T81" s="4"/>
      <c r="U81" s="4"/>
      <c r="V81" s="4"/>
      <c r="W81" s="4"/>
      <c r="X81" s="4"/>
      <c r="Y81" s="4"/>
      <c r="Z81" s="4"/>
    </row>
    <row r="82" spans="1:26" ht="15.75" customHeight="1">
      <c r="A82" s="71"/>
      <c r="B82" s="7"/>
      <c r="C82" s="2" t="s">
        <v>2711</v>
      </c>
      <c r="D82" s="51"/>
      <c r="E82" s="51"/>
      <c r="F82" s="71"/>
      <c r="G82" s="51"/>
      <c r="H82" s="51"/>
      <c r="I82" s="42"/>
      <c r="J82" s="7"/>
      <c r="K82" s="4"/>
      <c r="L82" s="4"/>
      <c r="M82" s="4"/>
      <c r="N82" s="53"/>
      <c r="O82" s="4"/>
      <c r="P82" s="4"/>
      <c r="Q82" s="4"/>
      <c r="R82" s="4"/>
      <c r="S82" s="4"/>
      <c r="T82" s="4"/>
      <c r="U82" s="4"/>
      <c r="V82" s="4"/>
      <c r="W82" s="4"/>
      <c r="X82" s="4"/>
      <c r="Y82" s="4"/>
      <c r="Z82" s="4"/>
    </row>
    <row r="83" spans="1:26" ht="15.75" customHeight="1">
      <c r="A83" s="71">
        <v>632</v>
      </c>
      <c r="B83" s="7">
        <v>635</v>
      </c>
      <c r="C83" s="19" t="s">
        <v>4951</v>
      </c>
      <c r="D83" s="86" t="s">
        <v>4952</v>
      </c>
      <c r="E83" s="86" t="s">
        <v>2716</v>
      </c>
      <c r="F83" s="180"/>
      <c r="G83" s="86" t="s">
        <v>4953</v>
      </c>
      <c r="H83" s="116" t="str">
        <f t="shared" ref="H83:H84" si="34">HYPERLINK("https://drive.google.com/open?id=0B93qD7tUPEF5UThKODRfODRybFk","Contract Management Documents ")</f>
        <v xml:space="preserve">Contract Management Documents </v>
      </c>
      <c r="I83" s="180">
        <v>2.5</v>
      </c>
      <c r="J83" s="34"/>
      <c r="K83" s="19"/>
      <c r="L83" s="34"/>
      <c r="M83" s="34"/>
      <c r="N83" s="38" t="str">
        <f t="shared" ref="N83:N84" si="35">IF(J83&lt;&gt;"",J83,IF(F83&lt;&gt;"",F83,""))</f>
        <v/>
      </c>
      <c r="O83" s="39">
        <f t="shared" ref="O83:O84" si="36">IF(L83&lt;&gt;"",L83,IF(I83&lt;&gt;"",I83,""))</f>
        <v>2.5</v>
      </c>
      <c r="P83" s="4"/>
      <c r="Q83" s="4"/>
      <c r="R83" s="4"/>
      <c r="S83" s="4"/>
      <c r="T83" s="4"/>
      <c r="U83" s="4"/>
      <c r="V83" s="4"/>
      <c r="W83" s="4"/>
      <c r="X83" s="4"/>
      <c r="Y83" s="4"/>
      <c r="Z83" s="4"/>
    </row>
    <row r="84" spans="1:26" ht="15.75" customHeight="1">
      <c r="A84" s="71">
        <v>633</v>
      </c>
      <c r="B84" s="7">
        <v>636</v>
      </c>
      <c r="C84" s="19" t="s">
        <v>4954</v>
      </c>
      <c r="D84" s="86" t="s">
        <v>2721</v>
      </c>
      <c r="E84" s="86" t="s">
        <v>2716</v>
      </c>
      <c r="F84" s="180"/>
      <c r="G84" s="86" t="s">
        <v>4955</v>
      </c>
      <c r="H84" s="116" t="str">
        <f t="shared" si="34"/>
        <v xml:space="preserve">Contract Management Documents </v>
      </c>
      <c r="I84" s="180">
        <v>2.5</v>
      </c>
      <c r="J84" s="34"/>
      <c r="K84" s="19"/>
      <c r="L84" s="34"/>
      <c r="M84" s="34"/>
      <c r="N84" s="38" t="str">
        <f t="shared" si="35"/>
        <v/>
      </c>
      <c r="O84" s="39">
        <f t="shared" si="36"/>
        <v>2.5</v>
      </c>
      <c r="P84" s="4"/>
      <c r="Q84" s="4"/>
      <c r="R84" s="4"/>
      <c r="S84" s="4"/>
      <c r="T84" s="4"/>
      <c r="U84" s="4"/>
      <c r="V84" s="4"/>
      <c r="W84" s="4"/>
      <c r="X84" s="4"/>
      <c r="Y84" s="4"/>
      <c r="Z84" s="4"/>
    </row>
    <row r="85" spans="1:26" ht="15.75" customHeight="1">
      <c r="A85" s="71"/>
      <c r="B85" s="7"/>
      <c r="C85" s="4"/>
      <c r="D85" s="51"/>
      <c r="E85" s="51"/>
      <c r="F85" s="71"/>
      <c r="G85" s="51"/>
      <c r="H85" s="190"/>
      <c r="I85" s="42" t="s">
        <v>112</v>
      </c>
      <c r="J85" s="7"/>
      <c r="K85" s="4"/>
      <c r="L85" s="4"/>
      <c r="M85" s="4"/>
      <c r="N85" s="53"/>
      <c r="O85" s="4"/>
      <c r="P85" s="4"/>
      <c r="Q85" s="4"/>
      <c r="R85" s="4"/>
      <c r="S85" s="4"/>
      <c r="T85" s="4"/>
      <c r="U85" s="4"/>
      <c r="V85" s="4"/>
      <c r="W85" s="4"/>
      <c r="X85" s="4"/>
      <c r="Y85" s="4"/>
      <c r="Z85" s="4"/>
    </row>
    <row r="86" spans="1:26" ht="15.75" customHeight="1">
      <c r="A86" s="71"/>
      <c r="B86" s="7"/>
      <c r="C86" s="5" t="s">
        <v>2727</v>
      </c>
      <c r="D86" s="51"/>
      <c r="E86" s="51"/>
      <c r="F86" s="71"/>
      <c r="G86" s="51"/>
      <c r="H86" s="190"/>
      <c r="I86" s="42" t="s">
        <v>112</v>
      </c>
      <c r="J86" s="7"/>
      <c r="K86" s="4"/>
      <c r="L86" s="4"/>
      <c r="M86" s="4"/>
      <c r="N86" s="53"/>
      <c r="O86" s="4"/>
      <c r="P86" s="4"/>
      <c r="Q86" s="4"/>
      <c r="R86" s="4"/>
      <c r="S86" s="4"/>
      <c r="T86" s="4"/>
      <c r="U86" s="4"/>
      <c r="V86" s="4"/>
      <c r="W86" s="4"/>
      <c r="X86" s="4"/>
      <c r="Y86" s="4"/>
      <c r="Z86" s="4"/>
    </row>
    <row r="87" spans="1:26" ht="15.75" customHeight="1">
      <c r="A87" s="71">
        <v>634</v>
      </c>
      <c r="B87" s="7">
        <v>637</v>
      </c>
      <c r="C87" s="19" t="s">
        <v>4956</v>
      </c>
      <c r="D87" s="86" t="s">
        <v>4957</v>
      </c>
      <c r="E87" s="86" t="s">
        <v>2733</v>
      </c>
      <c r="F87" s="180"/>
      <c r="G87" s="86" t="s">
        <v>4958</v>
      </c>
      <c r="H87" s="116" t="str">
        <f t="shared" ref="H87:H89" si="37">HYPERLINK("https://drive.google.com/open?id=0B93qD7tUPEF5UThKODRfODRybFk","Contract Management Documents ")</f>
        <v xml:space="preserve">Contract Management Documents </v>
      </c>
      <c r="I87" s="180">
        <v>0</v>
      </c>
      <c r="J87" s="34"/>
      <c r="K87" s="19"/>
      <c r="L87" s="34"/>
      <c r="M87" s="34"/>
      <c r="N87" s="38" t="str">
        <f t="shared" ref="N87:N89" si="38">IF(J87&lt;&gt;"",J87,IF(F87&lt;&gt;"",F87,""))</f>
        <v/>
      </c>
      <c r="O87" s="39">
        <f t="shared" ref="O87:O89" si="39">IF(L87&lt;&gt;"",L87,IF(I87&lt;&gt;"",I87,""))</f>
        <v>0</v>
      </c>
      <c r="P87" s="4"/>
      <c r="Q87" s="4"/>
      <c r="R87" s="4"/>
      <c r="S87" s="4"/>
      <c r="T87" s="4"/>
      <c r="U87" s="4"/>
      <c r="V87" s="4"/>
      <c r="W87" s="4"/>
      <c r="X87" s="4"/>
      <c r="Y87" s="4"/>
      <c r="Z87" s="4"/>
    </row>
    <row r="88" spans="1:26" ht="15.75" customHeight="1">
      <c r="A88" s="71">
        <v>635</v>
      </c>
      <c r="B88" s="7">
        <v>638</v>
      </c>
      <c r="C88" s="19" t="s">
        <v>4959</v>
      </c>
      <c r="D88" s="86" t="s">
        <v>4960</v>
      </c>
      <c r="E88" s="86" t="s">
        <v>2733</v>
      </c>
      <c r="F88" s="180"/>
      <c r="G88" s="86" t="s">
        <v>4961</v>
      </c>
      <c r="H88" s="116" t="str">
        <f t="shared" si="37"/>
        <v xml:space="preserve">Contract Management Documents </v>
      </c>
      <c r="I88" s="180">
        <v>1</v>
      </c>
      <c r="J88" s="34"/>
      <c r="K88" s="19"/>
      <c r="L88" s="34"/>
      <c r="M88" s="34"/>
      <c r="N88" s="38" t="str">
        <f t="shared" si="38"/>
        <v/>
      </c>
      <c r="O88" s="39">
        <f t="shared" si="39"/>
        <v>1</v>
      </c>
      <c r="P88" s="4"/>
      <c r="Q88" s="4"/>
      <c r="R88" s="4"/>
      <c r="S88" s="4"/>
      <c r="T88" s="4"/>
      <c r="U88" s="4"/>
      <c r="V88" s="4"/>
      <c r="W88" s="4"/>
      <c r="X88" s="4"/>
      <c r="Y88" s="4"/>
      <c r="Z88" s="4"/>
    </row>
    <row r="89" spans="1:26" ht="15.75" customHeight="1">
      <c r="A89" s="71">
        <v>636</v>
      </c>
      <c r="B89" s="7">
        <v>639</v>
      </c>
      <c r="C89" s="19" t="s">
        <v>4962</v>
      </c>
      <c r="D89" s="86" t="s">
        <v>4963</v>
      </c>
      <c r="E89" s="86" t="s">
        <v>2733</v>
      </c>
      <c r="F89" s="180"/>
      <c r="G89" s="86" t="s">
        <v>3615</v>
      </c>
      <c r="H89" s="116" t="str">
        <f t="shared" si="37"/>
        <v xml:space="preserve">Contract Management Documents </v>
      </c>
      <c r="I89" s="180">
        <v>0</v>
      </c>
      <c r="J89" s="34"/>
      <c r="K89" s="19"/>
      <c r="L89" s="34"/>
      <c r="M89" s="34"/>
      <c r="N89" s="38" t="str">
        <f t="shared" si="38"/>
        <v/>
      </c>
      <c r="O89" s="39">
        <f t="shared" si="39"/>
        <v>0</v>
      </c>
      <c r="P89" s="4"/>
      <c r="Q89" s="4"/>
      <c r="R89" s="4"/>
      <c r="S89" s="4"/>
      <c r="T89" s="4"/>
      <c r="U89" s="4"/>
      <c r="V89" s="4"/>
      <c r="W89" s="4"/>
      <c r="X89" s="4"/>
      <c r="Y89" s="4"/>
      <c r="Z89" s="4"/>
    </row>
    <row r="90" spans="1:26" ht="15.75" customHeight="1">
      <c r="A90" s="71"/>
      <c r="B90" s="7"/>
      <c r="C90" s="4"/>
      <c r="D90" s="51"/>
      <c r="E90" s="51"/>
      <c r="F90" s="71"/>
      <c r="G90" s="51"/>
      <c r="H90" s="51"/>
      <c r="I90" s="42"/>
      <c r="J90" s="7"/>
      <c r="K90" s="4"/>
      <c r="L90" s="4"/>
      <c r="M90" s="4"/>
      <c r="N90" s="53"/>
      <c r="O90" s="4"/>
      <c r="P90" s="4"/>
      <c r="Q90" s="4"/>
      <c r="R90" s="4"/>
      <c r="S90" s="4"/>
      <c r="T90" s="4"/>
      <c r="U90" s="4"/>
      <c r="V90" s="4"/>
      <c r="W90" s="4"/>
      <c r="X90" s="4"/>
      <c r="Y90" s="4"/>
      <c r="Z90" s="4"/>
    </row>
    <row r="91" spans="1:26" ht="15.75" customHeight="1">
      <c r="A91" s="71"/>
      <c r="B91" s="7"/>
      <c r="C91" s="4"/>
      <c r="D91" s="51"/>
      <c r="E91" s="51"/>
      <c r="F91" s="71"/>
      <c r="G91" s="51"/>
      <c r="H91" s="51"/>
      <c r="I91" s="42"/>
      <c r="J91" s="7"/>
      <c r="K91" s="4"/>
      <c r="L91" s="4"/>
      <c r="M91" s="4"/>
      <c r="N91" s="53"/>
      <c r="O91" s="4"/>
      <c r="P91" s="4"/>
      <c r="Q91" s="4"/>
      <c r="R91" s="4"/>
      <c r="S91" s="4"/>
      <c r="T91" s="4"/>
      <c r="U91" s="4"/>
      <c r="V91" s="4"/>
      <c r="W91" s="4"/>
      <c r="X91" s="4"/>
      <c r="Y91" s="4"/>
      <c r="Z91" s="4"/>
    </row>
    <row r="92" spans="1:26" ht="15.75" customHeight="1">
      <c r="A92" s="71"/>
      <c r="B92" s="7"/>
      <c r="C92" s="4"/>
      <c r="D92" s="51"/>
      <c r="E92" s="51"/>
      <c r="F92" s="71"/>
      <c r="G92" s="51"/>
      <c r="H92" s="51"/>
      <c r="I92" s="42"/>
      <c r="J92" s="7"/>
      <c r="K92" s="4"/>
      <c r="L92" s="4"/>
      <c r="M92" s="4"/>
      <c r="N92" s="53"/>
      <c r="O92" s="4"/>
      <c r="P92" s="4"/>
      <c r="Q92" s="4"/>
      <c r="R92" s="4"/>
      <c r="S92" s="4"/>
      <c r="T92" s="4"/>
      <c r="U92" s="4"/>
      <c r="V92" s="4"/>
      <c r="W92" s="4"/>
      <c r="X92" s="4"/>
      <c r="Y92" s="4"/>
      <c r="Z92" s="4"/>
    </row>
    <row r="93" spans="1:26" ht="15.75" customHeight="1">
      <c r="A93" s="71"/>
      <c r="B93" s="7"/>
      <c r="C93" s="177" t="s">
        <v>555</v>
      </c>
      <c r="D93" s="51"/>
      <c r="E93" s="51"/>
      <c r="F93" s="71"/>
      <c r="G93" s="51"/>
      <c r="H93" s="51"/>
      <c r="I93" s="42"/>
      <c r="J93" s="7"/>
      <c r="K93" s="4"/>
      <c r="L93" s="4"/>
      <c r="M93" s="4"/>
      <c r="N93" s="53"/>
      <c r="O93" s="4"/>
      <c r="P93" s="4"/>
      <c r="Q93" s="4"/>
      <c r="R93" s="4"/>
      <c r="S93" s="4"/>
      <c r="T93" s="4"/>
      <c r="U93" s="4"/>
      <c r="V93" s="4"/>
      <c r="W93" s="4"/>
      <c r="X93" s="4"/>
      <c r="Y93" s="4"/>
      <c r="Z93" s="4"/>
    </row>
    <row r="94" spans="1:26" ht="15.75" customHeight="1">
      <c r="A94" s="71"/>
      <c r="B94" s="7"/>
      <c r="C94" s="2" t="s">
        <v>4964</v>
      </c>
      <c r="D94" s="51"/>
      <c r="E94" s="51"/>
      <c r="F94" s="71"/>
      <c r="G94" s="51"/>
      <c r="H94" s="51"/>
      <c r="I94" s="42"/>
      <c r="J94" s="7"/>
      <c r="K94" s="4"/>
      <c r="L94" s="4"/>
      <c r="M94" s="4"/>
      <c r="N94" s="53"/>
      <c r="O94" s="4"/>
      <c r="P94" s="4"/>
      <c r="Q94" s="4"/>
      <c r="R94" s="4"/>
      <c r="S94" s="4"/>
      <c r="T94" s="4"/>
      <c r="U94" s="4"/>
      <c r="V94" s="4"/>
      <c r="W94" s="4"/>
      <c r="X94" s="4"/>
      <c r="Y94" s="4"/>
      <c r="Z94" s="4"/>
    </row>
    <row r="95" spans="1:26" ht="15.75" customHeight="1">
      <c r="A95" s="71">
        <v>637</v>
      </c>
      <c r="B95" s="7">
        <v>640</v>
      </c>
      <c r="C95" s="19" t="s">
        <v>4965</v>
      </c>
      <c r="D95" s="86" t="s">
        <v>3528</v>
      </c>
      <c r="E95" s="86" t="s">
        <v>4966</v>
      </c>
      <c r="F95" s="180">
        <v>4</v>
      </c>
      <c r="G95" s="86" t="s">
        <v>608</v>
      </c>
      <c r="H95" s="133" t="str">
        <f t="shared" ref="H95:H111" si="40">HYPERLINK("https://drive.google.com/drive/folders/0B93qD7tUPEF5Yl82WmtwTV9mcHc","Technology Docs ")</f>
        <v xml:space="preserve">Technology Docs </v>
      </c>
      <c r="I95" s="180">
        <v>3</v>
      </c>
      <c r="J95" s="34"/>
      <c r="K95" s="19"/>
      <c r="L95" s="34"/>
      <c r="M95" s="34"/>
      <c r="N95" s="38">
        <f t="shared" ref="N95:N111" si="41">IF(J95&lt;&gt;"",J95,IF(F95&lt;&gt;"",F95,""))</f>
        <v>4</v>
      </c>
      <c r="O95" s="39">
        <f t="shared" ref="O95:O111" si="42">IF(L95&lt;&gt;"",L95,IF(I95&lt;&gt;"",I95,""))</f>
        <v>3</v>
      </c>
      <c r="P95" s="4"/>
      <c r="Q95" s="4"/>
      <c r="R95" s="4"/>
      <c r="S95" s="4"/>
      <c r="T95" s="4"/>
      <c r="U95" s="4"/>
      <c r="V95" s="4"/>
      <c r="W95" s="4"/>
      <c r="X95" s="4"/>
      <c r="Y95" s="4"/>
      <c r="Z95" s="4"/>
    </row>
    <row r="96" spans="1:26" ht="15.75" customHeight="1">
      <c r="A96" s="71">
        <v>638</v>
      </c>
      <c r="B96" s="7">
        <v>641</v>
      </c>
      <c r="C96" s="19" t="s">
        <v>4967</v>
      </c>
      <c r="D96" s="86" t="s">
        <v>4968</v>
      </c>
      <c r="E96" s="86" t="s">
        <v>2733</v>
      </c>
      <c r="F96" s="180" t="s">
        <v>4969</v>
      </c>
      <c r="G96" s="86" t="s">
        <v>4970</v>
      </c>
      <c r="H96" s="133" t="str">
        <f t="shared" si="40"/>
        <v xml:space="preserve">Technology Docs </v>
      </c>
      <c r="I96" s="180" t="s">
        <v>4971</v>
      </c>
      <c r="J96" s="34"/>
      <c r="K96" s="19"/>
      <c r="L96" s="34"/>
      <c r="M96" s="34"/>
      <c r="N96" s="38" t="str">
        <f t="shared" si="41"/>
        <v>NA</v>
      </c>
      <c r="O96" s="39" t="str">
        <f t="shared" si="42"/>
        <v>tbd</v>
      </c>
      <c r="P96" s="4"/>
      <c r="Q96" s="4"/>
      <c r="R96" s="4"/>
      <c r="S96" s="4"/>
      <c r="T96" s="4"/>
      <c r="U96" s="4"/>
      <c r="V96" s="4"/>
      <c r="W96" s="4"/>
      <c r="X96" s="4"/>
      <c r="Y96" s="4"/>
      <c r="Z96" s="4"/>
    </row>
    <row r="97" spans="1:26" ht="15.75" customHeight="1">
      <c r="A97" s="71">
        <v>639</v>
      </c>
      <c r="B97" s="7">
        <v>642</v>
      </c>
      <c r="C97" s="19" t="s">
        <v>4972</v>
      </c>
      <c r="D97" s="86" t="s">
        <v>4973</v>
      </c>
      <c r="E97" s="86" t="s">
        <v>4974</v>
      </c>
      <c r="F97" s="180">
        <v>4</v>
      </c>
      <c r="G97" s="86" t="s">
        <v>4718</v>
      </c>
      <c r="H97" s="133" t="str">
        <f t="shared" si="40"/>
        <v xml:space="preserve">Technology Docs </v>
      </c>
      <c r="I97" s="180">
        <v>3</v>
      </c>
      <c r="J97" s="34">
        <v>4</v>
      </c>
      <c r="K97" s="19" t="s">
        <v>4718</v>
      </c>
      <c r="L97" s="34"/>
      <c r="M97" s="34"/>
      <c r="N97" s="38">
        <f t="shared" si="41"/>
        <v>4</v>
      </c>
      <c r="O97" s="39">
        <f t="shared" si="42"/>
        <v>3</v>
      </c>
      <c r="P97" s="4"/>
      <c r="Q97" s="4"/>
      <c r="R97" s="4"/>
      <c r="S97" s="4"/>
      <c r="T97" s="4"/>
      <c r="U97" s="4"/>
      <c r="V97" s="4"/>
      <c r="W97" s="4"/>
      <c r="X97" s="4"/>
      <c r="Y97" s="4"/>
      <c r="Z97" s="4"/>
    </row>
    <row r="98" spans="1:26" ht="15.75" customHeight="1">
      <c r="A98" s="71">
        <v>640</v>
      </c>
      <c r="B98" s="7">
        <v>643</v>
      </c>
      <c r="C98" s="19" t="s">
        <v>4975</v>
      </c>
      <c r="D98" s="86" t="s">
        <v>4976</v>
      </c>
      <c r="E98" s="86" t="s">
        <v>2733</v>
      </c>
      <c r="F98" s="180" t="s">
        <v>4969</v>
      </c>
      <c r="G98" s="86" t="s">
        <v>4977</v>
      </c>
      <c r="H98" s="133" t="str">
        <f t="shared" si="40"/>
        <v xml:space="preserve">Technology Docs </v>
      </c>
      <c r="I98" s="180" t="s">
        <v>4971</v>
      </c>
      <c r="J98" s="34"/>
      <c r="K98" s="19"/>
      <c r="L98" s="34"/>
      <c r="M98" s="34"/>
      <c r="N98" s="38" t="str">
        <f t="shared" si="41"/>
        <v>NA</v>
      </c>
      <c r="O98" s="39" t="str">
        <f t="shared" si="42"/>
        <v>tbd</v>
      </c>
      <c r="P98" s="4"/>
      <c r="Q98" s="4"/>
      <c r="R98" s="4"/>
      <c r="S98" s="4"/>
      <c r="T98" s="4"/>
      <c r="U98" s="4"/>
      <c r="V98" s="4"/>
      <c r="W98" s="4"/>
      <c r="X98" s="4"/>
      <c r="Y98" s="4"/>
      <c r="Z98" s="4"/>
    </row>
    <row r="99" spans="1:26" ht="15.75" customHeight="1">
      <c r="A99" s="71">
        <v>641</v>
      </c>
      <c r="B99" s="7">
        <v>644</v>
      </c>
      <c r="C99" s="19" t="s">
        <v>3536</v>
      </c>
      <c r="D99" s="86" t="s">
        <v>3537</v>
      </c>
      <c r="E99" s="86" t="s">
        <v>3538</v>
      </c>
      <c r="F99" s="180">
        <v>4</v>
      </c>
      <c r="G99" s="86" t="s">
        <v>4697</v>
      </c>
      <c r="H99" s="133" t="str">
        <f t="shared" si="40"/>
        <v xml:space="preserve">Technology Docs </v>
      </c>
      <c r="I99" s="180">
        <v>3</v>
      </c>
      <c r="J99" s="34"/>
      <c r="K99" s="19"/>
      <c r="L99" s="34"/>
      <c r="M99" s="34"/>
      <c r="N99" s="38">
        <f t="shared" si="41"/>
        <v>4</v>
      </c>
      <c r="O99" s="39">
        <f t="shared" si="42"/>
        <v>3</v>
      </c>
      <c r="P99" s="4"/>
      <c r="Q99" s="4"/>
      <c r="R99" s="4"/>
      <c r="S99" s="4"/>
      <c r="T99" s="4"/>
      <c r="U99" s="4"/>
      <c r="V99" s="4"/>
      <c r="W99" s="4"/>
      <c r="X99" s="4"/>
      <c r="Y99" s="4"/>
      <c r="Z99" s="4"/>
    </row>
    <row r="100" spans="1:26" ht="15.75" customHeight="1">
      <c r="A100" s="71">
        <v>642</v>
      </c>
      <c r="B100" s="7">
        <v>645</v>
      </c>
      <c r="C100" s="19" t="s">
        <v>4978</v>
      </c>
      <c r="D100" s="86" t="s">
        <v>4979</v>
      </c>
      <c r="E100" s="86" t="s">
        <v>2733</v>
      </c>
      <c r="F100" s="180" t="s">
        <v>4969</v>
      </c>
      <c r="G100" s="86" t="s">
        <v>4980</v>
      </c>
      <c r="H100" s="133" t="str">
        <f t="shared" si="40"/>
        <v xml:space="preserve">Technology Docs </v>
      </c>
      <c r="I100" s="180" t="s">
        <v>4971</v>
      </c>
      <c r="J100" s="34"/>
      <c r="K100" s="19"/>
      <c r="L100" s="34"/>
      <c r="M100" s="34"/>
      <c r="N100" s="38" t="str">
        <f t="shared" si="41"/>
        <v>NA</v>
      </c>
      <c r="O100" s="39" t="str">
        <f t="shared" si="42"/>
        <v>tbd</v>
      </c>
      <c r="P100" s="4"/>
      <c r="Q100" s="4"/>
      <c r="R100" s="4"/>
      <c r="S100" s="4"/>
      <c r="T100" s="4"/>
      <c r="U100" s="4"/>
      <c r="V100" s="4"/>
      <c r="W100" s="4"/>
      <c r="X100" s="4"/>
      <c r="Y100" s="4"/>
      <c r="Z100" s="4"/>
    </row>
    <row r="101" spans="1:26" ht="15.75" customHeight="1">
      <c r="A101" s="71">
        <v>643</v>
      </c>
      <c r="B101" s="7">
        <v>646</v>
      </c>
      <c r="C101" s="19" t="s">
        <v>2288</v>
      </c>
      <c r="D101" s="86" t="s">
        <v>4981</v>
      </c>
      <c r="E101" s="86" t="s">
        <v>4982</v>
      </c>
      <c r="F101" s="180">
        <v>0</v>
      </c>
      <c r="G101" s="86" t="s">
        <v>4698</v>
      </c>
      <c r="H101" s="133" t="str">
        <f t="shared" si="40"/>
        <v xml:space="preserve">Technology Docs </v>
      </c>
      <c r="I101" s="180">
        <v>0</v>
      </c>
      <c r="J101" s="34"/>
      <c r="K101" s="19"/>
      <c r="L101" s="34"/>
      <c r="M101" s="34"/>
      <c r="N101" s="38">
        <f t="shared" si="41"/>
        <v>0</v>
      </c>
      <c r="O101" s="39">
        <f t="shared" si="42"/>
        <v>0</v>
      </c>
      <c r="P101" s="4"/>
      <c r="Q101" s="4"/>
      <c r="R101" s="4"/>
      <c r="S101" s="4"/>
      <c r="T101" s="4"/>
      <c r="U101" s="4"/>
      <c r="V101" s="4"/>
      <c r="W101" s="4"/>
      <c r="X101" s="4"/>
      <c r="Y101" s="4"/>
      <c r="Z101" s="4"/>
    </row>
    <row r="102" spans="1:26" ht="15.75" customHeight="1">
      <c r="A102" s="71">
        <v>644</v>
      </c>
      <c r="B102" s="7">
        <v>647</v>
      </c>
      <c r="C102" s="19" t="s">
        <v>4983</v>
      </c>
      <c r="D102" s="86" t="s">
        <v>4702</v>
      </c>
      <c r="E102" s="86" t="s">
        <v>2733</v>
      </c>
      <c r="F102" s="180" t="s">
        <v>4969</v>
      </c>
      <c r="G102" s="86" t="s">
        <v>4703</v>
      </c>
      <c r="H102" s="133" t="str">
        <f t="shared" si="40"/>
        <v xml:space="preserve">Technology Docs </v>
      </c>
      <c r="I102" s="180">
        <v>1</v>
      </c>
      <c r="J102" s="34"/>
      <c r="K102" s="19"/>
      <c r="L102" s="34"/>
      <c r="M102" s="34"/>
      <c r="N102" s="38" t="str">
        <f t="shared" si="41"/>
        <v>NA</v>
      </c>
      <c r="O102" s="39">
        <f t="shared" si="42"/>
        <v>1</v>
      </c>
      <c r="P102" s="4"/>
      <c r="Q102" s="4"/>
      <c r="R102" s="4"/>
      <c r="S102" s="4"/>
      <c r="T102" s="4"/>
      <c r="U102" s="4"/>
      <c r="V102" s="4"/>
      <c r="W102" s="4"/>
      <c r="X102" s="4"/>
      <c r="Y102" s="4"/>
      <c r="Z102" s="4"/>
    </row>
    <row r="103" spans="1:26" ht="15.75" customHeight="1">
      <c r="A103" s="71">
        <v>645</v>
      </c>
      <c r="B103" s="7">
        <v>648</v>
      </c>
      <c r="C103" s="19" t="s">
        <v>2951</v>
      </c>
      <c r="D103" s="86" t="s">
        <v>4500</v>
      </c>
      <c r="E103" s="86" t="s">
        <v>4984</v>
      </c>
      <c r="F103" s="180" t="s">
        <v>4969</v>
      </c>
      <c r="G103" s="86" t="s">
        <v>4704</v>
      </c>
      <c r="H103" s="133" t="str">
        <f t="shared" si="40"/>
        <v xml:space="preserve">Technology Docs </v>
      </c>
      <c r="I103" s="180">
        <v>1</v>
      </c>
      <c r="J103" s="34"/>
      <c r="K103" s="19"/>
      <c r="L103" s="34"/>
      <c r="M103" s="34"/>
      <c r="N103" s="38" t="str">
        <f t="shared" si="41"/>
        <v>NA</v>
      </c>
      <c r="O103" s="39">
        <f t="shared" si="42"/>
        <v>1</v>
      </c>
      <c r="P103" s="4"/>
      <c r="Q103" s="4"/>
      <c r="R103" s="4"/>
      <c r="S103" s="4"/>
      <c r="T103" s="4"/>
      <c r="U103" s="4"/>
      <c r="V103" s="4"/>
      <c r="W103" s="4"/>
      <c r="X103" s="4"/>
      <c r="Y103" s="4"/>
      <c r="Z103" s="4"/>
    </row>
    <row r="104" spans="1:26" ht="15.75" customHeight="1">
      <c r="A104" s="71">
        <v>646</v>
      </c>
      <c r="B104" s="7">
        <v>649</v>
      </c>
      <c r="C104" s="19" t="s">
        <v>4505</v>
      </c>
      <c r="D104" s="86" t="s">
        <v>2963</v>
      </c>
      <c r="E104" s="86" t="s">
        <v>4985</v>
      </c>
      <c r="F104" s="180" t="s">
        <v>4969</v>
      </c>
      <c r="G104" s="86" t="s">
        <v>4706</v>
      </c>
      <c r="H104" s="133" t="str">
        <f t="shared" si="40"/>
        <v xml:space="preserve">Technology Docs </v>
      </c>
      <c r="I104" s="180">
        <v>0</v>
      </c>
      <c r="J104" s="34"/>
      <c r="K104" s="19"/>
      <c r="L104" s="34"/>
      <c r="M104" s="34"/>
      <c r="N104" s="38" t="str">
        <f t="shared" si="41"/>
        <v>NA</v>
      </c>
      <c r="O104" s="39">
        <f t="shared" si="42"/>
        <v>0</v>
      </c>
      <c r="P104" s="4"/>
      <c r="Q104" s="4"/>
      <c r="R104" s="4"/>
      <c r="S104" s="4"/>
      <c r="T104" s="4"/>
      <c r="U104" s="4"/>
      <c r="V104" s="4"/>
      <c r="W104" s="4"/>
      <c r="X104" s="4"/>
      <c r="Y104" s="4"/>
      <c r="Z104" s="4"/>
    </row>
    <row r="105" spans="1:26" ht="15.75" customHeight="1">
      <c r="A105" s="71">
        <v>647</v>
      </c>
      <c r="B105" s="7">
        <v>650</v>
      </c>
      <c r="C105" s="19" t="s">
        <v>2971</v>
      </c>
      <c r="D105" s="86" t="s">
        <v>2972</v>
      </c>
      <c r="E105" s="86" t="s">
        <v>4986</v>
      </c>
      <c r="F105" s="180">
        <v>3</v>
      </c>
      <c r="G105" s="86" t="s">
        <v>4707</v>
      </c>
      <c r="H105" s="133" t="str">
        <f t="shared" si="40"/>
        <v xml:space="preserve">Technology Docs </v>
      </c>
      <c r="I105" s="180">
        <v>2</v>
      </c>
      <c r="J105" s="34"/>
      <c r="K105" s="19"/>
      <c r="L105" s="34"/>
      <c r="M105" s="34"/>
      <c r="N105" s="38">
        <f t="shared" si="41"/>
        <v>3</v>
      </c>
      <c r="O105" s="39">
        <f t="shared" si="42"/>
        <v>2</v>
      </c>
      <c r="P105" s="4"/>
      <c r="Q105" s="4"/>
      <c r="R105" s="4"/>
      <c r="S105" s="4"/>
      <c r="T105" s="4"/>
      <c r="U105" s="4"/>
      <c r="V105" s="4"/>
      <c r="W105" s="4"/>
      <c r="X105" s="4"/>
      <c r="Y105" s="4"/>
      <c r="Z105" s="4"/>
    </row>
    <row r="106" spans="1:26" ht="15.75" customHeight="1">
      <c r="A106" s="71">
        <v>648</v>
      </c>
      <c r="B106" s="7">
        <v>651</v>
      </c>
      <c r="C106" s="19" t="s">
        <v>2876</v>
      </c>
      <c r="D106" s="86" t="s">
        <v>4987</v>
      </c>
      <c r="E106" s="86" t="s">
        <v>2733</v>
      </c>
      <c r="F106" s="180" t="s">
        <v>4969</v>
      </c>
      <c r="G106" s="86" t="s">
        <v>4988</v>
      </c>
      <c r="H106" s="133" t="str">
        <f t="shared" si="40"/>
        <v xml:space="preserve">Technology Docs </v>
      </c>
      <c r="I106" s="180" t="s">
        <v>4971</v>
      </c>
      <c r="J106" s="34"/>
      <c r="K106" s="19"/>
      <c r="L106" s="34"/>
      <c r="M106" s="34"/>
      <c r="N106" s="38" t="str">
        <f t="shared" si="41"/>
        <v>NA</v>
      </c>
      <c r="O106" s="39" t="str">
        <f t="shared" si="42"/>
        <v>tbd</v>
      </c>
      <c r="P106" s="4"/>
      <c r="Q106" s="4"/>
      <c r="R106" s="4"/>
      <c r="S106" s="4"/>
      <c r="T106" s="4"/>
      <c r="U106" s="4"/>
      <c r="V106" s="4"/>
      <c r="W106" s="4"/>
      <c r="X106" s="4"/>
      <c r="Y106" s="4"/>
      <c r="Z106" s="4"/>
    </row>
    <row r="107" spans="1:26" ht="15.75" customHeight="1">
      <c r="A107" s="71">
        <v>649</v>
      </c>
      <c r="B107" s="7">
        <v>652</v>
      </c>
      <c r="C107" s="19" t="s">
        <v>3007</v>
      </c>
      <c r="D107" s="86" t="s">
        <v>3008</v>
      </c>
      <c r="E107" s="86" t="s">
        <v>3550</v>
      </c>
      <c r="F107" s="180">
        <v>4</v>
      </c>
      <c r="G107" s="86" t="s">
        <v>836</v>
      </c>
      <c r="H107" s="133" t="str">
        <f t="shared" si="40"/>
        <v xml:space="preserve">Technology Docs </v>
      </c>
      <c r="I107" s="180">
        <v>0</v>
      </c>
      <c r="J107" s="34"/>
      <c r="K107" s="19"/>
      <c r="L107" s="34"/>
      <c r="M107" s="34"/>
      <c r="N107" s="38">
        <f t="shared" si="41"/>
        <v>4</v>
      </c>
      <c r="O107" s="39">
        <f t="shared" si="42"/>
        <v>0</v>
      </c>
      <c r="P107" s="4"/>
      <c r="Q107" s="4"/>
      <c r="R107" s="4"/>
      <c r="S107" s="4"/>
      <c r="T107" s="4"/>
      <c r="U107" s="4"/>
      <c r="V107" s="4"/>
      <c r="W107" s="4"/>
      <c r="X107" s="4"/>
      <c r="Y107" s="4"/>
      <c r="Z107" s="4"/>
    </row>
    <row r="108" spans="1:26" ht="15.75" customHeight="1">
      <c r="A108" s="71">
        <v>650</v>
      </c>
      <c r="B108" s="7">
        <v>653</v>
      </c>
      <c r="C108" s="19" t="s">
        <v>4989</v>
      </c>
      <c r="D108" s="86" t="s">
        <v>4990</v>
      </c>
      <c r="E108" s="86" t="s">
        <v>2733</v>
      </c>
      <c r="F108" s="180" t="s">
        <v>4969</v>
      </c>
      <c r="G108" s="86" t="s">
        <v>4991</v>
      </c>
      <c r="H108" s="133" t="str">
        <f t="shared" si="40"/>
        <v xml:space="preserve">Technology Docs </v>
      </c>
      <c r="I108" s="180" t="s">
        <v>4971</v>
      </c>
      <c r="J108" s="34"/>
      <c r="K108" s="19"/>
      <c r="L108" s="34"/>
      <c r="M108" s="34"/>
      <c r="N108" s="38" t="str">
        <f t="shared" si="41"/>
        <v>NA</v>
      </c>
      <c r="O108" s="39" t="str">
        <f t="shared" si="42"/>
        <v>tbd</v>
      </c>
      <c r="P108" s="4"/>
      <c r="Q108" s="4"/>
      <c r="R108" s="4"/>
      <c r="S108" s="4"/>
      <c r="T108" s="4"/>
      <c r="U108" s="4"/>
      <c r="V108" s="4"/>
      <c r="W108" s="4"/>
      <c r="X108" s="4"/>
      <c r="Y108" s="4"/>
      <c r="Z108" s="4"/>
    </row>
    <row r="109" spans="1:26" ht="15.75" customHeight="1">
      <c r="A109" s="71">
        <v>651</v>
      </c>
      <c r="B109" s="7">
        <v>654</v>
      </c>
      <c r="C109" s="19" t="s">
        <v>4992</v>
      </c>
      <c r="D109" s="86" t="s">
        <v>4993</v>
      </c>
      <c r="E109" s="86" t="s">
        <v>2733</v>
      </c>
      <c r="F109" s="180" t="s">
        <v>4969</v>
      </c>
      <c r="G109" s="86" t="s">
        <v>4994</v>
      </c>
      <c r="H109" s="133" t="str">
        <f t="shared" si="40"/>
        <v xml:space="preserve">Technology Docs </v>
      </c>
      <c r="I109" s="180" t="s">
        <v>4971</v>
      </c>
      <c r="J109" s="34"/>
      <c r="K109" s="19"/>
      <c r="L109" s="34"/>
      <c r="M109" s="34"/>
      <c r="N109" s="38" t="str">
        <f t="shared" si="41"/>
        <v>NA</v>
      </c>
      <c r="O109" s="39" t="str">
        <f t="shared" si="42"/>
        <v>tbd</v>
      </c>
      <c r="P109" s="4"/>
      <c r="Q109" s="4"/>
      <c r="R109" s="4"/>
      <c r="S109" s="4"/>
      <c r="T109" s="4"/>
      <c r="U109" s="4"/>
      <c r="V109" s="4"/>
      <c r="W109" s="4"/>
      <c r="X109" s="4"/>
      <c r="Y109" s="4"/>
      <c r="Z109" s="4"/>
    </row>
    <row r="110" spans="1:26" ht="15.75" customHeight="1">
      <c r="A110" s="71">
        <v>652</v>
      </c>
      <c r="B110" s="7">
        <v>655</v>
      </c>
      <c r="C110" s="19" t="s">
        <v>336</v>
      </c>
      <c r="D110" s="86" t="s">
        <v>3035</v>
      </c>
      <c r="E110" s="86" t="s">
        <v>4995</v>
      </c>
      <c r="F110" s="180">
        <v>4</v>
      </c>
      <c r="G110" s="86" t="s">
        <v>4710</v>
      </c>
      <c r="H110" s="133" t="str">
        <f t="shared" si="40"/>
        <v xml:space="preserve">Technology Docs </v>
      </c>
      <c r="I110" s="180">
        <v>1</v>
      </c>
      <c r="J110" s="34"/>
      <c r="K110" s="19"/>
      <c r="L110" s="34"/>
      <c r="M110" s="34"/>
      <c r="N110" s="38">
        <f t="shared" si="41"/>
        <v>4</v>
      </c>
      <c r="O110" s="39">
        <f t="shared" si="42"/>
        <v>1</v>
      </c>
      <c r="P110" s="4"/>
      <c r="Q110" s="4"/>
      <c r="R110" s="4"/>
      <c r="S110" s="4"/>
      <c r="T110" s="4"/>
      <c r="U110" s="4"/>
      <c r="V110" s="4"/>
      <c r="W110" s="4"/>
      <c r="X110" s="4"/>
      <c r="Y110" s="4"/>
      <c r="Z110" s="4"/>
    </row>
    <row r="111" spans="1:26" ht="15.75" customHeight="1">
      <c r="A111" s="71">
        <v>653</v>
      </c>
      <c r="B111" s="7">
        <v>656</v>
      </c>
      <c r="C111" s="19" t="s">
        <v>3046</v>
      </c>
      <c r="D111" s="86" t="s">
        <v>3048</v>
      </c>
      <c r="E111" s="86" t="s">
        <v>3560</v>
      </c>
      <c r="F111" s="180">
        <v>3</v>
      </c>
      <c r="G111" s="86" t="s">
        <v>4715</v>
      </c>
      <c r="H111" s="133" t="str">
        <f t="shared" si="40"/>
        <v xml:space="preserve">Technology Docs </v>
      </c>
      <c r="I111" s="180">
        <v>3</v>
      </c>
      <c r="J111" s="34"/>
      <c r="K111" s="19"/>
      <c r="L111" s="34"/>
      <c r="M111" s="34"/>
      <c r="N111" s="38">
        <f t="shared" si="41"/>
        <v>3</v>
      </c>
      <c r="O111" s="39">
        <f t="shared" si="42"/>
        <v>3</v>
      </c>
      <c r="P111" s="4"/>
      <c r="Q111" s="4"/>
      <c r="R111" s="4"/>
      <c r="S111" s="4"/>
      <c r="T111" s="4"/>
      <c r="U111" s="4"/>
      <c r="V111" s="4"/>
      <c r="W111" s="4"/>
      <c r="X111" s="4"/>
      <c r="Y111" s="4"/>
      <c r="Z111" s="4"/>
    </row>
    <row r="112" spans="1:26" ht="15.75" customHeight="1">
      <c r="A112" s="71"/>
      <c r="B112" s="7"/>
      <c r="C112" s="4"/>
      <c r="D112" s="51"/>
      <c r="E112" s="51"/>
      <c r="F112" s="71"/>
      <c r="G112" s="51"/>
      <c r="H112" s="190"/>
      <c r="I112" s="42"/>
      <c r="J112" s="7"/>
      <c r="K112" s="4"/>
      <c r="L112" s="4"/>
      <c r="M112" s="4"/>
      <c r="N112" s="53"/>
      <c r="O112" s="4"/>
      <c r="P112" s="4"/>
      <c r="Q112" s="4"/>
      <c r="R112" s="4"/>
      <c r="S112" s="4"/>
      <c r="T112" s="4"/>
      <c r="U112" s="4"/>
      <c r="V112" s="4"/>
      <c r="W112" s="4"/>
      <c r="X112" s="4"/>
      <c r="Y112" s="4"/>
      <c r="Z112" s="4"/>
    </row>
    <row r="113" spans="1:26" ht="15.75" customHeight="1">
      <c r="A113" s="71"/>
      <c r="B113" s="7"/>
      <c r="C113" s="2" t="s">
        <v>3055</v>
      </c>
      <c r="D113" s="51"/>
      <c r="E113" s="51"/>
      <c r="F113" s="71"/>
      <c r="G113" s="51"/>
      <c r="H113" s="190"/>
      <c r="I113" s="42"/>
      <c r="J113" s="7"/>
      <c r="K113" s="4"/>
      <c r="L113" s="4"/>
      <c r="M113" s="4"/>
      <c r="N113" s="53"/>
      <c r="O113" s="4"/>
      <c r="P113" s="4"/>
      <c r="Q113" s="4"/>
      <c r="R113" s="4"/>
      <c r="S113" s="4"/>
      <c r="T113" s="4"/>
      <c r="U113" s="4"/>
      <c r="V113" s="4"/>
      <c r="W113" s="4"/>
      <c r="X113" s="4"/>
      <c r="Y113" s="4"/>
      <c r="Z113" s="4"/>
    </row>
    <row r="114" spans="1:26" ht="15.75" customHeight="1">
      <c r="A114" s="184">
        <v>654</v>
      </c>
      <c r="B114" s="185">
        <v>657</v>
      </c>
      <c r="C114" s="19" t="s">
        <v>4996</v>
      </c>
      <c r="D114" s="86" t="s">
        <v>2009</v>
      </c>
      <c r="E114" s="86" t="s">
        <v>3561</v>
      </c>
      <c r="F114" s="180">
        <v>4</v>
      </c>
      <c r="G114" s="86" t="s">
        <v>4279</v>
      </c>
      <c r="H114" s="133" t="str">
        <f t="shared" ref="H114:H118" si="43">HYPERLINK("https://drive.google.com/drive/folders/0B93qD7tUPEF5Yl82WmtwTV9mcHc","Technology Docs ")</f>
        <v xml:space="preserve">Technology Docs </v>
      </c>
      <c r="I114" s="180">
        <v>2</v>
      </c>
      <c r="J114" s="34"/>
      <c r="K114" s="19"/>
      <c r="L114" s="34"/>
      <c r="M114" s="34"/>
      <c r="N114" s="38">
        <f t="shared" ref="N114:N118" si="44">IF(J114&lt;&gt;"",J114,IF(F114&lt;&gt;"",F114,""))</f>
        <v>4</v>
      </c>
      <c r="O114" s="39">
        <f t="shared" ref="O114:O118" si="45">IF(L114&lt;&gt;"",L114,IF(I114&lt;&gt;"",I114,""))</f>
        <v>2</v>
      </c>
      <c r="P114" s="4"/>
      <c r="Q114" s="4"/>
      <c r="R114" s="4"/>
      <c r="S114" s="4"/>
      <c r="T114" s="4"/>
      <c r="U114" s="4"/>
      <c r="V114" s="4"/>
      <c r="W114" s="4"/>
      <c r="X114" s="4"/>
      <c r="Y114" s="4"/>
      <c r="Z114" s="4"/>
    </row>
    <row r="115" spans="1:26" ht="15.75" customHeight="1">
      <c r="A115" s="71">
        <v>656</v>
      </c>
      <c r="B115" s="7">
        <v>658</v>
      </c>
      <c r="C115" s="19" t="s">
        <v>4997</v>
      </c>
      <c r="D115" s="86" t="s">
        <v>4998</v>
      </c>
      <c r="E115" s="86" t="s">
        <v>2733</v>
      </c>
      <c r="F115" s="180">
        <v>4</v>
      </c>
      <c r="G115" s="86" t="s">
        <v>4999</v>
      </c>
      <c r="H115" s="133" t="str">
        <f t="shared" si="43"/>
        <v xml:space="preserve">Technology Docs </v>
      </c>
      <c r="I115" s="180" t="s">
        <v>4971</v>
      </c>
      <c r="J115" s="34"/>
      <c r="K115" s="19"/>
      <c r="L115" s="34"/>
      <c r="M115" s="34"/>
      <c r="N115" s="38">
        <f t="shared" si="44"/>
        <v>4</v>
      </c>
      <c r="O115" s="39" t="str">
        <f t="shared" si="45"/>
        <v>tbd</v>
      </c>
      <c r="P115" s="4"/>
      <c r="Q115" s="4"/>
      <c r="R115" s="4"/>
      <c r="S115" s="4"/>
      <c r="T115" s="4"/>
      <c r="U115" s="4"/>
      <c r="V115" s="4"/>
      <c r="W115" s="4"/>
      <c r="X115" s="4"/>
      <c r="Y115" s="4"/>
      <c r="Z115" s="4"/>
    </row>
    <row r="116" spans="1:26" ht="15.75" customHeight="1">
      <c r="A116" s="71">
        <v>657</v>
      </c>
      <c r="B116" s="7">
        <v>659</v>
      </c>
      <c r="C116" s="19" t="s">
        <v>3562</v>
      </c>
      <c r="D116" s="86" t="s">
        <v>3563</v>
      </c>
      <c r="E116" s="86" t="s">
        <v>3564</v>
      </c>
      <c r="F116" s="180">
        <v>4</v>
      </c>
      <c r="G116" s="86" t="s">
        <v>5000</v>
      </c>
      <c r="H116" s="133" t="str">
        <f t="shared" si="43"/>
        <v xml:space="preserve">Technology Docs </v>
      </c>
      <c r="I116" s="180">
        <v>3</v>
      </c>
      <c r="J116" s="34"/>
      <c r="K116" s="19"/>
      <c r="L116" s="34"/>
      <c r="M116" s="34"/>
      <c r="N116" s="38">
        <f t="shared" si="44"/>
        <v>4</v>
      </c>
      <c r="O116" s="39">
        <f t="shared" si="45"/>
        <v>3</v>
      </c>
      <c r="P116" s="4"/>
      <c r="Q116" s="4"/>
      <c r="R116" s="4"/>
      <c r="S116" s="4"/>
      <c r="T116" s="4"/>
      <c r="U116" s="4"/>
      <c r="V116" s="4"/>
      <c r="W116" s="4"/>
      <c r="X116" s="4"/>
      <c r="Y116" s="4"/>
      <c r="Z116" s="4"/>
    </row>
    <row r="117" spans="1:26" ht="15.75" customHeight="1">
      <c r="A117" s="71">
        <v>658</v>
      </c>
      <c r="B117" s="7">
        <v>660</v>
      </c>
      <c r="C117" s="19" t="s">
        <v>2792</v>
      </c>
      <c r="D117" s="86" t="s">
        <v>3565</v>
      </c>
      <c r="E117" s="86" t="s">
        <v>3566</v>
      </c>
      <c r="F117" s="180">
        <v>4</v>
      </c>
      <c r="G117" s="86" t="s">
        <v>5001</v>
      </c>
      <c r="H117" s="133" t="str">
        <f t="shared" si="43"/>
        <v xml:space="preserve">Technology Docs </v>
      </c>
      <c r="I117" s="180">
        <v>3</v>
      </c>
      <c r="J117" s="34"/>
      <c r="K117" s="19"/>
      <c r="L117" s="34"/>
      <c r="M117" s="34"/>
      <c r="N117" s="38">
        <f t="shared" si="44"/>
        <v>4</v>
      </c>
      <c r="O117" s="39">
        <f t="shared" si="45"/>
        <v>3</v>
      </c>
      <c r="P117" s="4"/>
      <c r="Q117" s="4"/>
      <c r="R117" s="4"/>
      <c r="S117" s="4"/>
      <c r="T117" s="4"/>
      <c r="U117" s="4"/>
      <c r="V117" s="4"/>
      <c r="W117" s="4"/>
      <c r="X117" s="4"/>
      <c r="Y117" s="4"/>
      <c r="Z117" s="4"/>
    </row>
    <row r="118" spans="1:26" ht="15.75" customHeight="1">
      <c r="A118" s="71">
        <v>659</v>
      </c>
      <c r="B118" s="7">
        <v>661</v>
      </c>
      <c r="C118" s="19" t="s">
        <v>3567</v>
      </c>
      <c r="D118" s="86" t="s">
        <v>3569</v>
      </c>
      <c r="E118" s="86" t="s">
        <v>3570</v>
      </c>
      <c r="F118" s="180">
        <v>4</v>
      </c>
      <c r="G118" s="86" t="s">
        <v>5002</v>
      </c>
      <c r="H118" s="133" t="str">
        <f t="shared" si="43"/>
        <v xml:space="preserve">Technology Docs </v>
      </c>
      <c r="I118" s="180">
        <v>2</v>
      </c>
      <c r="J118" s="34"/>
      <c r="K118" s="19"/>
      <c r="L118" s="34"/>
      <c r="M118" s="34"/>
      <c r="N118" s="38">
        <f t="shared" si="44"/>
        <v>4</v>
      </c>
      <c r="O118" s="39">
        <f t="shared" si="45"/>
        <v>2</v>
      </c>
      <c r="P118" s="4"/>
      <c r="Q118" s="4"/>
      <c r="R118" s="4"/>
      <c r="S118" s="4"/>
      <c r="T118" s="4"/>
      <c r="U118" s="4"/>
      <c r="V118" s="4"/>
      <c r="W118" s="4"/>
      <c r="X118" s="4"/>
      <c r="Y118" s="4"/>
      <c r="Z118" s="4"/>
    </row>
    <row r="119" spans="1:26" ht="15.75" customHeight="1">
      <c r="A119" s="71"/>
      <c r="B119" s="7"/>
      <c r="C119" s="4"/>
      <c r="D119" s="51"/>
      <c r="E119" s="51"/>
      <c r="F119" s="71"/>
      <c r="G119" s="51"/>
      <c r="H119" s="51"/>
      <c r="I119" s="42"/>
      <c r="J119" s="7"/>
      <c r="K119" s="4"/>
      <c r="L119" s="4"/>
      <c r="M119" s="4"/>
      <c r="N119" s="53"/>
      <c r="O119" s="4"/>
      <c r="P119" s="4"/>
      <c r="Q119" s="4"/>
      <c r="R119" s="4"/>
      <c r="S119" s="4"/>
      <c r="T119" s="4"/>
      <c r="U119" s="4"/>
      <c r="V119" s="4"/>
      <c r="W119" s="4"/>
      <c r="X119" s="4"/>
      <c r="Y119" s="4"/>
      <c r="Z119" s="4"/>
    </row>
    <row r="120" spans="1:26" ht="15.75" customHeight="1">
      <c r="A120" s="71"/>
      <c r="B120" s="7"/>
      <c r="C120" s="4"/>
      <c r="D120" s="51"/>
      <c r="E120" s="51"/>
      <c r="F120" s="71"/>
      <c r="G120" s="51"/>
      <c r="H120" s="51"/>
      <c r="I120" s="42"/>
      <c r="J120" s="7"/>
      <c r="K120" s="4"/>
      <c r="L120" s="4"/>
      <c r="M120" s="4"/>
      <c r="N120" s="53"/>
      <c r="O120" s="4"/>
      <c r="P120" s="4"/>
      <c r="Q120" s="4"/>
      <c r="R120" s="4"/>
      <c r="S120" s="4"/>
      <c r="T120" s="4"/>
      <c r="U120" s="4"/>
      <c r="V120" s="4"/>
      <c r="W120" s="4"/>
      <c r="X120" s="4"/>
      <c r="Y120" s="4"/>
      <c r="Z120" s="4"/>
    </row>
    <row r="121" spans="1:26" ht="15.75" customHeight="1">
      <c r="A121" s="71"/>
      <c r="B121" s="7"/>
      <c r="C121" s="4"/>
      <c r="D121" s="51"/>
      <c r="E121" s="51"/>
      <c r="F121" s="71"/>
      <c r="G121" s="51"/>
      <c r="H121" s="51"/>
      <c r="I121" s="42"/>
      <c r="J121" s="7"/>
      <c r="K121" s="4"/>
      <c r="L121" s="4"/>
      <c r="M121" s="4"/>
      <c r="N121" s="53"/>
      <c r="O121" s="4"/>
      <c r="P121" s="4"/>
      <c r="Q121" s="4"/>
      <c r="R121" s="4"/>
      <c r="S121" s="4"/>
      <c r="T121" s="4"/>
      <c r="U121" s="4"/>
      <c r="V121" s="4"/>
      <c r="W121" s="4"/>
      <c r="X121" s="4"/>
      <c r="Y121" s="4"/>
      <c r="Z121" s="4"/>
    </row>
    <row r="122" spans="1:26" ht="15.75" customHeight="1">
      <c r="A122" s="71"/>
      <c r="B122" s="7"/>
      <c r="C122" s="177" t="s">
        <v>249</v>
      </c>
      <c r="D122" s="51"/>
      <c r="E122" s="51"/>
      <c r="F122" s="71"/>
      <c r="G122" s="51"/>
      <c r="H122" s="51"/>
      <c r="I122" s="42"/>
      <c r="J122" s="7"/>
      <c r="K122" s="4"/>
      <c r="L122" s="4"/>
      <c r="M122" s="4"/>
      <c r="N122" s="53"/>
      <c r="O122" s="4"/>
      <c r="P122" s="4"/>
      <c r="Q122" s="4"/>
      <c r="R122" s="4"/>
      <c r="S122" s="4"/>
      <c r="T122" s="4"/>
      <c r="U122" s="4"/>
      <c r="V122" s="4"/>
      <c r="W122" s="4"/>
      <c r="X122" s="4"/>
      <c r="Y122" s="4"/>
      <c r="Z122" s="4"/>
    </row>
    <row r="123" spans="1:26" ht="15.75" customHeight="1">
      <c r="A123" s="71">
        <v>660</v>
      </c>
      <c r="B123" s="7">
        <v>662</v>
      </c>
      <c r="C123" s="19" t="s">
        <v>5003</v>
      </c>
      <c r="D123" s="86" t="s">
        <v>5004</v>
      </c>
      <c r="E123" s="86"/>
      <c r="F123" s="180">
        <v>4</v>
      </c>
      <c r="G123" s="86" t="s">
        <v>5005</v>
      </c>
      <c r="H123" s="133" t="str">
        <f t="shared" ref="H123:H126" si="46">HYPERLINK("https://drive.google.com/drive/folders/0B93qD7tUPEF5Yl82WmtwTV9mcHc","Technology Docs ")</f>
        <v xml:space="preserve">Technology Docs </v>
      </c>
      <c r="I123" s="180">
        <v>3</v>
      </c>
      <c r="J123" s="34"/>
      <c r="K123" s="19"/>
      <c r="L123" s="34"/>
      <c r="M123" s="34"/>
      <c r="N123" s="38">
        <f t="shared" ref="N123:N126" si="47">IF(J123&lt;&gt;"",J123,IF(F123&lt;&gt;"",F123,""))</f>
        <v>4</v>
      </c>
      <c r="O123" s="39">
        <f t="shared" ref="O123:O126" si="48">IF(L123&lt;&gt;"",L123,IF(I123&lt;&gt;"",I123,""))</f>
        <v>3</v>
      </c>
      <c r="P123" s="4"/>
      <c r="Q123" s="4"/>
      <c r="R123" s="4"/>
      <c r="S123" s="4"/>
      <c r="T123" s="4"/>
      <c r="U123" s="4"/>
      <c r="V123" s="4"/>
      <c r="W123" s="4"/>
      <c r="X123" s="4"/>
      <c r="Y123" s="4"/>
      <c r="Z123" s="4"/>
    </row>
    <row r="124" spans="1:26" ht="15.75" customHeight="1">
      <c r="A124" s="71">
        <v>661</v>
      </c>
      <c r="B124" s="7">
        <v>663</v>
      </c>
      <c r="C124" s="19" t="s">
        <v>2870</v>
      </c>
      <c r="D124" s="86" t="s">
        <v>2871</v>
      </c>
      <c r="E124" s="86"/>
      <c r="F124" s="180">
        <v>4</v>
      </c>
      <c r="G124" s="86" t="s">
        <v>5006</v>
      </c>
      <c r="H124" s="133" t="str">
        <f t="shared" si="46"/>
        <v xml:space="preserve">Technology Docs </v>
      </c>
      <c r="I124" s="180">
        <v>4</v>
      </c>
      <c r="J124" s="34"/>
      <c r="K124" s="19"/>
      <c r="L124" s="34"/>
      <c r="M124" s="34"/>
      <c r="N124" s="38">
        <f t="shared" si="47"/>
        <v>4</v>
      </c>
      <c r="O124" s="39">
        <f t="shared" si="48"/>
        <v>4</v>
      </c>
      <c r="P124" s="4"/>
      <c r="Q124" s="4"/>
      <c r="R124" s="4"/>
      <c r="S124" s="4"/>
      <c r="T124" s="4"/>
      <c r="U124" s="4"/>
      <c r="V124" s="4"/>
      <c r="W124" s="4"/>
      <c r="X124" s="4"/>
      <c r="Y124" s="4"/>
      <c r="Z124" s="4"/>
    </row>
    <row r="125" spans="1:26" ht="15.75" customHeight="1">
      <c r="A125" s="71">
        <v>662</v>
      </c>
      <c r="B125" s="7">
        <v>664</v>
      </c>
      <c r="C125" s="19" t="s">
        <v>250</v>
      </c>
      <c r="D125" s="86" t="s">
        <v>3605</v>
      </c>
      <c r="E125" s="86" t="s">
        <v>3606</v>
      </c>
      <c r="F125" s="180">
        <v>4</v>
      </c>
      <c r="G125" s="86" t="s">
        <v>5007</v>
      </c>
      <c r="H125" s="133" t="str">
        <f t="shared" si="46"/>
        <v xml:space="preserve">Technology Docs </v>
      </c>
      <c r="I125" s="180">
        <v>3.5</v>
      </c>
      <c r="J125" s="34"/>
      <c r="K125" s="19"/>
      <c r="L125" s="34"/>
      <c r="M125" s="34"/>
      <c r="N125" s="38">
        <f t="shared" si="47"/>
        <v>4</v>
      </c>
      <c r="O125" s="39">
        <f t="shared" si="48"/>
        <v>3.5</v>
      </c>
      <c r="P125" s="4"/>
      <c r="Q125" s="4"/>
      <c r="R125" s="4"/>
      <c r="S125" s="4"/>
      <c r="T125" s="4"/>
      <c r="U125" s="4"/>
      <c r="V125" s="4"/>
      <c r="W125" s="4"/>
      <c r="X125" s="4"/>
      <c r="Y125" s="4"/>
      <c r="Z125" s="4"/>
    </row>
    <row r="126" spans="1:26" ht="15.75" customHeight="1">
      <c r="A126" s="71">
        <v>663</v>
      </c>
      <c r="B126" s="7">
        <v>665</v>
      </c>
      <c r="C126" s="19" t="s">
        <v>3611</v>
      </c>
      <c r="D126" s="86" t="s">
        <v>3612</v>
      </c>
      <c r="E126" s="86" t="s">
        <v>3613</v>
      </c>
      <c r="F126" s="180">
        <v>4</v>
      </c>
      <c r="G126" s="86" t="s">
        <v>4749</v>
      </c>
      <c r="H126" s="133" t="str">
        <f t="shared" si="46"/>
        <v xml:space="preserve">Technology Docs </v>
      </c>
      <c r="I126" s="180">
        <v>3</v>
      </c>
      <c r="J126" s="34"/>
      <c r="K126" s="19"/>
      <c r="L126" s="34"/>
      <c r="M126" s="34"/>
      <c r="N126" s="38">
        <f t="shared" si="47"/>
        <v>4</v>
      </c>
      <c r="O126" s="39">
        <f t="shared" si="48"/>
        <v>3</v>
      </c>
      <c r="P126" s="4"/>
      <c r="Q126" s="4"/>
      <c r="R126" s="4"/>
      <c r="S126" s="4"/>
      <c r="T126" s="4"/>
      <c r="U126" s="4"/>
      <c r="V126" s="4"/>
      <c r="W126" s="4"/>
      <c r="X126" s="4"/>
      <c r="Y126" s="4"/>
      <c r="Z126" s="4"/>
    </row>
    <row r="127" spans="1:26" ht="15.75" customHeight="1">
      <c r="A127" s="71"/>
      <c r="B127" s="7"/>
      <c r="C127" s="4"/>
      <c r="D127" s="51"/>
      <c r="E127" s="51"/>
      <c r="F127" s="71"/>
      <c r="G127" s="51"/>
      <c r="H127" s="51"/>
      <c r="I127" s="42"/>
      <c r="J127" s="7"/>
      <c r="K127" s="4"/>
      <c r="L127" s="4"/>
      <c r="M127" s="4"/>
      <c r="N127" s="53"/>
      <c r="O127" s="4"/>
      <c r="P127" s="4"/>
      <c r="Q127" s="4"/>
      <c r="R127" s="4"/>
      <c r="S127" s="4"/>
      <c r="T127" s="4"/>
      <c r="U127" s="4"/>
      <c r="V127" s="4"/>
      <c r="W127" s="4"/>
      <c r="X127" s="4"/>
      <c r="Y127" s="4"/>
      <c r="Z127" s="4"/>
    </row>
    <row r="128" spans="1:26" ht="15.75" customHeight="1">
      <c r="A128" s="71"/>
      <c r="B128" s="7"/>
      <c r="C128" s="4"/>
      <c r="D128" s="51"/>
      <c r="E128" s="51"/>
      <c r="F128" s="71"/>
      <c r="G128" s="51"/>
      <c r="H128" s="51"/>
      <c r="I128" s="42"/>
      <c r="J128" s="7"/>
      <c r="K128" s="4"/>
      <c r="L128" s="4"/>
      <c r="M128" s="4"/>
      <c r="N128" s="53"/>
      <c r="O128" s="4"/>
      <c r="P128" s="4"/>
      <c r="Q128" s="4"/>
      <c r="R128" s="4"/>
      <c r="S128" s="4"/>
      <c r="T128" s="4"/>
      <c r="U128" s="4"/>
      <c r="V128" s="4"/>
      <c r="W128" s="4"/>
      <c r="X128" s="4"/>
      <c r="Y128" s="4"/>
      <c r="Z128" s="4"/>
    </row>
    <row r="129" spans="1:26" ht="15.75" customHeight="1">
      <c r="A129" s="71"/>
      <c r="B129" s="7"/>
      <c r="C129" s="4"/>
      <c r="D129" s="51"/>
      <c r="E129" s="51"/>
      <c r="F129" s="71"/>
      <c r="G129" s="51"/>
      <c r="H129" s="51"/>
      <c r="I129" s="42"/>
      <c r="J129" s="7"/>
      <c r="K129" s="4"/>
      <c r="L129" s="4"/>
      <c r="M129" s="4"/>
      <c r="N129" s="53"/>
      <c r="O129" s="4"/>
      <c r="P129" s="4"/>
      <c r="Q129" s="4"/>
      <c r="R129" s="4"/>
      <c r="S129" s="4"/>
      <c r="T129" s="4"/>
      <c r="U129" s="4"/>
      <c r="V129" s="4"/>
      <c r="W129" s="4"/>
      <c r="X129" s="4"/>
      <c r="Y129" s="4"/>
      <c r="Z129" s="4"/>
    </row>
    <row r="130" spans="1:26" ht="15.75" customHeight="1">
      <c r="A130" s="71"/>
      <c r="B130" s="7"/>
      <c r="C130" s="177" t="s">
        <v>2094</v>
      </c>
      <c r="D130" s="51"/>
      <c r="E130" s="51"/>
      <c r="F130" s="71"/>
      <c r="G130" s="51"/>
      <c r="H130" s="51"/>
      <c r="I130" s="42"/>
      <c r="J130" s="7"/>
      <c r="K130" s="4"/>
      <c r="L130" s="4"/>
      <c r="M130" s="4"/>
      <c r="N130" s="53"/>
      <c r="O130" s="4"/>
      <c r="P130" s="4"/>
      <c r="Q130" s="4"/>
      <c r="R130" s="4"/>
      <c r="S130" s="4"/>
      <c r="T130" s="4"/>
      <c r="U130" s="4"/>
      <c r="V130" s="4"/>
      <c r="W130" s="4"/>
      <c r="X130" s="4"/>
      <c r="Y130" s="4"/>
      <c r="Z130" s="4"/>
    </row>
    <row r="131" spans="1:26" ht="15.75" customHeight="1">
      <c r="A131" s="71">
        <v>664</v>
      </c>
      <c r="B131" s="7">
        <v>666</v>
      </c>
      <c r="C131" s="19" t="s">
        <v>3083</v>
      </c>
      <c r="D131" s="86" t="s">
        <v>5008</v>
      </c>
      <c r="E131" s="86"/>
      <c r="F131" s="180"/>
      <c r="G131" s="86" t="s">
        <v>5009</v>
      </c>
      <c r="H131" s="116" t="str">
        <f>HYPERLINK("https://drive.google.com/open?id=0B93qD7tUPEF5N2xnQ0g4c1czRDA","Documents for Services ")</f>
        <v xml:space="preserve">Documents for Services </v>
      </c>
      <c r="I131" s="180">
        <v>2</v>
      </c>
      <c r="J131" s="34"/>
      <c r="K131" s="19"/>
      <c r="L131" s="34"/>
      <c r="M131" s="34"/>
      <c r="N131" s="38" t="str">
        <f>IF(J131&lt;&gt;"",J131,IF(F131&lt;&gt;"",F131,""))</f>
        <v/>
      </c>
      <c r="O131" s="39">
        <f>IF(L131&lt;&gt;"",L131,IF(I131&lt;&gt;"",I131,""))</f>
        <v>2</v>
      </c>
      <c r="P131" s="4"/>
      <c r="Q131" s="4"/>
      <c r="R131" s="4"/>
      <c r="S131" s="4"/>
      <c r="T131" s="4"/>
      <c r="U131" s="4"/>
      <c r="V131" s="4"/>
      <c r="W131" s="4"/>
      <c r="X131" s="4"/>
      <c r="Y131" s="4"/>
      <c r="Z131" s="4"/>
    </row>
    <row r="132" spans="1:26" ht="15.75" customHeight="1">
      <c r="A132" s="71"/>
      <c r="B132" s="7"/>
      <c r="C132" s="4"/>
      <c r="D132" s="28"/>
      <c r="E132" s="28"/>
      <c r="F132" s="175"/>
      <c r="G132" s="28"/>
      <c r="H132" s="28"/>
      <c r="I132" s="42"/>
      <c r="J132" s="7"/>
      <c r="K132" s="4"/>
      <c r="L132" s="4"/>
      <c r="M132" s="4"/>
      <c r="N132" s="53"/>
      <c r="O132" s="4"/>
      <c r="P132" s="4"/>
      <c r="Q132" s="4"/>
      <c r="R132" s="4"/>
      <c r="S132" s="4"/>
      <c r="T132" s="4"/>
      <c r="U132" s="4"/>
      <c r="V132" s="4"/>
      <c r="W132" s="4"/>
      <c r="X132" s="4"/>
      <c r="Y132" s="4"/>
      <c r="Z132" s="4"/>
    </row>
    <row r="133" spans="1:26" ht="15.75" customHeight="1">
      <c r="A133" s="71"/>
      <c r="B133" s="7"/>
      <c r="C133" s="4"/>
      <c r="D133" s="28"/>
      <c r="E133" s="28"/>
      <c r="F133" s="175"/>
      <c r="G133" s="28"/>
      <c r="H133" s="28"/>
      <c r="I133" s="175"/>
      <c r="J133" s="7"/>
      <c r="K133" s="4"/>
      <c r="L133" s="4"/>
      <c r="M133" s="4"/>
      <c r="N133" s="53"/>
      <c r="O133" s="4"/>
      <c r="P133" s="4"/>
      <c r="Q133" s="4"/>
      <c r="R133" s="4"/>
      <c r="S133" s="4"/>
      <c r="T133" s="4"/>
      <c r="U133" s="4"/>
      <c r="V133" s="4"/>
      <c r="W133" s="4"/>
      <c r="X133" s="4"/>
      <c r="Y133" s="4"/>
      <c r="Z133" s="4"/>
    </row>
    <row r="134" spans="1:26" ht="15.75" customHeight="1">
      <c r="A134" s="4"/>
      <c r="B134" s="7"/>
      <c r="C134" s="4"/>
      <c r="D134" s="4"/>
      <c r="E134" s="4"/>
      <c r="F134" s="7"/>
      <c r="G134" s="4"/>
      <c r="H134" s="4"/>
      <c r="I134" s="7"/>
      <c r="J134" s="7"/>
      <c r="K134" s="4"/>
      <c r="L134" s="4"/>
      <c r="M134" s="4"/>
      <c r="N134" s="53"/>
      <c r="O134" s="4"/>
      <c r="P134" s="4"/>
      <c r="Q134" s="4"/>
      <c r="R134" s="4"/>
      <c r="S134" s="4"/>
      <c r="T134" s="4"/>
      <c r="U134" s="4"/>
      <c r="V134" s="4"/>
      <c r="W134" s="4"/>
      <c r="X134" s="4"/>
      <c r="Y134" s="4"/>
      <c r="Z134" s="4"/>
    </row>
    <row r="135" spans="1:26" ht="15.75" customHeight="1">
      <c r="A135" s="4"/>
      <c r="B135" s="7"/>
      <c r="C135" s="4"/>
      <c r="D135" s="4"/>
      <c r="E135" s="4"/>
      <c r="F135" s="7"/>
      <c r="G135" s="4"/>
      <c r="H135" s="4"/>
      <c r="I135" s="7"/>
      <c r="J135" s="7"/>
      <c r="K135" s="4"/>
      <c r="L135" s="4"/>
      <c r="M135" s="4"/>
      <c r="N135" s="53"/>
      <c r="O135" s="4"/>
      <c r="P135" s="4"/>
      <c r="Q135" s="4"/>
      <c r="R135" s="4"/>
      <c r="S135" s="4"/>
      <c r="T135" s="4"/>
      <c r="U135" s="4"/>
      <c r="V135" s="4"/>
      <c r="W135" s="4"/>
      <c r="X135" s="4"/>
      <c r="Y135" s="4"/>
      <c r="Z135" s="4"/>
    </row>
    <row r="136" spans="1:26" ht="15.75" customHeight="1">
      <c r="A136" s="4"/>
      <c r="B136" s="7"/>
      <c r="C136" s="4"/>
      <c r="D136" s="4"/>
      <c r="E136" s="4"/>
      <c r="F136" s="7"/>
      <c r="G136" s="4"/>
      <c r="H136" s="4"/>
      <c r="I136" s="7"/>
      <c r="J136" s="7"/>
      <c r="K136" s="4"/>
      <c r="L136" s="4"/>
      <c r="M136" s="4"/>
      <c r="N136" s="53"/>
      <c r="O136" s="4"/>
      <c r="P136" s="4"/>
      <c r="Q136" s="4"/>
      <c r="R136" s="4"/>
      <c r="S136" s="4"/>
      <c r="T136" s="4"/>
      <c r="U136" s="4"/>
      <c r="V136" s="4"/>
      <c r="W136" s="4"/>
      <c r="X136" s="4"/>
      <c r="Y136" s="4"/>
      <c r="Z136" s="4"/>
    </row>
    <row r="137" spans="1:26" ht="15.75" customHeight="1">
      <c r="A137" s="4"/>
      <c r="B137" s="7"/>
      <c r="C137" s="4"/>
      <c r="D137" s="4"/>
      <c r="E137" s="4"/>
      <c r="F137" s="7"/>
      <c r="G137" s="4"/>
      <c r="H137" s="4"/>
      <c r="I137" s="7"/>
      <c r="J137" s="7"/>
      <c r="K137" s="4"/>
      <c r="L137" s="4"/>
      <c r="M137" s="4"/>
      <c r="N137" s="53"/>
      <c r="O137" s="4"/>
      <c r="P137" s="4"/>
      <c r="Q137" s="4"/>
      <c r="R137" s="4"/>
      <c r="S137" s="4"/>
      <c r="T137" s="4"/>
      <c r="U137" s="4"/>
      <c r="V137" s="4"/>
      <c r="W137" s="4"/>
      <c r="X137" s="4"/>
      <c r="Y137" s="4"/>
      <c r="Z137" s="4"/>
    </row>
    <row r="138" spans="1:26" ht="15.75" customHeight="1">
      <c r="A138" s="4"/>
      <c r="B138" s="7"/>
      <c r="C138" s="4"/>
      <c r="D138" s="4"/>
      <c r="E138" s="4"/>
      <c r="F138" s="7"/>
      <c r="G138" s="4"/>
      <c r="H138" s="4"/>
      <c r="I138" s="7"/>
      <c r="J138" s="7"/>
      <c r="K138" s="4"/>
      <c r="L138" s="4"/>
      <c r="M138" s="4"/>
      <c r="N138" s="53"/>
      <c r="O138" s="4"/>
      <c r="P138" s="4"/>
      <c r="Q138" s="4"/>
      <c r="R138" s="4"/>
      <c r="S138" s="4"/>
      <c r="T138" s="4"/>
      <c r="U138" s="4"/>
      <c r="V138" s="4"/>
      <c r="W138" s="4"/>
      <c r="X138" s="4"/>
      <c r="Y138" s="4"/>
      <c r="Z138" s="4"/>
    </row>
    <row r="139" spans="1:26" ht="15.75" customHeight="1">
      <c r="A139" s="4"/>
      <c r="B139" s="7"/>
      <c r="C139" s="4"/>
      <c r="D139" s="4"/>
      <c r="E139" s="4"/>
      <c r="F139" s="7"/>
      <c r="G139" s="4"/>
      <c r="H139" s="4"/>
      <c r="I139" s="7"/>
      <c r="J139" s="7"/>
      <c r="K139" s="4"/>
      <c r="L139" s="4"/>
      <c r="M139" s="4"/>
      <c r="N139" s="53"/>
      <c r="O139" s="4"/>
      <c r="P139" s="4"/>
      <c r="Q139" s="4"/>
      <c r="R139" s="4"/>
      <c r="S139" s="4"/>
      <c r="T139" s="4"/>
      <c r="U139" s="4"/>
      <c r="V139" s="4"/>
      <c r="W139" s="4"/>
      <c r="X139" s="4"/>
      <c r="Y139" s="4"/>
      <c r="Z139" s="4"/>
    </row>
    <row r="140" spans="1:26" ht="15.75" customHeight="1">
      <c r="A140" s="4"/>
      <c r="B140" s="7"/>
      <c r="C140" s="4"/>
      <c r="D140" s="4"/>
      <c r="E140" s="4"/>
      <c r="F140" s="7"/>
      <c r="G140" s="4"/>
      <c r="H140" s="4"/>
      <c r="I140" s="7"/>
      <c r="J140" s="7"/>
      <c r="K140" s="4"/>
      <c r="L140" s="4"/>
      <c r="M140" s="4"/>
      <c r="N140" s="53"/>
      <c r="O140" s="4"/>
      <c r="P140" s="4"/>
      <c r="Q140" s="4"/>
      <c r="R140" s="4"/>
      <c r="S140" s="4"/>
      <c r="T140" s="4"/>
      <c r="U140" s="4"/>
      <c r="V140" s="4"/>
      <c r="W140" s="4"/>
      <c r="X140" s="4"/>
      <c r="Y140" s="4"/>
      <c r="Z140" s="4"/>
    </row>
    <row r="141" spans="1:26" ht="15.75" customHeight="1">
      <c r="A141" s="4"/>
      <c r="B141" s="7"/>
      <c r="C141" s="4"/>
      <c r="D141" s="4"/>
      <c r="E141" s="4"/>
      <c r="F141" s="7"/>
      <c r="G141" s="4"/>
      <c r="H141" s="4"/>
      <c r="I141" s="7"/>
      <c r="J141" s="7"/>
      <c r="K141" s="4"/>
      <c r="L141" s="4"/>
      <c r="M141" s="4"/>
      <c r="N141" s="53"/>
      <c r="O141" s="4"/>
      <c r="P141" s="4"/>
      <c r="Q141" s="4"/>
      <c r="R141" s="4"/>
      <c r="S141" s="4"/>
      <c r="T141" s="4"/>
      <c r="U141" s="4"/>
      <c r="V141" s="4"/>
      <c r="W141" s="4"/>
      <c r="X141" s="4"/>
      <c r="Y141" s="4"/>
      <c r="Z141" s="4"/>
    </row>
    <row r="142" spans="1:26" ht="15.75" customHeight="1">
      <c r="A142" s="4"/>
      <c r="B142" s="7"/>
      <c r="C142" s="4"/>
      <c r="D142" s="4"/>
      <c r="E142" s="4"/>
      <c r="F142" s="7"/>
      <c r="G142" s="4"/>
      <c r="H142" s="4"/>
      <c r="I142" s="7"/>
      <c r="J142" s="7"/>
      <c r="K142" s="4"/>
      <c r="L142" s="4"/>
      <c r="M142" s="4"/>
      <c r="N142" s="53"/>
      <c r="O142" s="4"/>
      <c r="P142" s="4"/>
      <c r="Q142" s="4"/>
      <c r="R142" s="4"/>
      <c r="S142" s="4"/>
      <c r="T142" s="4"/>
      <c r="U142" s="4"/>
      <c r="V142" s="4"/>
      <c r="W142" s="4"/>
      <c r="X142" s="4"/>
      <c r="Y142" s="4"/>
      <c r="Z142" s="4"/>
    </row>
    <row r="143" spans="1:26" ht="15.75" customHeight="1">
      <c r="A143" s="4"/>
      <c r="B143" s="7"/>
      <c r="C143" s="4"/>
      <c r="D143" s="4"/>
      <c r="E143" s="4"/>
      <c r="F143" s="7"/>
      <c r="G143" s="4"/>
      <c r="H143" s="4"/>
      <c r="I143" s="7"/>
      <c r="J143" s="7"/>
      <c r="K143" s="4"/>
      <c r="L143" s="4"/>
      <c r="M143" s="4"/>
      <c r="N143" s="53"/>
      <c r="O143" s="4"/>
      <c r="P143" s="4"/>
      <c r="Q143" s="4"/>
      <c r="R143" s="4"/>
      <c r="S143" s="4"/>
      <c r="T143" s="4"/>
      <c r="U143" s="4"/>
      <c r="V143" s="4"/>
      <c r="W143" s="4"/>
      <c r="X143" s="4"/>
      <c r="Y143" s="4"/>
      <c r="Z143" s="4"/>
    </row>
    <row r="144" spans="1:26" ht="15.75" customHeight="1">
      <c r="A144" s="4"/>
      <c r="B144" s="7"/>
      <c r="C144" s="4"/>
      <c r="D144" s="4"/>
      <c r="E144" s="4"/>
      <c r="F144" s="7"/>
      <c r="G144" s="4"/>
      <c r="H144" s="4"/>
      <c r="I144" s="7"/>
      <c r="J144" s="7"/>
      <c r="K144" s="4"/>
      <c r="L144" s="4"/>
      <c r="M144" s="4"/>
      <c r="N144" s="53"/>
      <c r="O144" s="4"/>
      <c r="P144" s="4"/>
      <c r="Q144" s="4"/>
      <c r="R144" s="4"/>
      <c r="S144" s="4"/>
      <c r="T144" s="4"/>
      <c r="U144" s="4"/>
      <c r="V144" s="4"/>
      <c r="W144" s="4"/>
      <c r="X144" s="4"/>
      <c r="Y144" s="4"/>
      <c r="Z144" s="4"/>
    </row>
    <row r="145" spans="1:26" ht="15.75" customHeight="1">
      <c r="A145" s="4"/>
      <c r="B145" s="7"/>
      <c r="C145" s="4"/>
      <c r="D145" s="4"/>
      <c r="E145" s="4"/>
      <c r="F145" s="7"/>
      <c r="G145" s="4"/>
      <c r="H145" s="4"/>
      <c r="I145" s="7"/>
      <c r="J145" s="7"/>
      <c r="K145" s="4"/>
      <c r="L145" s="4"/>
      <c r="M145" s="4"/>
      <c r="N145" s="53"/>
      <c r="O145" s="4"/>
      <c r="P145" s="4"/>
      <c r="Q145" s="4"/>
      <c r="R145" s="4"/>
      <c r="S145" s="4"/>
      <c r="T145" s="4"/>
      <c r="U145" s="4"/>
      <c r="V145" s="4"/>
      <c r="W145" s="4"/>
      <c r="X145" s="4"/>
      <c r="Y145" s="4"/>
      <c r="Z145" s="4"/>
    </row>
    <row r="146" spans="1:26" ht="15.75" customHeight="1">
      <c r="A146" s="4"/>
      <c r="B146" s="7"/>
      <c r="C146" s="4"/>
      <c r="D146" s="4"/>
      <c r="E146" s="4"/>
      <c r="F146" s="7"/>
      <c r="G146" s="4"/>
      <c r="H146" s="4"/>
      <c r="I146" s="7"/>
      <c r="J146" s="7"/>
      <c r="K146" s="4"/>
      <c r="L146" s="4"/>
      <c r="M146" s="4"/>
      <c r="N146" s="53"/>
      <c r="O146" s="4"/>
      <c r="P146" s="4"/>
      <c r="Q146" s="4"/>
      <c r="R146" s="4"/>
      <c r="S146" s="4"/>
      <c r="T146" s="4"/>
      <c r="U146" s="4"/>
      <c r="V146" s="4"/>
      <c r="W146" s="4"/>
      <c r="X146" s="4"/>
      <c r="Y146" s="4"/>
      <c r="Z146" s="4"/>
    </row>
    <row r="147" spans="1:26" ht="15.75" customHeight="1">
      <c r="A147" s="4"/>
      <c r="B147" s="7"/>
      <c r="C147" s="4"/>
      <c r="D147" s="4"/>
      <c r="E147" s="4"/>
      <c r="F147" s="7"/>
      <c r="G147" s="4"/>
      <c r="H147" s="4"/>
      <c r="I147" s="7"/>
      <c r="J147" s="7"/>
      <c r="K147" s="4"/>
      <c r="L147" s="4"/>
      <c r="M147" s="4"/>
      <c r="N147" s="53"/>
      <c r="O147" s="4"/>
      <c r="P147" s="4"/>
      <c r="Q147" s="4"/>
      <c r="R147" s="4"/>
      <c r="S147" s="4"/>
      <c r="T147" s="4"/>
      <c r="U147" s="4"/>
      <c r="V147" s="4"/>
      <c r="W147" s="4"/>
      <c r="X147" s="4"/>
      <c r="Y147" s="4"/>
      <c r="Z147" s="4"/>
    </row>
    <row r="148" spans="1:26" ht="15.75" customHeight="1">
      <c r="A148" s="4"/>
      <c r="B148" s="7"/>
      <c r="C148" s="4"/>
      <c r="D148" s="4"/>
      <c r="E148" s="4"/>
      <c r="F148" s="7"/>
      <c r="G148" s="4"/>
      <c r="H148" s="4"/>
      <c r="I148" s="7"/>
      <c r="J148" s="7"/>
      <c r="K148" s="4"/>
      <c r="L148" s="4"/>
      <c r="M148" s="4"/>
      <c r="N148" s="53"/>
      <c r="O148" s="4"/>
      <c r="P148" s="4"/>
      <c r="Q148" s="4"/>
      <c r="R148" s="4"/>
      <c r="S148" s="4"/>
      <c r="T148" s="4"/>
      <c r="U148" s="4"/>
      <c r="V148" s="4"/>
      <c r="W148" s="4"/>
      <c r="X148" s="4"/>
      <c r="Y148" s="4"/>
      <c r="Z148" s="4"/>
    </row>
    <row r="149" spans="1:26" ht="15.75" customHeight="1">
      <c r="A149" s="4"/>
      <c r="B149" s="7"/>
      <c r="C149" s="4"/>
      <c r="D149" s="4"/>
      <c r="E149" s="4"/>
      <c r="F149" s="7"/>
      <c r="G149" s="4"/>
      <c r="H149" s="4"/>
      <c r="I149" s="7"/>
      <c r="J149" s="7"/>
      <c r="K149" s="4"/>
      <c r="L149" s="4"/>
      <c r="M149" s="4"/>
      <c r="N149" s="53"/>
      <c r="O149" s="4"/>
      <c r="P149" s="4"/>
      <c r="Q149" s="4"/>
      <c r="R149" s="4"/>
      <c r="S149" s="4"/>
      <c r="T149" s="4"/>
      <c r="U149" s="4"/>
      <c r="V149" s="4"/>
      <c r="W149" s="4"/>
      <c r="X149" s="4"/>
      <c r="Y149" s="4"/>
      <c r="Z149" s="4"/>
    </row>
    <row r="150" spans="1:26" ht="15.75" customHeight="1">
      <c r="A150" s="4"/>
      <c r="B150" s="7"/>
      <c r="C150" s="4"/>
      <c r="D150" s="4"/>
      <c r="E150" s="4"/>
      <c r="F150" s="7"/>
      <c r="G150" s="4"/>
      <c r="H150" s="4"/>
      <c r="I150" s="7"/>
      <c r="J150" s="7"/>
      <c r="K150" s="4"/>
      <c r="L150" s="4"/>
      <c r="M150" s="4"/>
      <c r="N150" s="53"/>
      <c r="O150" s="4"/>
      <c r="P150" s="4"/>
      <c r="Q150" s="4"/>
      <c r="R150" s="4"/>
      <c r="S150" s="4"/>
      <c r="T150" s="4"/>
      <c r="U150" s="4"/>
      <c r="V150" s="4"/>
      <c r="W150" s="4"/>
      <c r="X150" s="4"/>
      <c r="Y150" s="4"/>
      <c r="Z150" s="4"/>
    </row>
    <row r="151" spans="1:26" ht="15.75" customHeight="1">
      <c r="A151" s="4"/>
      <c r="B151" s="7"/>
      <c r="C151" s="4"/>
      <c r="D151" s="4"/>
      <c r="E151" s="4"/>
      <c r="F151" s="7"/>
      <c r="G151" s="4"/>
      <c r="H151" s="4"/>
      <c r="I151" s="7"/>
      <c r="J151" s="7"/>
      <c r="K151" s="4"/>
      <c r="L151" s="4"/>
      <c r="M151" s="4"/>
      <c r="N151" s="53"/>
      <c r="O151" s="4"/>
      <c r="P151" s="4"/>
      <c r="Q151" s="4"/>
      <c r="R151" s="4"/>
      <c r="S151" s="4"/>
      <c r="T151" s="4"/>
      <c r="U151" s="4"/>
      <c r="V151" s="4"/>
      <c r="W151" s="4"/>
      <c r="X151" s="4"/>
      <c r="Y151" s="4"/>
      <c r="Z151" s="4"/>
    </row>
    <row r="152" spans="1:26" ht="15.75" customHeight="1">
      <c r="A152" s="4"/>
      <c r="B152" s="7"/>
      <c r="C152" s="4"/>
      <c r="D152" s="4"/>
      <c r="E152" s="4"/>
      <c r="F152" s="7"/>
      <c r="G152" s="4"/>
      <c r="H152" s="4"/>
      <c r="I152" s="7"/>
      <c r="J152" s="7"/>
      <c r="K152" s="4"/>
      <c r="L152" s="4"/>
      <c r="M152" s="4"/>
      <c r="N152" s="53"/>
      <c r="O152" s="4"/>
      <c r="P152" s="4"/>
      <c r="Q152" s="4"/>
      <c r="R152" s="4"/>
      <c r="S152" s="4"/>
      <c r="T152" s="4"/>
      <c r="U152" s="4"/>
      <c r="V152" s="4"/>
      <c r="W152" s="4"/>
      <c r="X152" s="4"/>
      <c r="Y152" s="4"/>
      <c r="Z152" s="4"/>
    </row>
    <row r="153" spans="1:26" ht="15.75" customHeight="1">
      <c r="A153" s="4"/>
      <c r="B153" s="7"/>
      <c r="C153" s="4"/>
      <c r="D153" s="4"/>
      <c r="E153" s="4"/>
      <c r="F153" s="7"/>
      <c r="G153" s="4"/>
      <c r="H153" s="4"/>
      <c r="I153" s="7"/>
      <c r="J153" s="7"/>
      <c r="K153" s="4"/>
      <c r="L153" s="4"/>
      <c r="M153" s="4"/>
      <c r="N153" s="53"/>
      <c r="O153" s="4"/>
      <c r="P153" s="4"/>
      <c r="Q153" s="4"/>
      <c r="R153" s="4"/>
      <c r="S153" s="4"/>
      <c r="T153" s="4"/>
      <c r="U153" s="4"/>
      <c r="V153" s="4"/>
      <c r="W153" s="4"/>
      <c r="X153" s="4"/>
      <c r="Y153" s="4"/>
      <c r="Z153" s="4"/>
    </row>
    <row r="154" spans="1:26" ht="15.75" customHeight="1">
      <c r="A154" s="4"/>
      <c r="B154" s="7"/>
      <c r="C154" s="4"/>
      <c r="D154" s="4"/>
      <c r="E154" s="4"/>
      <c r="F154" s="7"/>
      <c r="G154" s="4"/>
      <c r="H154" s="4"/>
      <c r="I154" s="7"/>
      <c r="J154" s="7"/>
      <c r="K154" s="4"/>
      <c r="L154" s="4"/>
      <c r="M154" s="4"/>
      <c r="N154" s="53"/>
      <c r="O154" s="4"/>
      <c r="P154" s="4"/>
      <c r="Q154" s="4"/>
      <c r="R154" s="4"/>
      <c r="S154" s="4"/>
      <c r="T154" s="4"/>
      <c r="U154" s="4"/>
      <c r="V154" s="4"/>
      <c r="W154" s="4"/>
      <c r="X154" s="4"/>
      <c r="Y154" s="4"/>
      <c r="Z154" s="4"/>
    </row>
    <row r="155" spans="1:26" ht="15.75" customHeight="1">
      <c r="A155" s="4"/>
      <c r="B155" s="7"/>
      <c r="C155" s="4"/>
      <c r="D155" s="4"/>
      <c r="E155" s="4"/>
      <c r="F155" s="7"/>
      <c r="G155" s="4"/>
      <c r="H155" s="4"/>
      <c r="I155" s="7"/>
      <c r="J155" s="7"/>
      <c r="K155" s="4"/>
      <c r="L155" s="4"/>
      <c r="M155" s="4"/>
      <c r="N155" s="53"/>
      <c r="O155" s="4"/>
      <c r="P155" s="4"/>
      <c r="Q155" s="4"/>
      <c r="R155" s="4"/>
      <c r="S155" s="4"/>
      <c r="T155" s="4"/>
      <c r="U155" s="4"/>
      <c r="V155" s="4"/>
      <c r="W155" s="4"/>
      <c r="X155" s="4"/>
      <c r="Y155" s="4"/>
      <c r="Z155" s="4"/>
    </row>
    <row r="156" spans="1:26" ht="15.75" customHeight="1">
      <c r="A156" s="4"/>
      <c r="B156" s="7"/>
      <c r="C156" s="4"/>
      <c r="D156" s="4"/>
      <c r="E156" s="4"/>
      <c r="F156" s="7"/>
      <c r="G156" s="4"/>
      <c r="H156" s="4"/>
      <c r="I156" s="7"/>
      <c r="J156" s="7"/>
      <c r="K156" s="4"/>
      <c r="L156" s="4"/>
      <c r="M156" s="4"/>
      <c r="N156" s="53"/>
      <c r="O156" s="4"/>
      <c r="P156" s="4"/>
      <c r="Q156" s="4"/>
      <c r="R156" s="4"/>
      <c r="S156" s="4"/>
      <c r="T156" s="4"/>
      <c r="U156" s="4"/>
      <c r="V156" s="4"/>
      <c r="W156" s="4"/>
      <c r="X156" s="4"/>
      <c r="Y156" s="4"/>
      <c r="Z156" s="4"/>
    </row>
    <row r="157" spans="1:26" ht="15.75" customHeight="1">
      <c r="A157" s="4"/>
      <c r="B157" s="7"/>
      <c r="C157" s="4"/>
      <c r="D157" s="4"/>
      <c r="E157" s="4"/>
      <c r="F157" s="7"/>
      <c r="G157" s="4"/>
      <c r="H157" s="4"/>
      <c r="I157" s="7"/>
      <c r="J157" s="7"/>
      <c r="K157" s="4"/>
      <c r="L157" s="4"/>
      <c r="M157" s="4"/>
      <c r="N157" s="53"/>
      <c r="O157" s="4"/>
      <c r="P157" s="4"/>
      <c r="Q157" s="4"/>
      <c r="R157" s="4"/>
      <c r="S157" s="4"/>
      <c r="T157" s="4"/>
      <c r="U157" s="4"/>
      <c r="V157" s="4"/>
      <c r="W157" s="4"/>
      <c r="X157" s="4"/>
      <c r="Y157" s="4"/>
      <c r="Z157" s="4"/>
    </row>
    <row r="158" spans="1:26" ht="15.75" customHeight="1">
      <c r="A158" s="4"/>
      <c r="B158" s="7"/>
      <c r="C158" s="4"/>
      <c r="D158" s="4"/>
      <c r="E158" s="4"/>
      <c r="F158" s="7"/>
      <c r="G158" s="4"/>
      <c r="H158" s="4"/>
      <c r="I158" s="7"/>
      <c r="J158" s="7"/>
      <c r="K158" s="4"/>
      <c r="L158" s="4"/>
      <c r="M158" s="4"/>
      <c r="N158" s="53"/>
      <c r="O158" s="4"/>
      <c r="P158" s="4"/>
      <c r="Q158" s="4"/>
      <c r="R158" s="4"/>
      <c r="S158" s="4"/>
      <c r="T158" s="4"/>
      <c r="U158" s="4"/>
      <c r="V158" s="4"/>
      <c r="W158" s="4"/>
      <c r="X158" s="4"/>
      <c r="Y158" s="4"/>
      <c r="Z158" s="4"/>
    </row>
    <row r="159" spans="1:26" ht="15.75" customHeight="1">
      <c r="A159" s="4"/>
      <c r="B159" s="7"/>
      <c r="C159" s="4"/>
      <c r="D159" s="4"/>
      <c r="E159" s="4"/>
      <c r="F159" s="7"/>
      <c r="G159" s="4"/>
      <c r="H159" s="4"/>
      <c r="I159" s="7"/>
      <c r="J159" s="7"/>
      <c r="K159" s="4"/>
      <c r="L159" s="4"/>
      <c r="M159" s="4"/>
      <c r="N159" s="53"/>
      <c r="O159" s="4"/>
      <c r="P159" s="4"/>
      <c r="Q159" s="4"/>
      <c r="R159" s="4"/>
      <c r="S159" s="4"/>
      <c r="T159" s="4"/>
      <c r="U159" s="4"/>
      <c r="V159" s="4"/>
      <c r="W159" s="4"/>
      <c r="X159" s="4"/>
      <c r="Y159" s="4"/>
      <c r="Z159" s="4"/>
    </row>
    <row r="160" spans="1:26" ht="15.75" customHeight="1">
      <c r="A160" s="4"/>
      <c r="B160" s="7"/>
      <c r="C160" s="4"/>
      <c r="D160" s="4"/>
      <c r="E160" s="4"/>
      <c r="F160" s="7"/>
      <c r="G160" s="4"/>
      <c r="H160" s="4"/>
      <c r="I160" s="7"/>
      <c r="J160" s="7"/>
      <c r="K160" s="4"/>
      <c r="L160" s="4"/>
      <c r="M160" s="4"/>
      <c r="N160" s="53"/>
      <c r="O160" s="4"/>
      <c r="P160" s="4"/>
      <c r="Q160" s="4"/>
      <c r="R160" s="4"/>
      <c r="S160" s="4"/>
      <c r="T160" s="4"/>
      <c r="U160" s="4"/>
      <c r="V160" s="4"/>
      <c r="W160" s="4"/>
      <c r="X160" s="4"/>
      <c r="Y160" s="4"/>
      <c r="Z160" s="4"/>
    </row>
    <row r="161" spans="1:26" ht="15.75" customHeight="1">
      <c r="A161" s="4"/>
      <c r="B161" s="7"/>
      <c r="C161" s="4"/>
      <c r="D161" s="4"/>
      <c r="E161" s="4"/>
      <c r="F161" s="7"/>
      <c r="G161" s="4"/>
      <c r="H161" s="4"/>
      <c r="I161" s="7"/>
      <c r="J161" s="7"/>
      <c r="K161" s="4"/>
      <c r="L161" s="4"/>
      <c r="M161" s="4"/>
      <c r="N161" s="53"/>
      <c r="O161" s="4"/>
      <c r="P161" s="4"/>
      <c r="Q161" s="4"/>
      <c r="R161" s="4"/>
      <c r="S161" s="4"/>
      <c r="T161" s="4"/>
      <c r="U161" s="4"/>
      <c r="V161" s="4"/>
      <c r="W161" s="4"/>
      <c r="X161" s="4"/>
      <c r="Y161" s="4"/>
      <c r="Z161" s="4"/>
    </row>
    <row r="162" spans="1:26" ht="15.75" customHeight="1">
      <c r="A162" s="4"/>
      <c r="B162" s="7"/>
      <c r="C162" s="4"/>
      <c r="D162" s="4"/>
      <c r="E162" s="4"/>
      <c r="F162" s="7"/>
      <c r="G162" s="4"/>
      <c r="H162" s="4"/>
      <c r="I162" s="7"/>
      <c r="J162" s="7"/>
      <c r="K162" s="4"/>
      <c r="L162" s="4"/>
      <c r="M162" s="4"/>
      <c r="N162" s="53"/>
      <c r="O162" s="4"/>
      <c r="P162" s="4"/>
      <c r="Q162" s="4"/>
      <c r="R162" s="4"/>
      <c r="S162" s="4"/>
      <c r="T162" s="4"/>
      <c r="U162" s="4"/>
      <c r="V162" s="4"/>
      <c r="W162" s="4"/>
      <c r="X162" s="4"/>
      <c r="Y162" s="4"/>
      <c r="Z162" s="4"/>
    </row>
    <row r="163" spans="1:26" ht="15.75" customHeight="1">
      <c r="A163" s="4"/>
      <c r="B163" s="7"/>
      <c r="C163" s="4"/>
      <c r="D163" s="4"/>
      <c r="E163" s="4"/>
      <c r="F163" s="7"/>
      <c r="G163" s="4"/>
      <c r="H163" s="4"/>
      <c r="I163" s="7"/>
      <c r="J163" s="7"/>
      <c r="K163" s="4"/>
      <c r="L163" s="4"/>
      <c r="M163" s="4"/>
      <c r="N163" s="53"/>
      <c r="O163" s="4"/>
      <c r="P163" s="4"/>
      <c r="Q163" s="4"/>
      <c r="R163" s="4"/>
      <c r="S163" s="4"/>
      <c r="T163" s="4"/>
      <c r="U163" s="4"/>
      <c r="V163" s="4"/>
      <c r="W163" s="4"/>
      <c r="X163" s="4"/>
      <c r="Y163" s="4"/>
      <c r="Z163" s="4"/>
    </row>
    <row r="164" spans="1:26" ht="15.75" customHeight="1">
      <c r="A164" s="4"/>
      <c r="B164" s="7"/>
      <c r="C164" s="4"/>
      <c r="D164" s="4"/>
      <c r="E164" s="4"/>
      <c r="F164" s="7"/>
      <c r="G164" s="4"/>
      <c r="H164" s="4"/>
      <c r="I164" s="7"/>
      <c r="J164" s="7"/>
      <c r="K164" s="4"/>
      <c r="L164" s="4"/>
      <c r="M164" s="4"/>
      <c r="N164" s="53"/>
      <c r="O164" s="4"/>
      <c r="P164" s="4"/>
      <c r="Q164" s="4"/>
      <c r="R164" s="4"/>
      <c r="S164" s="4"/>
      <c r="T164" s="4"/>
      <c r="U164" s="4"/>
      <c r="V164" s="4"/>
      <c r="W164" s="4"/>
      <c r="X164" s="4"/>
      <c r="Y164" s="4"/>
      <c r="Z164" s="4"/>
    </row>
    <row r="165" spans="1:26" ht="15.75" customHeight="1">
      <c r="A165" s="4"/>
      <c r="B165" s="7"/>
      <c r="C165" s="4"/>
      <c r="D165" s="4"/>
      <c r="E165" s="4"/>
      <c r="F165" s="7"/>
      <c r="G165" s="4"/>
      <c r="H165" s="4"/>
      <c r="I165" s="7"/>
      <c r="J165" s="7"/>
      <c r="K165" s="4"/>
      <c r="L165" s="4"/>
      <c r="M165" s="4"/>
      <c r="N165" s="53"/>
      <c r="O165" s="4"/>
      <c r="P165" s="4"/>
      <c r="Q165" s="4"/>
      <c r="R165" s="4"/>
      <c r="S165" s="4"/>
      <c r="T165" s="4"/>
      <c r="U165" s="4"/>
      <c r="V165" s="4"/>
      <c r="W165" s="4"/>
      <c r="X165" s="4"/>
      <c r="Y165" s="4"/>
      <c r="Z165" s="4"/>
    </row>
    <row r="166" spans="1:26" ht="15.75" customHeight="1">
      <c r="A166" s="4"/>
      <c r="B166" s="7"/>
      <c r="C166" s="4"/>
      <c r="D166" s="4"/>
      <c r="E166" s="4"/>
      <c r="F166" s="7"/>
      <c r="G166" s="4"/>
      <c r="H166" s="4"/>
      <c r="I166" s="7"/>
      <c r="J166" s="7"/>
      <c r="K166" s="4"/>
      <c r="L166" s="4"/>
      <c r="M166" s="4"/>
      <c r="N166" s="53"/>
      <c r="O166" s="4"/>
      <c r="P166" s="4"/>
      <c r="Q166" s="4"/>
      <c r="R166" s="4"/>
      <c r="S166" s="4"/>
      <c r="T166" s="4"/>
      <c r="U166" s="4"/>
      <c r="V166" s="4"/>
      <c r="W166" s="4"/>
      <c r="X166" s="4"/>
      <c r="Y166" s="4"/>
      <c r="Z166" s="4"/>
    </row>
    <row r="167" spans="1:26" ht="15.75" customHeight="1">
      <c r="A167" s="71"/>
      <c r="B167" s="7"/>
      <c r="C167" s="4"/>
      <c r="D167" s="28"/>
      <c r="E167" s="28"/>
      <c r="F167" s="175"/>
      <c r="G167" s="28"/>
      <c r="H167" s="28"/>
      <c r="I167" s="175"/>
      <c r="J167" s="7"/>
      <c r="K167" s="4"/>
      <c r="L167" s="4"/>
      <c r="M167" s="4"/>
      <c r="N167" s="53"/>
      <c r="O167" s="4"/>
      <c r="P167" s="4"/>
      <c r="Q167" s="4"/>
      <c r="R167" s="4"/>
      <c r="S167" s="4"/>
      <c r="T167" s="4"/>
      <c r="U167" s="4"/>
      <c r="V167" s="4"/>
      <c r="W167" s="4"/>
      <c r="X167" s="4"/>
      <c r="Y167" s="4"/>
      <c r="Z167" s="4"/>
    </row>
    <row r="168" spans="1:26" ht="15.75" customHeight="1">
      <c r="A168" s="71"/>
      <c r="B168" s="7"/>
      <c r="C168" s="4"/>
      <c r="D168" s="28"/>
      <c r="E168" s="28"/>
      <c r="F168" s="175"/>
      <c r="G168" s="28"/>
      <c r="H168" s="28"/>
      <c r="I168" s="175"/>
      <c r="J168" s="7"/>
      <c r="K168" s="4"/>
      <c r="L168" s="4"/>
      <c r="M168" s="4"/>
      <c r="N168" s="53"/>
      <c r="O168" s="4"/>
      <c r="P168" s="4"/>
      <c r="Q168" s="4"/>
      <c r="R168" s="4"/>
      <c r="S168" s="4"/>
      <c r="T168" s="4"/>
      <c r="U168" s="4"/>
      <c r="V168" s="4"/>
      <c r="W168" s="4"/>
      <c r="X168" s="4"/>
      <c r="Y168" s="4"/>
      <c r="Z168" s="4"/>
    </row>
    <row r="169" spans="1:26" ht="15.75" customHeight="1">
      <c r="A169" s="71"/>
      <c r="B169" s="7"/>
      <c r="C169" s="4"/>
      <c r="D169" s="28"/>
      <c r="E169" s="28"/>
      <c r="F169" s="175"/>
      <c r="G169" s="28"/>
      <c r="H169" s="28"/>
      <c r="I169" s="175"/>
      <c r="J169" s="7"/>
      <c r="K169" s="4"/>
      <c r="L169" s="4"/>
      <c r="M169" s="4"/>
      <c r="N169" s="53"/>
      <c r="O169" s="4"/>
      <c r="P169" s="4"/>
      <c r="Q169" s="4"/>
      <c r="R169" s="4"/>
      <c r="S169" s="4"/>
      <c r="T169" s="4"/>
      <c r="U169" s="4"/>
      <c r="V169" s="4"/>
      <c r="W169" s="4"/>
      <c r="X169" s="4"/>
      <c r="Y169" s="4"/>
      <c r="Z169" s="4"/>
    </row>
    <row r="170" spans="1:26" ht="15.75" customHeight="1">
      <c r="A170" s="71"/>
      <c r="B170" s="7"/>
      <c r="C170" s="4"/>
      <c r="D170" s="28"/>
      <c r="E170" s="28"/>
      <c r="F170" s="175"/>
      <c r="G170" s="28"/>
      <c r="H170" s="28"/>
      <c r="I170" s="175"/>
      <c r="J170" s="7"/>
      <c r="K170" s="4"/>
      <c r="L170" s="4"/>
      <c r="M170" s="4"/>
      <c r="N170" s="53"/>
      <c r="O170" s="4"/>
      <c r="P170" s="4"/>
      <c r="Q170" s="4"/>
      <c r="R170" s="4"/>
      <c r="S170" s="4"/>
      <c r="T170" s="4"/>
      <c r="U170" s="4"/>
      <c r="V170" s="4"/>
      <c r="W170" s="4"/>
      <c r="X170" s="4"/>
      <c r="Y170" s="4"/>
      <c r="Z170" s="4"/>
    </row>
    <row r="171" spans="1:26" ht="15.75" customHeight="1">
      <c r="A171" s="71"/>
      <c r="B171" s="7"/>
      <c r="C171" s="4"/>
      <c r="D171" s="28"/>
      <c r="E171" s="28"/>
      <c r="F171" s="175"/>
      <c r="G171" s="28"/>
      <c r="H171" s="28"/>
      <c r="I171" s="175"/>
      <c r="J171" s="7"/>
      <c r="K171" s="4"/>
      <c r="L171" s="4"/>
      <c r="M171" s="4"/>
      <c r="N171" s="53"/>
      <c r="O171" s="4"/>
      <c r="P171" s="4"/>
      <c r="Q171" s="4"/>
      <c r="R171" s="4"/>
      <c r="S171" s="4"/>
      <c r="T171" s="4"/>
      <c r="U171" s="4"/>
      <c r="V171" s="4"/>
      <c r="W171" s="4"/>
      <c r="X171" s="4"/>
      <c r="Y171" s="4"/>
      <c r="Z171" s="4"/>
    </row>
    <row r="172" spans="1:26" ht="15.75" customHeight="1">
      <c r="A172" s="71"/>
      <c r="B172" s="7"/>
      <c r="C172" s="4"/>
      <c r="D172" s="28"/>
      <c r="E172" s="28"/>
      <c r="F172" s="175"/>
      <c r="G172" s="28"/>
      <c r="H172" s="28"/>
      <c r="I172" s="175"/>
      <c r="J172" s="7"/>
      <c r="K172" s="4"/>
      <c r="L172" s="4"/>
      <c r="M172" s="4"/>
      <c r="N172" s="53"/>
      <c r="O172" s="4"/>
      <c r="P172" s="4"/>
      <c r="Q172" s="4"/>
      <c r="R172" s="4"/>
      <c r="S172" s="4"/>
      <c r="T172" s="4"/>
      <c r="U172" s="4"/>
      <c r="V172" s="4"/>
      <c r="W172" s="4"/>
      <c r="X172" s="4"/>
      <c r="Y172" s="4"/>
      <c r="Z172" s="4"/>
    </row>
    <row r="173" spans="1:26" ht="15.75" customHeight="1">
      <c r="A173" s="71"/>
      <c r="B173" s="7"/>
      <c r="C173" s="4"/>
      <c r="D173" s="28"/>
      <c r="E173" s="28"/>
      <c r="F173" s="175"/>
      <c r="G173" s="28"/>
      <c r="H173" s="28"/>
      <c r="I173" s="175"/>
      <c r="J173" s="7"/>
      <c r="K173" s="4"/>
      <c r="L173" s="4"/>
      <c r="M173" s="4"/>
      <c r="N173" s="53"/>
      <c r="O173" s="4"/>
      <c r="P173" s="4"/>
      <c r="Q173" s="4"/>
      <c r="R173" s="4"/>
      <c r="S173" s="4"/>
      <c r="T173" s="4"/>
      <c r="U173" s="4"/>
      <c r="V173" s="4"/>
      <c r="W173" s="4"/>
      <c r="X173" s="4"/>
      <c r="Y173" s="4"/>
      <c r="Z173" s="4"/>
    </row>
    <row r="174" spans="1:26" ht="15.75" customHeight="1">
      <c r="A174" s="71"/>
      <c r="B174" s="7"/>
      <c r="C174" s="4"/>
      <c r="D174" s="28"/>
      <c r="E174" s="28"/>
      <c r="F174" s="175"/>
      <c r="G174" s="28"/>
      <c r="H174" s="28"/>
      <c r="I174" s="175"/>
      <c r="J174" s="7"/>
      <c r="K174" s="4"/>
      <c r="L174" s="4"/>
      <c r="M174" s="4"/>
      <c r="N174" s="53"/>
      <c r="O174" s="4"/>
      <c r="P174" s="4"/>
      <c r="Q174" s="4"/>
      <c r="R174" s="4"/>
      <c r="S174" s="4"/>
      <c r="T174" s="4"/>
      <c r="U174" s="4"/>
      <c r="V174" s="4"/>
      <c r="W174" s="4"/>
      <c r="X174" s="4"/>
      <c r="Y174" s="4"/>
      <c r="Z174" s="4"/>
    </row>
    <row r="175" spans="1:26" ht="15.75" customHeight="1">
      <c r="A175" s="71"/>
      <c r="B175" s="7"/>
      <c r="C175" s="4"/>
      <c r="D175" s="28"/>
      <c r="E175" s="28"/>
      <c r="F175" s="175"/>
      <c r="G175" s="28"/>
      <c r="H175" s="28"/>
      <c r="I175" s="175"/>
      <c r="J175" s="7"/>
      <c r="K175" s="4"/>
      <c r="L175" s="4"/>
      <c r="M175" s="4"/>
      <c r="N175" s="53"/>
      <c r="O175" s="4"/>
      <c r="P175" s="4"/>
      <c r="Q175" s="4"/>
      <c r="R175" s="4"/>
      <c r="S175" s="4"/>
      <c r="T175" s="4"/>
      <c r="U175" s="4"/>
      <c r="V175" s="4"/>
      <c r="W175" s="4"/>
      <c r="X175" s="4"/>
      <c r="Y175" s="4"/>
      <c r="Z175" s="4"/>
    </row>
    <row r="176" spans="1:26" ht="15.75" customHeight="1">
      <c r="A176" s="71"/>
      <c r="B176" s="7"/>
      <c r="C176" s="4"/>
      <c r="D176" s="28"/>
      <c r="E176" s="28"/>
      <c r="F176" s="175"/>
      <c r="G176" s="28"/>
      <c r="H176" s="28"/>
      <c r="I176" s="175"/>
      <c r="J176" s="7"/>
      <c r="K176" s="4"/>
      <c r="L176" s="4"/>
      <c r="M176" s="4"/>
      <c r="N176" s="53"/>
      <c r="O176" s="4"/>
      <c r="P176" s="4"/>
      <c r="Q176" s="4"/>
      <c r="R176" s="4"/>
      <c r="S176" s="4"/>
      <c r="T176" s="4"/>
      <c r="U176" s="4"/>
      <c r="V176" s="4"/>
      <c r="W176" s="4"/>
      <c r="X176" s="4"/>
      <c r="Y176" s="4"/>
      <c r="Z176" s="4"/>
    </row>
    <row r="177" spans="1:26" ht="15.75" customHeight="1">
      <c r="A177" s="71"/>
      <c r="B177" s="7"/>
      <c r="C177" s="4"/>
      <c r="D177" s="28"/>
      <c r="E177" s="28"/>
      <c r="F177" s="175"/>
      <c r="G177" s="28"/>
      <c r="H177" s="28"/>
      <c r="I177" s="175"/>
      <c r="J177" s="7"/>
      <c r="K177" s="4"/>
      <c r="L177" s="4"/>
      <c r="M177" s="4"/>
      <c r="N177" s="53"/>
      <c r="O177" s="4"/>
      <c r="P177" s="4"/>
      <c r="Q177" s="4"/>
      <c r="R177" s="4"/>
      <c r="S177" s="4"/>
      <c r="T177" s="4"/>
      <c r="U177" s="4"/>
      <c r="V177" s="4"/>
      <c r="W177" s="4"/>
      <c r="X177" s="4"/>
      <c r="Y177" s="4"/>
      <c r="Z177" s="4"/>
    </row>
    <row r="178" spans="1:26" ht="15.75" customHeight="1">
      <c r="A178" s="71"/>
      <c r="B178" s="7"/>
      <c r="C178" s="4"/>
      <c r="D178" s="28"/>
      <c r="E178" s="28"/>
      <c r="F178" s="175"/>
      <c r="G178" s="28"/>
      <c r="H178" s="28"/>
      <c r="I178" s="175"/>
      <c r="J178" s="7"/>
      <c r="K178" s="4"/>
      <c r="L178" s="4"/>
      <c r="M178" s="4"/>
      <c r="N178" s="53"/>
      <c r="O178" s="4"/>
      <c r="P178" s="4"/>
      <c r="Q178" s="4"/>
      <c r="R178" s="4"/>
      <c r="S178" s="4"/>
      <c r="T178" s="4"/>
      <c r="U178" s="4"/>
      <c r="V178" s="4"/>
      <c r="W178" s="4"/>
      <c r="X178" s="4"/>
      <c r="Y178" s="4"/>
      <c r="Z178" s="4"/>
    </row>
    <row r="179" spans="1:26" ht="15.75" customHeight="1">
      <c r="A179" s="71"/>
      <c r="B179" s="7"/>
      <c r="C179" s="4"/>
      <c r="D179" s="28"/>
      <c r="E179" s="28"/>
      <c r="F179" s="175"/>
      <c r="G179" s="28"/>
      <c r="H179" s="28"/>
      <c r="I179" s="175"/>
      <c r="J179" s="7"/>
      <c r="K179" s="4"/>
      <c r="L179" s="4"/>
      <c r="M179" s="4"/>
      <c r="N179" s="53"/>
      <c r="O179" s="4"/>
      <c r="P179" s="4"/>
      <c r="Q179" s="4"/>
      <c r="R179" s="4"/>
      <c r="S179" s="4"/>
      <c r="T179" s="4"/>
      <c r="U179" s="4"/>
      <c r="V179" s="4"/>
      <c r="W179" s="4"/>
      <c r="X179" s="4"/>
      <c r="Y179" s="4"/>
      <c r="Z179" s="4"/>
    </row>
    <row r="180" spans="1:26" ht="15.75" customHeight="1">
      <c r="A180" s="71"/>
      <c r="B180" s="7"/>
      <c r="C180" s="4"/>
      <c r="D180" s="28"/>
      <c r="E180" s="28"/>
      <c r="F180" s="175"/>
      <c r="G180" s="28"/>
      <c r="H180" s="28"/>
      <c r="I180" s="175"/>
      <c r="J180" s="7"/>
      <c r="K180" s="4"/>
      <c r="L180" s="4"/>
      <c r="M180" s="4"/>
      <c r="N180" s="53"/>
      <c r="O180" s="4"/>
      <c r="P180" s="4"/>
      <c r="Q180" s="4"/>
      <c r="R180" s="4"/>
      <c r="S180" s="4"/>
      <c r="T180" s="4"/>
      <c r="U180" s="4"/>
      <c r="V180" s="4"/>
      <c r="W180" s="4"/>
      <c r="X180" s="4"/>
      <c r="Y180" s="4"/>
      <c r="Z180" s="4"/>
    </row>
    <row r="181" spans="1:26" ht="15.75" customHeight="1">
      <c r="A181" s="71"/>
      <c r="B181" s="7"/>
      <c r="C181" s="4"/>
      <c r="D181" s="28"/>
      <c r="E181" s="28"/>
      <c r="F181" s="175"/>
      <c r="G181" s="28"/>
      <c r="H181" s="28"/>
      <c r="I181" s="175"/>
      <c r="J181" s="7"/>
      <c r="K181" s="4"/>
      <c r="L181" s="4"/>
      <c r="M181" s="4"/>
      <c r="N181" s="53"/>
      <c r="O181" s="4"/>
      <c r="P181" s="4"/>
      <c r="Q181" s="4"/>
      <c r="R181" s="4"/>
      <c r="S181" s="4"/>
      <c r="T181" s="4"/>
      <c r="U181" s="4"/>
      <c r="V181" s="4"/>
      <c r="W181" s="4"/>
      <c r="X181" s="4"/>
      <c r="Y181" s="4"/>
      <c r="Z181" s="4"/>
    </row>
    <row r="182" spans="1:26" ht="15.75" customHeight="1">
      <c r="A182" s="71"/>
      <c r="B182" s="7"/>
      <c r="C182" s="4"/>
      <c r="D182" s="28"/>
      <c r="E182" s="28"/>
      <c r="F182" s="175"/>
      <c r="G182" s="28"/>
      <c r="H182" s="28"/>
      <c r="I182" s="175"/>
      <c r="J182" s="7"/>
      <c r="K182" s="4"/>
      <c r="L182" s="4"/>
      <c r="M182" s="4"/>
      <c r="N182" s="53"/>
      <c r="O182" s="4"/>
      <c r="P182" s="4"/>
      <c r="Q182" s="4"/>
      <c r="R182" s="4"/>
      <c r="S182" s="4"/>
      <c r="T182" s="4"/>
      <c r="U182" s="4"/>
      <c r="V182" s="4"/>
      <c r="W182" s="4"/>
      <c r="X182" s="4"/>
      <c r="Y182" s="4"/>
      <c r="Z182" s="4"/>
    </row>
    <row r="183" spans="1:26" ht="15.75" customHeight="1">
      <c r="A183" s="71"/>
      <c r="B183" s="7"/>
      <c r="C183" s="4"/>
      <c r="D183" s="28"/>
      <c r="E183" s="28"/>
      <c r="F183" s="175"/>
      <c r="G183" s="28"/>
      <c r="H183" s="28"/>
      <c r="I183" s="175"/>
      <c r="J183" s="7"/>
      <c r="K183" s="4"/>
      <c r="L183" s="4"/>
      <c r="M183" s="4"/>
      <c r="N183" s="53"/>
      <c r="O183" s="4"/>
      <c r="P183" s="4"/>
      <c r="Q183" s="4"/>
      <c r="R183" s="4"/>
      <c r="S183" s="4"/>
      <c r="T183" s="4"/>
      <c r="U183" s="4"/>
      <c r="V183" s="4"/>
      <c r="W183" s="4"/>
      <c r="X183" s="4"/>
      <c r="Y183" s="4"/>
      <c r="Z183" s="4"/>
    </row>
    <row r="184" spans="1:26" ht="15.75" customHeight="1">
      <c r="A184" s="71"/>
      <c r="B184" s="7"/>
      <c r="C184" s="4"/>
      <c r="D184" s="28"/>
      <c r="E184" s="28"/>
      <c r="F184" s="175"/>
      <c r="G184" s="28"/>
      <c r="H184" s="28"/>
      <c r="I184" s="175"/>
      <c r="J184" s="7"/>
      <c r="K184" s="4"/>
      <c r="L184" s="4"/>
      <c r="M184" s="4"/>
      <c r="N184" s="53"/>
      <c r="O184" s="4"/>
      <c r="P184" s="4"/>
      <c r="Q184" s="4"/>
      <c r="R184" s="4"/>
      <c r="S184" s="4"/>
      <c r="T184" s="4"/>
      <c r="U184" s="4"/>
      <c r="V184" s="4"/>
      <c r="W184" s="4"/>
      <c r="X184" s="4"/>
      <c r="Y184" s="4"/>
      <c r="Z184" s="4"/>
    </row>
    <row r="185" spans="1:26" ht="15.75" customHeight="1">
      <c r="A185" s="71"/>
      <c r="B185" s="7"/>
      <c r="C185" s="4"/>
      <c r="D185" s="28"/>
      <c r="E185" s="28"/>
      <c r="F185" s="175"/>
      <c r="G185" s="28"/>
      <c r="H185" s="28"/>
      <c r="I185" s="175"/>
      <c r="J185" s="7"/>
      <c r="K185" s="4"/>
      <c r="L185" s="4"/>
      <c r="M185" s="4"/>
      <c r="N185" s="53"/>
      <c r="O185" s="4"/>
      <c r="P185" s="4"/>
      <c r="Q185" s="4"/>
      <c r="R185" s="4"/>
      <c r="S185" s="4"/>
      <c r="T185" s="4"/>
      <c r="U185" s="4"/>
      <c r="V185" s="4"/>
      <c r="W185" s="4"/>
      <c r="X185" s="4"/>
      <c r="Y185" s="4"/>
      <c r="Z185" s="4"/>
    </row>
    <row r="186" spans="1:26" ht="15.75" customHeight="1">
      <c r="A186" s="71"/>
      <c r="B186" s="7"/>
      <c r="C186" s="4"/>
      <c r="D186" s="28"/>
      <c r="E186" s="28"/>
      <c r="F186" s="175"/>
      <c r="G186" s="28"/>
      <c r="H186" s="28"/>
      <c r="I186" s="175"/>
      <c r="J186" s="7"/>
      <c r="K186" s="4"/>
      <c r="L186" s="4"/>
      <c r="M186" s="4"/>
      <c r="N186" s="53"/>
      <c r="O186" s="4"/>
      <c r="P186" s="4"/>
      <c r="Q186" s="4"/>
      <c r="R186" s="4"/>
      <c r="S186" s="4"/>
      <c r="T186" s="4"/>
      <c r="U186" s="4"/>
      <c r="V186" s="4"/>
      <c r="W186" s="4"/>
      <c r="X186" s="4"/>
      <c r="Y186" s="4"/>
      <c r="Z186" s="4"/>
    </row>
    <row r="187" spans="1:26" ht="15.75" customHeight="1">
      <c r="A187" s="71"/>
      <c r="B187" s="7"/>
      <c r="C187" s="4"/>
      <c r="D187" s="28"/>
      <c r="E187" s="28"/>
      <c r="F187" s="175"/>
      <c r="G187" s="28"/>
      <c r="H187" s="28"/>
      <c r="I187" s="175"/>
      <c r="J187" s="7"/>
      <c r="K187" s="4"/>
      <c r="L187" s="4"/>
      <c r="M187" s="4"/>
      <c r="N187" s="53"/>
      <c r="O187" s="4"/>
      <c r="P187" s="4"/>
      <c r="Q187" s="4"/>
      <c r="R187" s="4"/>
      <c r="S187" s="4"/>
      <c r="T187" s="4"/>
      <c r="U187" s="4"/>
      <c r="V187" s="4"/>
      <c r="W187" s="4"/>
      <c r="X187" s="4"/>
      <c r="Y187" s="4"/>
      <c r="Z187" s="4"/>
    </row>
    <row r="188" spans="1:26" ht="15.75" customHeight="1">
      <c r="A188" s="71"/>
      <c r="B188" s="7"/>
      <c r="C188" s="4"/>
      <c r="D188" s="28"/>
      <c r="E188" s="28"/>
      <c r="F188" s="175"/>
      <c r="G188" s="28"/>
      <c r="H188" s="28"/>
      <c r="I188" s="175"/>
      <c r="J188" s="7"/>
      <c r="K188" s="4"/>
      <c r="L188" s="4"/>
      <c r="M188" s="4"/>
      <c r="N188" s="53"/>
      <c r="O188" s="4"/>
      <c r="P188" s="4"/>
      <c r="Q188" s="4"/>
      <c r="R188" s="4"/>
      <c r="S188" s="4"/>
      <c r="T188" s="4"/>
      <c r="U188" s="4"/>
      <c r="V188" s="4"/>
      <c r="W188" s="4"/>
      <c r="X188" s="4"/>
      <c r="Y188" s="4"/>
      <c r="Z188" s="4"/>
    </row>
    <row r="189" spans="1:26" ht="15.75" customHeight="1">
      <c r="A189" s="71"/>
      <c r="B189" s="7"/>
      <c r="C189" s="4"/>
      <c r="D189" s="28"/>
      <c r="E189" s="28"/>
      <c r="F189" s="175"/>
      <c r="G189" s="28"/>
      <c r="H189" s="28"/>
      <c r="I189" s="175"/>
      <c r="J189" s="7"/>
      <c r="K189" s="4"/>
      <c r="L189" s="4"/>
      <c r="M189" s="4"/>
      <c r="N189" s="53"/>
      <c r="O189" s="4"/>
      <c r="P189" s="4"/>
      <c r="Q189" s="4"/>
      <c r="R189" s="4"/>
      <c r="S189" s="4"/>
      <c r="T189" s="4"/>
      <c r="U189" s="4"/>
      <c r="V189" s="4"/>
      <c r="W189" s="4"/>
      <c r="X189" s="4"/>
      <c r="Y189" s="4"/>
      <c r="Z189" s="4"/>
    </row>
    <row r="190" spans="1:26" ht="15.75" customHeight="1">
      <c r="A190" s="71"/>
      <c r="B190" s="7"/>
      <c r="C190" s="4"/>
      <c r="D190" s="28"/>
      <c r="E190" s="28"/>
      <c r="F190" s="175"/>
      <c r="G190" s="28"/>
      <c r="H190" s="28"/>
      <c r="I190" s="175"/>
      <c r="J190" s="7"/>
      <c r="K190" s="4"/>
      <c r="L190" s="4"/>
      <c r="M190" s="4"/>
      <c r="N190" s="53"/>
      <c r="O190" s="4"/>
      <c r="P190" s="4"/>
      <c r="Q190" s="4"/>
      <c r="R190" s="4"/>
      <c r="S190" s="4"/>
      <c r="T190" s="4"/>
      <c r="U190" s="4"/>
      <c r="V190" s="4"/>
      <c r="W190" s="4"/>
      <c r="X190" s="4"/>
      <c r="Y190" s="4"/>
      <c r="Z190" s="4"/>
    </row>
    <row r="191" spans="1:26" ht="15.75" customHeight="1">
      <c r="A191" s="71"/>
      <c r="B191" s="7"/>
      <c r="C191" s="4"/>
      <c r="D191" s="28"/>
      <c r="E191" s="28"/>
      <c r="F191" s="175"/>
      <c r="G191" s="28"/>
      <c r="H191" s="28"/>
      <c r="I191" s="175"/>
      <c r="J191" s="7"/>
      <c r="K191" s="4"/>
      <c r="L191" s="4"/>
      <c r="M191" s="4"/>
      <c r="N191" s="53"/>
      <c r="O191" s="4"/>
      <c r="P191" s="4"/>
      <c r="Q191" s="4"/>
      <c r="R191" s="4"/>
      <c r="S191" s="4"/>
      <c r="T191" s="4"/>
      <c r="U191" s="4"/>
      <c r="V191" s="4"/>
      <c r="W191" s="4"/>
      <c r="X191" s="4"/>
      <c r="Y191" s="4"/>
      <c r="Z191" s="4"/>
    </row>
    <row r="192" spans="1:26" ht="15.75" customHeight="1">
      <c r="A192" s="71"/>
      <c r="B192" s="7"/>
      <c r="C192" s="4"/>
      <c r="D192" s="28"/>
      <c r="E192" s="28"/>
      <c r="F192" s="175"/>
      <c r="G192" s="28"/>
      <c r="H192" s="28"/>
      <c r="I192" s="175"/>
      <c r="J192" s="7"/>
      <c r="K192" s="4"/>
      <c r="L192" s="4"/>
      <c r="M192" s="4"/>
      <c r="N192" s="53"/>
      <c r="O192" s="4"/>
      <c r="P192" s="4"/>
      <c r="Q192" s="4"/>
      <c r="R192" s="4"/>
      <c r="S192" s="4"/>
      <c r="T192" s="4"/>
      <c r="U192" s="4"/>
      <c r="V192" s="4"/>
      <c r="W192" s="4"/>
      <c r="X192" s="4"/>
      <c r="Y192" s="4"/>
      <c r="Z192" s="4"/>
    </row>
    <row r="193" spans="1:26" ht="15.75" customHeight="1">
      <c r="A193" s="71"/>
      <c r="B193" s="7"/>
      <c r="C193" s="4"/>
      <c r="D193" s="28"/>
      <c r="E193" s="28"/>
      <c r="F193" s="175"/>
      <c r="G193" s="28"/>
      <c r="H193" s="28"/>
      <c r="I193" s="175"/>
      <c r="J193" s="7"/>
      <c r="K193" s="4"/>
      <c r="L193" s="4"/>
      <c r="M193" s="4"/>
      <c r="N193" s="53"/>
      <c r="O193" s="4"/>
      <c r="P193" s="4"/>
      <c r="Q193" s="4"/>
      <c r="R193" s="4"/>
      <c r="S193" s="4"/>
      <c r="T193" s="4"/>
      <c r="U193" s="4"/>
      <c r="V193" s="4"/>
      <c r="W193" s="4"/>
      <c r="X193" s="4"/>
      <c r="Y193" s="4"/>
      <c r="Z193" s="4"/>
    </row>
    <row r="194" spans="1:26" ht="15.75" customHeight="1">
      <c r="A194" s="71"/>
      <c r="B194" s="7"/>
      <c r="C194" s="4"/>
      <c r="D194" s="28"/>
      <c r="E194" s="28"/>
      <c r="F194" s="175"/>
      <c r="G194" s="28"/>
      <c r="H194" s="28"/>
      <c r="I194" s="175"/>
      <c r="J194" s="7"/>
      <c r="K194" s="4"/>
      <c r="L194" s="4"/>
      <c r="M194" s="4"/>
      <c r="N194" s="53"/>
      <c r="O194" s="4"/>
      <c r="P194" s="4"/>
      <c r="Q194" s="4"/>
      <c r="R194" s="4"/>
      <c r="S194" s="4"/>
      <c r="T194" s="4"/>
      <c r="U194" s="4"/>
      <c r="V194" s="4"/>
      <c r="W194" s="4"/>
      <c r="X194" s="4"/>
      <c r="Y194" s="4"/>
      <c r="Z194" s="4"/>
    </row>
    <row r="195" spans="1:26" ht="15.75" customHeight="1">
      <c r="A195" s="71"/>
      <c r="B195" s="7"/>
      <c r="C195" s="4"/>
      <c r="D195" s="28"/>
      <c r="E195" s="28"/>
      <c r="F195" s="175"/>
      <c r="G195" s="28"/>
      <c r="H195" s="28"/>
      <c r="I195" s="175"/>
      <c r="J195" s="7"/>
      <c r="K195" s="4"/>
      <c r="L195" s="4"/>
      <c r="M195" s="4"/>
      <c r="N195" s="53"/>
      <c r="O195" s="4"/>
      <c r="P195" s="4"/>
      <c r="Q195" s="4"/>
      <c r="R195" s="4"/>
      <c r="S195" s="4"/>
      <c r="T195" s="4"/>
      <c r="U195" s="4"/>
      <c r="V195" s="4"/>
      <c r="W195" s="4"/>
      <c r="X195" s="4"/>
      <c r="Y195" s="4"/>
      <c r="Z195" s="4"/>
    </row>
    <row r="196" spans="1:26" ht="15.75" customHeight="1">
      <c r="A196" s="71"/>
      <c r="B196" s="7"/>
      <c r="C196" s="4"/>
      <c r="D196" s="28"/>
      <c r="E196" s="28"/>
      <c r="F196" s="175"/>
      <c r="G196" s="28"/>
      <c r="H196" s="28"/>
      <c r="I196" s="175"/>
      <c r="J196" s="7"/>
      <c r="K196" s="4"/>
      <c r="L196" s="4"/>
      <c r="M196" s="4"/>
      <c r="N196" s="53"/>
      <c r="O196" s="4"/>
      <c r="P196" s="4"/>
      <c r="Q196" s="4"/>
      <c r="R196" s="4"/>
      <c r="S196" s="4"/>
      <c r="T196" s="4"/>
      <c r="U196" s="4"/>
      <c r="V196" s="4"/>
      <c r="W196" s="4"/>
      <c r="X196" s="4"/>
      <c r="Y196" s="4"/>
      <c r="Z196" s="4"/>
    </row>
    <row r="197" spans="1:26" ht="15.75" customHeight="1">
      <c r="A197" s="71"/>
      <c r="B197" s="7"/>
      <c r="C197" s="4"/>
      <c r="D197" s="28"/>
      <c r="E197" s="28"/>
      <c r="F197" s="175"/>
      <c r="G197" s="28"/>
      <c r="H197" s="28"/>
      <c r="I197" s="175"/>
      <c r="J197" s="7"/>
      <c r="K197" s="4"/>
      <c r="L197" s="4"/>
      <c r="M197" s="4"/>
      <c r="N197" s="53"/>
      <c r="O197" s="4"/>
      <c r="P197" s="4"/>
      <c r="Q197" s="4"/>
      <c r="R197" s="4"/>
      <c r="S197" s="4"/>
      <c r="T197" s="4"/>
      <c r="U197" s="4"/>
      <c r="V197" s="4"/>
      <c r="W197" s="4"/>
      <c r="X197" s="4"/>
      <c r="Y197" s="4"/>
      <c r="Z197" s="4"/>
    </row>
    <row r="198" spans="1:26" ht="15.75" customHeight="1">
      <c r="A198" s="71"/>
      <c r="B198" s="7"/>
      <c r="C198" s="4"/>
      <c r="D198" s="28"/>
      <c r="E198" s="28"/>
      <c r="F198" s="175"/>
      <c r="G198" s="28"/>
      <c r="H198" s="28"/>
      <c r="I198" s="175"/>
      <c r="J198" s="7"/>
      <c r="K198" s="4"/>
      <c r="L198" s="4"/>
      <c r="M198" s="4"/>
      <c r="N198" s="53"/>
      <c r="O198" s="4"/>
      <c r="P198" s="4"/>
      <c r="Q198" s="4"/>
      <c r="R198" s="4"/>
      <c r="S198" s="4"/>
      <c r="T198" s="4"/>
      <c r="U198" s="4"/>
      <c r="V198" s="4"/>
      <c r="W198" s="4"/>
      <c r="X198" s="4"/>
      <c r="Y198" s="4"/>
      <c r="Z198" s="4"/>
    </row>
    <row r="199" spans="1:26" ht="15.75" customHeight="1">
      <c r="A199" s="71"/>
      <c r="B199" s="7"/>
      <c r="C199" s="4"/>
      <c r="D199" s="28"/>
      <c r="E199" s="28"/>
      <c r="F199" s="175"/>
      <c r="G199" s="28"/>
      <c r="H199" s="28"/>
      <c r="I199" s="175"/>
      <c r="J199" s="7"/>
      <c r="K199" s="4"/>
      <c r="L199" s="4"/>
      <c r="M199" s="4"/>
      <c r="N199" s="53"/>
      <c r="O199" s="4"/>
      <c r="P199" s="4"/>
      <c r="Q199" s="4"/>
      <c r="R199" s="4"/>
      <c r="S199" s="4"/>
      <c r="T199" s="4"/>
      <c r="U199" s="4"/>
      <c r="V199" s="4"/>
      <c r="W199" s="4"/>
      <c r="X199" s="4"/>
      <c r="Y199" s="4"/>
      <c r="Z199" s="4"/>
    </row>
    <row r="200" spans="1:26" ht="15.75" customHeight="1">
      <c r="A200" s="71"/>
      <c r="B200" s="7"/>
      <c r="C200" s="4"/>
      <c r="D200" s="28"/>
      <c r="E200" s="28"/>
      <c r="F200" s="175"/>
      <c r="G200" s="28"/>
      <c r="H200" s="28"/>
      <c r="I200" s="175"/>
      <c r="J200" s="7"/>
      <c r="K200" s="4"/>
      <c r="L200" s="4"/>
      <c r="M200" s="4"/>
      <c r="N200" s="53"/>
      <c r="O200" s="4"/>
      <c r="P200" s="4"/>
      <c r="Q200" s="4"/>
      <c r="R200" s="4"/>
      <c r="S200" s="4"/>
      <c r="T200" s="4"/>
      <c r="U200" s="4"/>
      <c r="V200" s="4"/>
      <c r="W200" s="4"/>
      <c r="X200" s="4"/>
      <c r="Y200" s="4"/>
      <c r="Z200" s="4"/>
    </row>
    <row r="201" spans="1:26" ht="15.75" customHeight="1">
      <c r="A201" s="71"/>
      <c r="B201" s="7"/>
      <c r="C201" s="4"/>
      <c r="D201" s="28"/>
      <c r="E201" s="28"/>
      <c r="F201" s="175"/>
      <c r="G201" s="28"/>
      <c r="H201" s="28"/>
      <c r="I201" s="175"/>
      <c r="J201" s="7"/>
      <c r="K201" s="4"/>
      <c r="L201" s="4"/>
      <c r="M201" s="4"/>
      <c r="N201" s="53"/>
      <c r="O201" s="4"/>
      <c r="P201" s="4"/>
      <c r="Q201" s="4"/>
      <c r="R201" s="4"/>
      <c r="S201" s="4"/>
      <c r="T201" s="4"/>
      <c r="U201" s="4"/>
      <c r="V201" s="4"/>
      <c r="W201" s="4"/>
      <c r="X201" s="4"/>
      <c r="Y201" s="4"/>
      <c r="Z201" s="4"/>
    </row>
    <row r="202" spans="1:26" ht="15.75" customHeight="1">
      <c r="A202" s="71"/>
      <c r="B202" s="7"/>
      <c r="C202" s="4"/>
      <c r="D202" s="28"/>
      <c r="E202" s="28"/>
      <c r="F202" s="175"/>
      <c r="G202" s="28"/>
      <c r="H202" s="28"/>
      <c r="I202" s="175"/>
      <c r="J202" s="7"/>
      <c r="K202" s="4"/>
      <c r="L202" s="4"/>
      <c r="M202" s="4"/>
      <c r="N202" s="53"/>
      <c r="O202" s="4"/>
      <c r="P202" s="4"/>
      <c r="Q202" s="4"/>
      <c r="R202" s="4"/>
      <c r="S202" s="4"/>
      <c r="T202" s="4"/>
      <c r="U202" s="4"/>
      <c r="V202" s="4"/>
      <c r="W202" s="4"/>
      <c r="X202" s="4"/>
      <c r="Y202" s="4"/>
      <c r="Z202" s="4"/>
    </row>
    <row r="203" spans="1:26" ht="15.75" customHeight="1">
      <c r="A203" s="71"/>
      <c r="B203" s="7"/>
      <c r="C203" s="4"/>
      <c r="D203" s="28"/>
      <c r="E203" s="28"/>
      <c r="F203" s="175"/>
      <c r="G203" s="28"/>
      <c r="H203" s="28"/>
      <c r="I203" s="175"/>
      <c r="J203" s="7"/>
      <c r="K203" s="4"/>
      <c r="L203" s="4"/>
      <c r="M203" s="4"/>
      <c r="N203" s="53"/>
      <c r="O203" s="4"/>
      <c r="P203" s="4"/>
      <c r="Q203" s="4"/>
      <c r="R203" s="4"/>
      <c r="S203" s="4"/>
      <c r="T203" s="4"/>
      <c r="U203" s="4"/>
      <c r="V203" s="4"/>
      <c r="W203" s="4"/>
      <c r="X203" s="4"/>
      <c r="Y203" s="4"/>
      <c r="Z203" s="4"/>
    </row>
    <row r="204" spans="1:26" ht="15.75" customHeight="1">
      <c r="A204" s="71"/>
      <c r="B204" s="7"/>
      <c r="C204" s="4"/>
      <c r="D204" s="28"/>
      <c r="E204" s="28"/>
      <c r="F204" s="175"/>
      <c r="G204" s="28"/>
      <c r="H204" s="28"/>
      <c r="I204" s="175"/>
      <c r="J204" s="7"/>
      <c r="K204" s="4"/>
      <c r="L204" s="4"/>
      <c r="M204" s="4"/>
      <c r="N204" s="53"/>
      <c r="O204" s="4"/>
      <c r="P204" s="4"/>
      <c r="Q204" s="4"/>
      <c r="R204" s="4"/>
      <c r="S204" s="4"/>
      <c r="T204" s="4"/>
      <c r="U204" s="4"/>
      <c r="V204" s="4"/>
      <c r="W204" s="4"/>
      <c r="X204" s="4"/>
      <c r="Y204" s="4"/>
      <c r="Z204" s="4"/>
    </row>
    <row r="205" spans="1:26" ht="15.75" customHeight="1">
      <c r="A205" s="71"/>
      <c r="B205" s="7"/>
      <c r="C205" s="4"/>
      <c r="D205" s="28"/>
      <c r="E205" s="28"/>
      <c r="F205" s="175"/>
      <c r="G205" s="28"/>
      <c r="H205" s="28"/>
      <c r="I205" s="175"/>
      <c r="J205" s="7"/>
      <c r="K205" s="4"/>
      <c r="L205" s="4"/>
      <c r="M205" s="4"/>
      <c r="N205" s="53"/>
      <c r="O205" s="4"/>
      <c r="P205" s="4"/>
      <c r="Q205" s="4"/>
      <c r="R205" s="4"/>
      <c r="S205" s="4"/>
      <c r="T205" s="4"/>
      <c r="U205" s="4"/>
      <c r="V205" s="4"/>
      <c r="W205" s="4"/>
      <c r="X205" s="4"/>
      <c r="Y205" s="4"/>
      <c r="Z205" s="4"/>
    </row>
    <row r="206" spans="1:26" ht="15.75" customHeight="1">
      <c r="A206" s="71"/>
      <c r="B206" s="7"/>
      <c r="C206" s="4"/>
      <c r="D206" s="28"/>
      <c r="E206" s="28"/>
      <c r="F206" s="175"/>
      <c r="G206" s="28"/>
      <c r="H206" s="28"/>
      <c r="I206" s="175"/>
      <c r="J206" s="7"/>
      <c r="K206" s="4"/>
      <c r="L206" s="4"/>
      <c r="M206" s="4"/>
      <c r="N206" s="53"/>
      <c r="O206" s="4"/>
      <c r="P206" s="4"/>
      <c r="Q206" s="4"/>
      <c r="R206" s="4"/>
      <c r="S206" s="4"/>
      <c r="T206" s="4"/>
      <c r="U206" s="4"/>
      <c r="V206" s="4"/>
      <c r="W206" s="4"/>
      <c r="X206" s="4"/>
      <c r="Y206" s="4"/>
      <c r="Z206" s="4"/>
    </row>
    <row r="207" spans="1:26" ht="15.75" customHeight="1">
      <c r="A207" s="71"/>
      <c r="B207" s="7"/>
      <c r="C207" s="4"/>
      <c r="D207" s="28"/>
      <c r="E207" s="28"/>
      <c r="F207" s="175"/>
      <c r="G207" s="28"/>
      <c r="H207" s="28"/>
      <c r="I207" s="175"/>
      <c r="J207" s="7"/>
      <c r="K207" s="4"/>
      <c r="L207" s="4"/>
      <c r="M207" s="4"/>
      <c r="N207" s="53"/>
      <c r="O207" s="4"/>
      <c r="P207" s="4"/>
      <c r="Q207" s="4"/>
      <c r="R207" s="4"/>
      <c r="S207" s="4"/>
      <c r="T207" s="4"/>
      <c r="U207" s="4"/>
      <c r="V207" s="4"/>
      <c r="W207" s="4"/>
      <c r="X207" s="4"/>
      <c r="Y207" s="4"/>
      <c r="Z207" s="4"/>
    </row>
    <row r="208" spans="1:26" ht="15.75" customHeight="1">
      <c r="A208" s="71"/>
      <c r="B208" s="7"/>
      <c r="C208" s="4"/>
      <c r="D208" s="28"/>
      <c r="E208" s="28"/>
      <c r="F208" s="175"/>
      <c r="G208" s="28"/>
      <c r="H208" s="28"/>
      <c r="I208" s="175"/>
      <c r="J208" s="7"/>
      <c r="K208" s="4"/>
      <c r="L208" s="4"/>
      <c r="M208" s="4"/>
      <c r="N208" s="53"/>
      <c r="O208" s="4"/>
      <c r="P208" s="4"/>
      <c r="Q208" s="4"/>
      <c r="R208" s="4"/>
      <c r="S208" s="4"/>
      <c r="T208" s="4"/>
      <c r="U208" s="4"/>
      <c r="V208" s="4"/>
      <c r="W208" s="4"/>
      <c r="X208" s="4"/>
      <c r="Y208" s="4"/>
      <c r="Z208" s="4"/>
    </row>
    <row r="209" spans="1:26" ht="15.75" customHeight="1">
      <c r="A209" s="71"/>
      <c r="B209" s="7"/>
      <c r="C209" s="4"/>
      <c r="D209" s="28"/>
      <c r="E209" s="28"/>
      <c r="F209" s="175"/>
      <c r="G209" s="28"/>
      <c r="H209" s="28"/>
      <c r="I209" s="175"/>
      <c r="J209" s="7"/>
      <c r="K209" s="4"/>
      <c r="L209" s="4"/>
      <c r="M209" s="4"/>
      <c r="N209" s="53"/>
      <c r="O209" s="4"/>
      <c r="P209" s="4"/>
      <c r="Q209" s="4"/>
      <c r="R209" s="4"/>
      <c r="S209" s="4"/>
      <c r="T209" s="4"/>
      <c r="U209" s="4"/>
      <c r="V209" s="4"/>
      <c r="W209" s="4"/>
      <c r="X209" s="4"/>
      <c r="Y209" s="4"/>
      <c r="Z209" s="4"/>
    </row>
    <row r="210" spans="1:26" ht="15.75" customHeight="1">
      <c r="A210" s="71"/>
      <c r="B210" s="7"/>
      <c r="C210" s="4"/>
      <c r="D210" s="28"/>
      <c r="E210" s="28"/>
      <c r="F210" s="175"/>
      <c r="G210" s="28"/>
      <c r="H210" s="28"/>
      <c r="I210" s="175"/>
      <c r="J210" s="7"/>
      <c r="K210" s="4"/>
      <c r="L210" s="4"/>
      <c r="M210" s="4"/>
      <c r="N210" s="53"/>
      <c r="O210" s="4"/>
      <c r="P210" s="4"/>
      <c r="Q210" s="4"/>
      <c r="R210" s="4"/>
      <c r="S210" s="4"/>
      <c r="T210" s="4"/>
      <c r="U210" s="4"/>
      <c r="V210" s="4"/>
      <c r="W210" s="4"/>
      <c r="X210" s="4"/>
      <c r="Y210" s="4"/>
      <c r="Z210" s="4"/>
    </row>
    <row r="211" spans="1:26" ht="15.75" customHeight="1">
      <c r="A211" s="71"/>
      <c r="B211" s="7"/>
      <c r="C211" s="4"/>
      <c r="D211" s="28"/>
      <c r="E211" s="28"/>
      <c r="F211" s="175"/>
      <c r="G211" s="28"/>
      <c r="H211" s="28"/>
      <c r="I211" s="175"/>
      <c r="J211" s="7"/>
      <c r="K211" s="4"/>
      <c r="L211" s="4"/>
      <c r="M211" s="4"/>
      <c r="N211" s="53"/>
      <c r="O211" s="4"/>
      <c r="P211" s="4"/>
      <c r="Q211" s="4"/>
      <c r="R211" s="4"/>
      <c r="S211" s="4"/>
      <c r="T211" s="4"/>
      <c r="U211" s="4"/>
      <c r="V211" s="4"/>
      <c r="W211" s="4"/>
      <c r="X211" s="4"/>
      <c r="Y211" s="4"/>
      <c r="Z211" s="4"/>
    </row>
    <row r="212" spans="1:26" ht="15.75" customHeight="1">
      <c r="A212" s="71"/>
      <c r="B212" s="7"/>
      <c r="C212" s="4"/>
      <c r="D212" s="28"/>
      <c r="E212" s="28"/>
      <c r="F212" s="175"/>
      <c r="G212" s="28"/>
      <c r="H212" s="28"/>
      <c r="I212" s="175"/>
      <c r="J212" s="7"/>
      <c r="K212" s="4"/>
      <c r="L212" s="4"/>
      <c r="M212" s="4"/>
      <c r="N212" s="53"/>
      <c r="O212" s="4"/>
      <c r="P212" s="4"/>
      <c r="Q212" s="4"/>
      <c r="R212" s="4"/>
      <c r="S212" s="4"/>
      <c r="T212" s="4"/>
      <c r="U212" s="4"/>
      <c r="V212" s="4"/>
      <c r="W212" s="4"/>
      <c r="X212" s="4"/>
      <c r="Y212" s="4"/>
      <c r="Z212" s="4"/>
    </row>
    <row r="213" spans="1:26" ht="15.75" customHeight="1">
      <c r="A213" s="71"/>
      <c r="B213" s="7"/>
      <c r="C213" s="4"/>
      <c r="D213" s="28"/>
      <c r="E213" s="28"/>
      <c r="F213" s="175"/>
      <c r="G213" s="28"/>
      <c r="H213" s="28"/>
      <c r="I213" s="175"/>
      <c r="J213" s="7"/>
      <c r="K213" s="4"/>
      <c r="L213" s="4"/>
      <c r="M213" s="4"/>
      <c r="N213" s="53"/>
      <c r="O213" s="4"/>
      <c r="P213" s="4"/>
      <c r="Q213" s="4"/>
      <c r="R213" s="4"/>
      <c r="S213" s="4"/>
      <c r="T213" s="4"/>
      <c r="U213" s="4"/>
      <c r="V213" s="4"/>
      <c r="W213" s="4"/>
      <c r="X213" s="4"/>
      <c r="Y213" s="4"/>
      <c r="Z213" s="4"/>
    </row>
    <row r="214" spans="1:26" ht="15.75" customHeight="1">
      <c r="A214" s="71"/>
      <c r="B214" s="7"/>
      <c r="C214" s="4"/>
      <c r="D214" s="28"/>
      <c r="E214" s="28"/>
      <c r="F214" s="175"/>
      <c r="G214" s="28"/>
      <c r="H214" s="28"/>
      <c r="I214" s="175"/>
      <c r="J214" s="7"/>
      <c r="K214" s="4"/>
      <c r="L214" s="4"/>
      <c r="M214" s="4"/>
      <c r="N214" s="53"/>
      <c r="O214" s="4"/>
      <c r="P214" s="4"/>
      <c r="Q214" s="4"/>
      <c r="R214" s="4"/>
      <c r="S214" s="4"/>
      <c r="T214" s="4"/>
      <c r="U214" s="4"/>
      <c r="V214" s="4"/>
      <c r="W214" s="4"/>
      <c r="X214" s="4"/>
      <c r="Y214" s="4"/>
      <c r="Z214" s="4"/>
    </row>
    <row r="215" spans="1:26" ht="15.75" customHeight="1">
      <c r="A215" s="71"/>
      <c r="B215" s="7"/>
      <c r="C215" s="4"/>
      <c r="D215" s="28"/>
      <c r="E215" s="28"/>
      <c r="F215" s="175"/>
      <c r="G215" s="28"/>
      <c r="H215" s="28"/>
      <c r="I215" s="175"/>
      <c r="J215" s="7"/>
      <c r="K215" s="4"/>
      <c r="L215" s="4"/>
      <c r="M215" s="4"/>
      <c r="N215" s="53"/>
      <c r="O215" s="4"/>
      <c r="P215" s="4"/>
      <c r="Q215" s="4"/>
      <c r="R215" s="4"/>
      <c r="S215" s="4"/>
      <c r="T215" s="4"/>
      <c r="U215" s="4"/>
      <c r="V215" s="4"/>
      <c r="W215" s="4"/>
      <c r="X215" s="4"/>
      <c r="Y215" s="4"/>
      <c r="Z215" s="4"/>
    </row>
    <row r="216" spans="1:26" ht="15.75" customHeight="1">
      <c r="A216" s="71"/>
      <c r="B216" s="7"/>
      <c r="C216" s="4"/>
      <c r="D216" s="28"/>
      <c r="E216" s="28"/>
      <c r="F216" s="175"/>
      <c r="G216" s="28"/>
      <c r="H216" s="28"/>
      <c r="I216" s="175"/>
      <c r="J216" s="7"/>
      <c r="K216" s="4"/>
      <c r="L216" s="4"/>
      <c r="M216" s="4"/>
      <c r="N216" s="53"/>
      <c r="O216" s="4"/>
      <c r="P216" s="4"/>
      <c r="Q216" s="4"/>
      <c r="R216" s="4"/>
      <c r="S216" s="4"/>
      <c r="T216" s="4"/>
      <c r="U216" s="4"/>
      <c r="V216" s="4"/>
      <c r="W216" s="4"/>
      <c r="X216" s="4"/>
      <c r="Y216" s="4"/>
      <c r="Z216" s="4"/>
    </row>
    <row r="217" spans="1:26" ht="15.75" customHeight="1">
      <c r="A217" s="71"/>
      <c r="B217" s="7"/>
      <c r="C217" s="4"/>
      <c r="D217" s="28"/>
      <c r="E217" s="28"/>
      <c r="F217" s="175"/>
      <c r="G217" s="28"/>
      <c r="H217" s="28"/>
      <c r="I217" s="175"/>
      <c r="J217" s="7"/>
      <c r="K217" s="4"/>
      <c r="L217" s="4"/>
      <c r="M217" s="4"/>
      <c r="N217" s="53"/>
      <c r="O217" s="4"/>
      <c r="P217" s="4"/>
      <c r="Q217" s="4"/>
      <c r="R217" s="4"/>
      <c r="S217" s="4"/>
      <c r="T217" s="4"/>
      <c r="U217" s="4"/>
      <c r="V217" s="4"/>
      <c r="W217" s="4"/>
      <c r="X217" s="4"/>
      <c r="Y217" s="4"/>
      <c r="Z217" s="4"/>
    </row>
    <row r="218" spans="1:26" ht="15.75" customHeight="1">
      <c r="A218" s="71"/>
      <c r="B218" s="7"/>
      <c r="C218" s="4"/>
      <c r="D218" s="28"/>
      <c r="E218" s="28"/>
      <c r="F218" s="175"/>
      <c r="G218" s="28"/>
      <c r="H218" s="28"/>
      <c r="I218" s="175"/>
      <c r="J218" s="7"/>
      <c r="K218" s="4"/>
      <c r="L218" s="4"/>
      <c r="M218" s="4"/>
      <c r="N218" s="53"/>
      <c r="O218" s="4"/>
      <c r="P218" s="4"/>
      <c r="Q218" s="4"/>
      <c r="R218" s="4"/>
      <c r="S218" s="4"/>
      <c r="T218" s="4"/>
      <c r="U218" s="4"/>
      <c r="V218" s="4"/>
      <c r="W218" s="4"/>
      <c r="X218" s="4"/>
      <c r="Y218" s="4"/>
      <c r="Z218" s="4"/>
    </row>
    <row r="219" spans="1:26" ht="15.75" customHeight="1">
      <c r="A219" s="71"/>
      <c r="B219" s="7"/>
      <c r="C219" s="4"/>
      <c r="D219" s="28"/>
      <c r="E219" s="28"/>
      <c r="F219" s="175"/>
      <c r="G219" s="28"/>
      <c r="H219" s="28"/>
      <c r="I219" s="175"/>
      <c r="J219" s="7"/>
      <c r="K219" s="4"/>
      <c r="L219" s="4"/>
      <c r="M219" s="4"/>
      <c r="N219" s="53"/>
      <c r="O219" s="4"/>
      <c r="P219" s="4"/>
      <c r="Q219" s="4"/>
      <c r="R219" s="4"/>
      <c r="S219" s="4"/>
      <c r="T219" s="4"/>
      <c r="U219" s="4"/>
      <c r="V219" s="4"/>
      <c r="W219" s="4"/>
      <c r="X219" s="4"/>
      <c r="Y219" s="4"/>
      <c r="Z219" s="4"/>
    </row>
    <row r="220" spans="1:26" ht="15.75" customHeight="1">
      <c r="A220" s="71"/>
      <c r="B220" s="7"/>
      <c r="C220" s="4"/>
      <c r="D220" s="28"/>
      <c r="E220" s="28"/>
      <c r="F220" s="175"/>
      <c r="G220" s="28"/>
      <c r="H220" s="28"/>
      <c r="I220" s="175"/>
      <c r="J220" s="7"/>
      <c r="K220" s="4"/>
      <c r="L220" s="4"/>
      <c r="M220" s="4"/>
      <c r="N220" s="53"/>
      <c r="O220" s="4"/>
      <c r="P220" s="4"/>
      <c r="Q220" s="4"/>
      <c r="R220" s="4"/>
      <c r="S220" s="4"/>
      <c r="T220" s="4"/>
      <c r="U220" s="4"/>
      <c r="V220" s="4"/>
      <c r="W220" s="4"/>
      <c r="X220" s="4"/>
      <c r="Y220" s="4"/>
      <c r="Z220" s="4"/>
    </row>
    <row r="221" spans="1:26" ht="15.75" customHeight="1">
      <c r="A221" s="71"/>
      <c r="B221" s="7"/>
      <c r="C221" s="4"/>
      <c r="D221" s="28"/>
      <c r="E221" s="28"/>
      <c r="F221" s="175"/>
      <c r="G221" s="28"/>
      <c r="H221" s="28"/>
      <c r="I221" s="175"/>
      <c r="J221" s="7"/>
      <c r="K221" s="4"/>
      <c r="L221" s="4"/>
      <c r="M221" s="4"/>
      <c r="N221" s="53"/>
      <c r="O221" s="4"/>
      <c r="P221" s="4"/>
      <c r="Q221" s="4"/>
      <c r="R221" s="4"/>
      <c r="S221" s="4"/>
      <c r="T221" s="4"/>
      <c r="U221" s="4"/>
      <c r="V221" s="4"/>
      <c r="W221" s="4"/>
      <c r="X221" s="4"/>
      <c r="Y221" s="4"/>
      <c r="Z221" s="4"/>
    </row>
    <row r="222" spans="1:26" ht="15.75" customHeight="1">
      <c r="A222" s="71"/>
      <c r="B222" s="7"/>
      <c r="C222" s="4"/>
      <c r="D222" s="28"/>
      <c r="E222" s="28"/>
      <c r="F222" s="175"/>
      <c r="G222" s="28"/>
      <c r="H222" s="28"/>
      <c r="I222" s="175"/>
      <c r="J222" s="7"/>
      <c r="K222" s="4"/>
      <c r="L222" s="4"/>
      <c r="M222" s="4"/>
      <c r="N222" s="53"/>
      <c r="O222" s="4"/>
      <c r="P222" s="4"/>
      <c r="Q222" s="4"/>
      <c r="R222" s="4"/>
      <c r="S222" s="4"/>
      <c r="T222" s="4"/>
      <c r="U222" s="4"/>
      <c r="V222" s="4"/>
      <c r="W222" s="4"/>
      <c r="X222" s="4"/>
      <c r="Y222" s="4"/>
      <c r="Z222" s="4"/>
    </row>
    <row r="223" spans="1:26" ht="15.75" customHeight="1">
      <c r="A223" s="71"/>
      <c r="B223" s="7"/>
      <c r="C223" s="4"/>
      <c r="D223" s="28"/>
      <c r="E223" s="28"/>
      <c r="F223" s="175"/>
      <c r="G223" s="28"/>
      <c r="H223" s="28"/>
      <c r="I223" s="175"/>
      <c r="J223" s="7"/>
      <c r="K223" s="4"/>
      <c r="L223" s="4"/>
      <c r="M223" s="4"/>
      <c r="N223" s="53"/>
      <c r="O223" s="4"/>
      <c r="P223" s="4"/>
      <c r="Q223" s="4"/>
      <c r="R223" s="4"/>
      <c r="S223" s="4"/>
      <c r="T223" s="4"/>
      <c r="U223" s="4"/>
      <c r="V223" s="4"/>
      <c r="W223" s="4"/>
      <c r="X223" s="4"/>
      <c r="Y223" s="4"/>
      <c r="Z223" s="4"/>
    </row>
    <row r="224" spans="1:26" ht="15.75" customHeight="1">
      <c r="A224" s="71"/>
      <c r="B224" s="7"/>
      <c r="C224" s="4"/>
      <c r="D224" s="28"/>
      <c r="E224" s="28"/>
      <c r="F224" s="175"/>
      <c r="G224" s="28"/>
      <c r="H224" s="28"/>
      <c r="I224" s="175"/>
      <c r="J224" s="7"/>
      <c r="K224" s="4"/>
      <c r="L224" s="4"/>
      <c r="M224" s="4"/>
      <c r="N224" s="53"/>
      <c r="O224" s="4"/>
      <c r="P224" s="4"/>
      <c r="Q224" s="4"/>
      <c r="R224" s="4"/>
      <c r="S224" s="4"/>
      <c r="T224" s="4"/>
      <c r="U224" s="4"/>
      <c r="V224" s="4"/>
      <c r="W224" s="4"/>
      <c r="X224" s="4"/>
      <c r="Y224" s="4"/>
      <c r="Z224" s="4"/>
    </row>
    <row r="225" spans="1:26" ht="15.75" customHeight="1">
      <c r="A225" s="71"/>
      <c r="B225" s="7"/>
      <c r="C225" s="4"/>
      <c r="D225" s="28"/>
      <c r="E225" s="28"/>
      <c r="F225" s="175"/>
      <c r="G225" s="28"/>
      <c r="H225" s="28"/>
      <c r="I225" s="175"/>
      <c r="J225" s="7"/>
      <c r="K225" s="4"/>
      <c r="L225" s="4"/>
      <c r="M225" s="4"/>
      <c r="N225" s="53"/>
      <c r="O225" s="4"/>
      <c r="P225" s="4"/>
      <c r="Q225" s="4"/>
      <c r="R225" s="4"/>
      <c r="S225" s="4"/>
      <c r="T225" s="4"/>
      <c r="U225" s="4"/>
      <c r="V225" s="4"/>
      <c r="W225" s="4"/>
      <c r="X225" s="4"/>
      <c r="Y225" s="4"/>
      <c r="Z225" s="4"/>
    </row>
    <row r="226" spans="1:26" ht="15.75" customHeight="1">
      <c r="A226" s="71"/>
      <c r="B226" s="7"/>
      <c r="C226" s="4"/>
      <c r="D226" s="28"/>
      <c r="E226" s="28"/>
      <c r="F226" s="175"/>
      <c r="G226" s="28"/>
      <c r="H226" s="28"/>
      <c r="I226" s="175"/>
      <c r="J226" s="7"/>
      <c r="K226" s="4"/>
      <c r="L226" s="4"/>
      <c r="M226" s="4"/>
      <c r="N226" s="53"/>
      <c r="O226" s="4"/>
      <c r="P226" s="4"/>
      <c r="Q226" s="4"/>
      <c r="R226" s="4"/>
      <c r="S226" s="4"/>
      <c r="T226" s="4"/>
      <c r="U226" s="4"/>
      <c r="V226" s="4"/>
      <c r="W226" s="4"/>
      <c r="X226" s="4"/>
      <c r="Y226" s="4"/>
      <c r="Z226" s="4"/>
    </row>
    <row r="227" spans="1:26" ht="15.75" customHeight="1">
      <c r="A227" s="71"/>
      <c r="B227" s="7"/>
      <c r="C227" s="4"/>
      <c r="D227" s="28"/>
      <c r="E227" s="28"/>
      <c r="F227" s="175"/>
      <c r="G227" s="28"/>
      <c r="H227" s="28"/>
      <c r="I227" s="175"/>
      <c r="J227" s="7"/>
      <c r="K227" s="4"/>
      <c r="L227" s="4"/>
      <c r="M227" s="4"/>
      <c r="N227" s="53"/>
      <c r="O227" s="4"/>
      <c r="P227" s="4"/>
      <c r="Q227" s="4"/>
      <c r="R227" s="4"/>
      <c r="S227" s="4"/>
      <c r="T227" s="4"/>
      <c r="U227" s="4"/>
      <c r="V227" s="4"/>
      <c r="W227" s="4"/>
      <c r="X227" s="4"/>
      <c r="Y227" s="4"/>
      <c r="Z227" s="4"/>
    </row>
    <row r="228" spans="1:26" ht="15.75" customHeight="1">
      <c r="A228" s="71"/>
      <c r="B228" s="7"/>
      <c r="C228" s="4"/>
      <c r="D228" s="28"/>
      <c r="E228" s="28"/>
      <c r="F228" s="175"/>
      <c r="G228" s="28"/>
      <c r="H228" s="28"/>
      <c r="I228" s="175"/>
      <c r="J228" s="7"/>
      <c r="K228" s="4"/>
      <c r="L228" s="4"/>
      <c r="M228" s="4"/>
      <c r="N228" s="53"/>
      <c r="O228" s="4"/>
      <c r="P228" s="4"/>
      <c r="Q228" s="4"/>
      <c r="R228" s="4"/>
      <c r="S228" s="4"/>
      <c r="T228" s="4"/>
      <c r="U228" s="4"/>
      <c r="V228" s="4"/>
      <c r="W228" s="4"/>
      <c r="X228" s="4"/>
      <c r="Y228" s="4"/>
      <c r="Z228" s="4"/>
    </row>
    <row r="229" spans="1:26" ht="15.75" customHeight="1">
      <c r="A229" s="71"/>
      <c r="B229" s="7"/>
      <c r="C229" s="4"/>
      <c r="D229" s="28"/>
      <c r="E229" s="28"/>
      <c r="F229" s="175"/>
      <c r="G229" s="28"/>
      <c r="H229" s="28"/>
      <c r="I229" s="175"/>
      <c r="J229" s="7"/>
      <c r="K229" s="4"/>
      <c r="L229" s="4"/>
      <c r="M229" s="4"/>
      <c r="N229" s="53"/>
      <c r="O229" s="4"/>
      <c r="P229" s="4"/>
      <c r="Q229" s="4"/>
      <c r="R229" s="4"/>
      <c r="S229" s="4"/>
      <c r="T229" s="4"/>
      <c r="U229" s="4"/>
      <c r="V229" s="4"/>
      <c r="W229" s="4"/>
      <c r="X229" s="4"/>
      <c r="Y229" s="4"/>
      <c r="Z229" s="4"/>
    </row>
    <row r="230" spans="1:26" ht="15.75" customHeight="1">
      <c r="A230" s="71"/>
      <c r="B230" s="7"/>
      <c r="C230" s="4"/>
      <c r="D230" s="28"/>
      <c r="E230" s="28"/>
      <c r="F230" s="175"/>
      <c r="G230" s="28"/>
      <c r="H230" s="28"/>
      <c r="I230" s="175"/>
      <c r="J230" s="7"/>
      <c r="K230" s="4"/>
      <c r="L230" s="4"/>
      <c r="M230" s="4"/>
      <c r="N230" s="53"/>
      <c r="O230" s="4"/>
      <c r="P230" s="4"/>
      <c r="Q230" s="4"/>
      <c r="R230" s="4"/>
      <c r="S230" s="4"/>
      <c r="T230" s="4"/>
      <c r="U230" s="4"/>
      <c r="V230" s="4"/>
      <c r="W230" s="4"/>
      <c r="X230" s="4"/>
      <c r="Y230" s="4"/>
      <c r="Z230" s="4"/>
    </row>
    <row r="231" spans="1:26" ht="15.75" customHeight="1">
      <c r="A231" s="71"/>
      <c r="B231" s="7"/>
      <c r="C231" s="4"/>
      <c r="D231" s="28"/>
      <c r="E231" s="28"/>
      <c r="F231" s="175"/>
      <c r="G231" s="28"/>
      <c r="H231" s="28"/>
      <c r="I231" s="175"/>
      <c r="J231" s="7"/>
      <c r="K231" s="4"/>
      <c r="L231" s="4"/>
      <c r="M231" s="4"/>
      <c r="N231" s="53"/>
      <c r="O231" s="4"/>
      <c r="P231" s="4"/>
      <c r="Q231" s="4"/>
      <c r="R231" s="4"/>
      <c r="S231" s="4"/>
      <c r="T231" s="4"/>
      <c r="U231" s="4"/>
      <c r="V231" s="4"/>
      <c r="W231" s="4"/>
      <c r="X231" s="4"/>
      <c r="Y231" s="4"/>
      <c r="Z231" s="4"/>
    </row>
    <row r="232" spans="1:26" ht="15.75" customHeight="1">
      <c r="A232" s="71"/>
      <c r="B232" s="7"/>
      <c r="C232" s="4"/>
      <c r="D232" s="28"/>
      <c r="E232" s="28"/>
      <c r="F232" s="175"/>
      <c r="G232" s="28"/>
      <c r="H232" s="28"/>
      <c r="I232" s="175"/>
      <c r="J232" s="7"/>
      <c r="K232" s="4"/>
      <c r="L232" s="4"/>
      <c r="M232" s="4"/>
      <c r="N232" s="53"/>
      <c r="O232" s="4"/>
      <c r="P232" s="4"/>
      <c r="Q232" s="4"/>
      <c r="R232" s="4"/>
      <c r="S232" s="4"/>
      <c r="T232" s="4"/>
      <c r="U232" s="4"/>
      <c r="V232" s="4"/>
      <c r="W232" s="4"/>
      <c r="X232" s="4"/>
      <c r="Y232" s="4"/>
      <c r="Z232" s="4"/>
    </row>
    <row r="233" spans="1:26" ht="15.75" customHeight="1">
      <c r="A233" s="71"/>
      <c r="B233" s="7"/>
      <c r="C233" s="4"/>
      <c r="D233" s="28"/>
      <c r="E233" s="28"/>
      <c r="F233" s="175"/>
      <c r="G233" s="28"/>
      <c r="H233" s="28"/>
      <c r="I233" s="175"/>
      <c r="J233" s="7"/>
      <c r="K233" s="4"/>
      <c r="L233" s="4"/>
      <c r="M233" s="4"/>
      <c r="N233" s="53"/>
      <c r="O233" s="4"/>
      <c r="P233" s="4"/>
      <c r="Q233" s="4"/>
      <c r="R233" s="4"/>
      <c r="S233" s="4"/>
      <c r="T233" s="4"/>
      <c r="U233" s="4"/>
      <c r="V233" s="4"/>
      <c r="W233" s="4"/>
      <c r="X233" s="4"/>
      <c r="Y233" s="4"/>
      <c r="Z233" s="4"/>
    </row>
    <row r="234" spans="1:26" ht="15.75" customHeight="1">
      <c r="A234" s="71"/>
      <c r="B234" s="7"/>
      <c r="C234" s="4"/>
      <c r="D234" s="28"/>
      <c r="E234" s="28"/>
      <c r="F234" s="175"/>
      <c r="G234" s="28"/>
      <c r="H234" s="28"/>
      <c r="I234" s="175"/>
      <c r="J234" s="7"/>
      <c r="K234" s="4"/>
      <c r="L234" s="4"/>
      <c r="M234" s="4"/>
      <c r="N234" s="53"/>
      <c r="O234" s="4"/>
      <c r="P234" s="4"/>
      <c r="Q234" s="4"/>
      <c r="R234" s="4"/>
      <c r="S234" s="4"/>
      <c r="T234" s="4"/>
      <c r="U234" s="4"/>
      <c r="V234" s="4"/>
      <c r="W234" s="4"/>
      <c r="X234" s="4"/>
      <c r="Y234" s="4"/>
      <c r="Z234" s="4"/>
    </row>
    <row r="235" spans="1:26" ht="15.75" customHeight="1">
      <c r="A235" s="71"/>
      <c r="B235" s="7"/>
      <c r="C235" s="4"/>
      <c r="D235" s="28"/>
      <c r="E235" s="28"/>
      <c r="F235" s="175"/>
      <c r="G235" s="28"/>
      <c r="H235" s="28"/>
      <c r="I235" s="175"/>
      <c r="J235" s="7"/>
      <c r="K235" s="4"/>
      <c r="L235" s="4"/>
      <c r="M235" s="4"/>
      <c r="N235" s="53"/>
      <c r="O235" s="4"/>
      <c r="P235" s="4"/>
      <c r="Q235" s="4"/>
      <c r="R235" s="4"/>
      <c r="S235" s="4"/>
      <c r="T235" s="4"/>
      <c r="U235" s="4"/>
      <c r="V235" s="4"/>
      <c r="W235" s="4"/>
      <c r="X235" s="4"/>
      <c r="Y235" s="4"/>
      <c r="Z235" s="4"/>
    </row>
    <row r="236" spans="1:26" ht="15.75" customHeight="1">
      <c r="A236" s="71"/>
      <c r="B236" s="7"/>
      <c r="C236" s="4"/>
      <c r="D236" s="28"/>
      <c r="E236" s="28"/>
      <c r="F236" s="175"/>
      <c r="G236" s="28"/>
      <c r="H236" s="28"/>
      <c r="I236" s="175"/>
      <c r="J236" s="7"/>
      <c r="K236" s="4"/>
      <c r="L236" s="4"/>
      <c r="M236" s="4"/>
      <c r="N236" s="53"/>
      <c r="O236" s="4"/>
      <c r="P236" s="4"/>
      <c r="Q236" s="4"/>
      <c r="R236" s="4"/>
      <c r="S236" s="4"/>
      <c r="T236" s="4"/>
      <c r="U236" s="4"/>
      <c r="V236" s="4"/>
      <c r="W236" s="4"/>
      <c r="X236" s="4"/>
      <c r="Y236" s="4"/>
      <c r="Z236" s="4"/>
    </row>
    <row r="237" spans="1:26" ht="15.75" customHeight="1">
      <c r="A237" s="71"/>
      <c r="B237" s="7"/>
      <c r="C237" s="4"/>
      <c r="D237" s="28"/>
      <c r="E237" s="28"/>
      <c r="F237" s="175"/>
      <c r="G237" s="28"/>
      <c r="H237" s="28"/>
      <c r="I237" s="175"/>
      <c r="J237" s="7"/>
      <c r="K237" s="4"/>
      <c r="L237" s="4"/>
      <c r="M237" s="4"/>
      <c r="N237" s="53"/>
      <c r="O237" s="4"/>
      <c r="P237" s="4"/>
      <c r="Q237" s="4"/>
      <c r="R237" s="4"/>
      <c r="S237" s="4"/>
      <c r="T237" s="4"/>
      <c r="U237" s="4"/>
      <c r="V237" s="4"/>
      <c r="W237" s="4"/>
      <c r="X237" s="4"/>
      <c r="Y237" s="4"/>
      <c r="Z237" s="4"/>
    </row>
    <row r="238" spans="1:26" ht="15.75" customHeight="1">
      <c r="A238" s="71"/>
      <c r="B238" s="7"/>
      <c r="C238" s="4"/>
      <c r="D238" s="28"/>
      <c r="E238" s="28"/>
      <c r="F238" s="175"/>
      <c r="G238" s="28"/>
      <c r="H238" s="28"/>
      <c r="I238" s="175"/>
      <c r="J238" s="7"/>
      <c r="K238" s="4"/>
      <c r="L238" s="4"/>
      <c r="M238" s="4"/>
      <c r="N238" s="53"/>
      <c r="O238" s="4"/>
      <c r="P238" s="4"/>
      <c r="Q238" s="4"/>
      <c r="R238" s="4"/>
      <c r="S238" s="4"/>
      <c r="T238" s="4"/>
      <c r="U238" s="4"/>
      <c r="V238" s="4"/>
      <c r="W238" s="4"/>
      <c r="X238" s="4"/>
      <c r="Y238" s="4"/>
      <c r="Z238" s="4"/>
    </row>
    <row r="239" spans="1:26" ht="15.75" customHeight="1">
      <c r="A239" s="71"/>
      <c r="B239" s="7"/>
      <c r="C239" s="4"/>
      <c r="D239" s="28"/>
      <c r="E239" s="28"/>
      <c r="F239" s="175"/>
      <c r="G239" s="28"/>
      <c r="H239" s="28"/>
      <c r="I239" s="175"/>
      <c r="J239" s="7"/>
      <c r="K239" s="4"/>
      <c r="L239" s="4"/>
      <c r="M239" s="4"/>
      <c r="N239" s="53"/>
      <c r="O239" s="4"/>
      <c r="P239" s="4"/>
      <c r="Q239" s="4"/>
      <c r="R239" s="4"/>
      <c r="S239" s="4"/>
      <c r="T239" s="4"/>
      <c r="U239" s="4"/>
      <c r="V239" s="4"/>
      <c r="W239" s="4"/>
      <c r="X239" s="4"/>
      <c r="Y239" s="4"/>
      <c r="Z239" s="4"/>
    </row>
    <row r="240" spans="1:26" ht="15.75" customHeight="1">
      <c r="A240" s="71"/>
      <c r="B240" s="7"/>
      <c r="C240" s="4"/>
      <c r="D240" s="28"/>
      <c r="E240" s="28"/>
      <c r="F240" s="175"/>
      <c r="G240" s="28"/>
      <c r="H240" s="28"/>
      <c r="I240" s="175"/>
      <c r="J240" s="7"/>
      <c r="K240" s="4"/>
      <c r="L240" s="4"/>
      <c r="M240" s="4"/>
      <c r="N240" s="53"/>
      <c r="O240" s="4"/>
      <c r="P240" s="4"/>
      <c r="Q240" s="4"/>
      <c r="R240" s="4"/>
      <c r="S240" s="4"/>
      <c r="T240" s="4"/>
      <c r="U240" s="4"/>
      <c r="V240" s="4"/>
      <c r="W240" s="4"/>
      <c r="X240" s="4"/>
      <c r="Y240" s="4"/>
      <c r="Z240" s="4"/>
    </row>
    <row r="241" spans="1:26" ht="15.75" customHeight="1">
      <c r="A241" s="71"/>
      <c r="B241" s="7"/>
      <c r="C241" s="4"/>
      <c r="D241" s="28"/>
      <c r="E241" s="28"/>
      <c r="F241" s="175"/>
      <c r="G241" s="28"/>
      <c r="H241" s="28"/>
      <c r="I241" s="175"/>
      <c r="J241" s="7"/>
      <c r="K241" s="4"/>
      <c r="L241" s="4"/>
      <c r="M241" s="4"/>
      <c r="N241" s="53"/>
      <c r="O241" s="4"/>
      <c r="P241" s="4"/>
      <c r="Q241" s="4"/>
      <c r="R241" s="4"/>
      <c r="S241" s="4"/>
      <c r="T241" s="4"/>
      <c r="U241" s="4"/>
      <c r="V241" s="4"/>
      <c r="W241" s="4"/>
      <c r="X241" s="4"/>
      <c r="Y241" s="4"/>
      <c r="Z241" s="4"/>
    </row>
    <row r="242" spans="1:26" ht="15.75" customHeight="1">
      <c r="A242" s="71"/>
      <c r="B242" s="7"/>
      <c r="C242" s="4"/>
      <c r="D242" s="28"/>
      <c r="E242" s="28"/>
      <c r="F242" s="175"/>
      <c r="G242" s="28"/>
      <c r="H242" s="28"/>
      <c r="I242" s="175"/>
      <c r="J242" s="7"/>
      <c r="K242" s="4"/>
      <c r="L242" s="4"/>
      <c r="M242" s="4"/>
      <c r="N242" s="53"/>
      <c r="O242" s="4"/>
      <c r="P242" s="4"/>
      <c r="Q242" s="4"/>
      <c r="R242" s="4"/>
      <c r="S242" s="4"/>
      <c r="T242" s="4"/>
      <c r="U242" s="4"/>
      <c r="V242" s="4"/>
      <c r="W242" s="4"/>
      <c r="X242" s="4"/>
      <c r="Y242" s="4"/>
      <c r="Z242" s="4"/>
    </row>
    <row r="243" spans="1:26" ht="15.75" customHeight="1">
      <c r="A243" s="71"/>
      <c r="B243" s="7"/>
      <c r="C243" s="4"/>
      <c r="D243" s="28"/>
      <c r="E243" s="28"/>
      <c r="F243" s="175"/>
      <c r="G243" s="28"/>
      <c r="H243" s="28"/>
      <c r="I243" s="175"/>
      <c r="J243" s="7"/>
      <c r="K243" s="4"/>
      <c r="L243" s="4"/>
      <c r="M243" s="4"/>
      <c r="N243" s="53"/>
      <c r="O243" s="4"/>
      <c r="P243" s="4"/>
      <c r="Q243" s="4"/>
      <c r="R243" s="4"/>
      <c r="S243" s="4"/>
      <c r="T243" s="4"/>
      <c r="U243" s="4"/>
      <c r="V243" s="4"/>
      <c r="W243" s="4"/>
      <c r="X243" s="4"/>
      <c r="Y243" s="4"/>
      <c r="Z243" s="4"/>
    </row>
    <row r="244" spans="1:26" ht="15.75" customHeight="1">
      <c r="A244" s="71"/>
      <c r="B244" s="7"/>
      <c r="C244" s="4"/>
      <c r="D244" s="28"/>
      <c r="E244" s="28"/>
      <c r="F244" s="175"/>
      <c r="G244" s="28"/>
      <c r="H244" s="28"/>
      <c r="I244" s="175"/>
      <c r="J244" s="7"/>
      <c r="K244" s="4"/>
      <c r="L244" s="4"/>
      <c r="M244" s="4"/>
      <c r="N244" s="53"/>
      <c r="O244" s="4"/>
      <c r="P244" s="4"/>
      <c r="Q244" s="4"/>
      <c r="R244" s="4"/>
      <c r="S244" s="4"/>
      <c r="T244" s="4"/>
      <c r="U244" s="4"/>
      <c r="V244" s="4"/>
      <c r="W244" s="4"/>
      <c r="X244" s="4"/>
      <c r="Y244" s="4"/>
      <c r="Z244" s="4"/>
    </row>
    <row r="245" spans="1:26" ht="15.75" customHeight="1">
      <c r="A245" s="71"/>
      <c r="B245" s="7"/>
      <c r="C245" s="4"/>
      <c r="D245" s="28"/>
      <c r="E245" s="28"/>
      <c r="F245" s="175"/>
      <c r="G245" s="28"/>
      <c r="H245" s="28"/>
      <c r="I245" s="175"/>
      <c r="J245" s="7"/>
      <c r="K245" s="4"/>
      <c r="L245" s="4"/>
      <c r="M245" s="4"/>
      <c r="N245" s="53"/>
      <c r="O245" s="4"/>
      <c r="P245" s="4"/>
      <c r="Q245" s="4"/>
      <c r="R245" s="4"/>
      <c r="S245" s="4"/>
      <c r="T245" s="4"/>
      <c r="U245" s="4"/>
      <c r="V245" s="4"/>
      <c r="W245" s="4"/>
      <c r="X245" s="4"/>
      <c r="Y245" s="4"/>
      <c r="Z245" s="4"/>
    </row>
    <row r="246" spans="1:26" ht="15.75" customHeight="1">
      <c r="A246" s="71"/>
      <c r="B246" s="7"/>
      <c r="C246" s="4"/>
      <c r="D246" s="28"/>
      <c r="E246" s="28"/>
      <c r="F246" s="175"/>
      <c r="G246" s="28"/>
      <c r="H246" s="28"/>
      <c r="I246" s="175"/>
      <c r="J246" s="7"/>
      <c r="K246" s="4"/>
      <c r="L246" s="4"/>
      <c r="M246" s="4"/>
      <c r="N246" s="53"/>
      <c r="O246" s="4"/>
      <c r="P246" s="4"/>
      <c r="Q246" s="4"/>
      <c r="R246" s="4"/>
      <c r="S246" s="4"/>
      <c r="T246" s="4"/>
      <c r="U246" s="4"/>
      <c r="V246" s="4"/>
      <c r="W246" s="4"/>
      <c r="X246" s="4"/>
      <c r="Y246" s="4"/>
      <c r="Z246" s="4"/>
    </row>
    <row r="247" spans="1:26" ht="15.75" customHeight="1">
      <c r="A247" s="71"/>
      <c r="B247" s="7"/>
      <c r="C247" s="4"/>
      <c r="D247" s="28"/>
      <c r="E247" s="28"/>
      <c r="F247" s="175"/>
      <c r="G247" s="28"/>
      <c r="H247" s="28"/>
      <c r="I247" s="175"/>
      <c r="J247" s="7"/>
      <c r="K247" s="4"/>
      <c r="L247" s="4"/>
      <c r="M247" s="4"/>
      <c r="N247" s="53"/>
      <c r="O247" s="4"/>
      <c r="P247" s="4"/>
      <c r="Q247" s="4"/>
      <c r="R247" s="4"/>
      <c r="S247" s="4"/>
      <c r="T247" s="4"/>
      <c r="U247" s="4"/>
      <c r="V247" s="4"/>
      <c r="W247" s="4"/>
      <c r="X247" s="4"/>
      <c r="Y247" s="4"/>
      <c r="Z247" s="4"/>
    </row>
    <row r="248" spans="1:26" ht="15.75" customHeight="1">
      <c r="A248" s="71"/>
      <c r="B248" s="7"/>
      <c r="C248" s="4"/>
      <c r="D248" s="28"/>
      <c r="E248" s="28"/>
      <c r="F248" s="175"/>
      <c r="G248" s="28"/>
      <c r="H248" s="28"/>
      <c r="I248" s="175"/>
      <c r="J248" s="7"/>
      <c r="K248" s="4"/>
      <c r="L248" s="4"/>
      <c r="M248" s="4"/>
      <c r="N248" s="53"/>
      <c r="O248" s="4"/>
      <c r="P248" s="4"/>
      <c r="Q248" s="4"/>
      <c r="R248" s="4"/>
      <c r="S248" s="4"/>
      <c r="T248" s="4"/>
      <c r="U248" s="4"/>
      <c r="V248" s="4"/>
      <c r="W248" s="4"/>
      <c r="X248" s="4"/>
      <c r="Y248" s="4"/>
      <c r="Z248" s="4"/>
    </row>
    <row r="249" spans="1:26" ht="15.75" customHeight="1">
      <c r="A249" s="71"/>
      <c r="B249" s="7"/>
      <c r="C249" s="4"/>
      <c r="D249" s="28"/>
      <c r="E249" s="28"/>
      <c r="F249" s="175"/>
      <c r="G249" s="28"/>
      <c r="H249" s="28"/>
      <c r="I249" s="175"/>
      <c r="J249" s="7"/>
      <c r="K249" s="4"/>
      <c r="L249" s="4"/>
      <c r="M249" s="4"/>
      <c r="N249" s="53"/>
      <c r="O249" s="4"/>
      <c r="P249" s="4"/>
      <c r="Q249" s="4"/>
      <c r="R249" s="4"/>
      <c r="S249" s="4"/>
      <c r="T249" s="4"/>
      <c r="U249" s="4"/>
      <c r="V249" s="4"/>
      <c r="W249" s="4"/>
      <c r="X249" s="4"/>
      <c r="Y249" s="4"/>
      <c r="Z249" s="4"/>
    </row>
    <row r="250" spans="1:26" ht="15.75" customHeight="1">
      <c r="A250" s="71"/>
      <c r="B250" s="7"/>
      <c r="C250" s="4"/>
      <c r="D250" s="28"/>
      <c r="E250" s="28"/>
      <c r="F250" s="175"/>
      <c r="G250" s="28"/>
      <c r="H250" s="28"/>
      <c r="I250" s="175"/>
      <c r="J250" s="7"/>
      <c r="K250" s="4"/>
      <c r="L250" s="4"/>
      <c r="M250" s="4"/>
      <c r="N250" s="53"/>
      <c r="O250" s="4"/>
      <c r="P250" s="4"/>
      <c r="Q250" s="4"/>
      <c r="R250" s="4"/>
      <c r="S250" s="4"/>
      <c r="T250" s="4"/>
      <c r="U250" s="4"/>
      <c r="V250" s="4"/>
      <c r="W250" s="4"/>
      <c r="X250" s="4"/>
      <c r="Y250" s="4"/>
      <c r="Z250" s="4"/>
    </row>
    <row r="251" spans="1:26" ht="15.75" customHeight="1">
      <c r="A251" s="71"/>
      <c r="B251" s="7"/>
      <c r="C251" s="4"/>
      <c r="D251" s="28"/>
      <c r="E251" s="28"/>
      <c r="F251" s="175"/>
      <c r="G251" s="28"/>
      <c r="H251" s="28"/>
      <c r="I251" s="175"/>
      <c r="J251" s="7"/>
      <c r="K251" s="4"/>
      <c r="L251" s="4"/>
      <c r="M251" s="4"/>
      <c r="N251" s="53"/>
      <c r="O251" s="4"/>
      <c r="P251" s="4"/>
      <c r="Q251" s="4"/>
      <c r="R251" s="4"/>
      <c r="S251" s="4"/>
      <c r="T251" s="4"/>
      <c r="U251" s="4"/>
      <c r="V251" s="4"/>
      <c r="W251" s="4"/>
      <c r="X251" s="4"/>
      <c r="Y251" s="4"/>
      <c r="Z251" s="4"/>
    </row>
    <row r="252" spans="1:26" ht="15.75" customHeight="1">
      <c r="A252" s="71"/>
      <c r="B252" s="7"/>
      <c r="C252" s="4"/>
      <c r="D252" s="28"/>
      <c r="E252" s="28"/>
      <c r="F252" s="175"/>
      <c r="G252" s="28"/>
      <c r="H252" s="28"/>
      <c r="I252" s="175"/>
      <c r="J252" s="7"/>
      <c r="K252" s="4"/>
      <c r="L252" s="4"/>
      <c r="M252" s="4"/>
      <c r="N252" s="53"/>
      <c r="O252" s="4"/>
      <c r="P252" s="4"/>
      <c r="Q252" s="4"/>
      <c r="R252" s="4"/>
      <c r="S252" s="4"/>
      <c r="T252" s="4"/>
      <c r="U252" s="4"/>
      <c r="V252" s="4"/>
      <c r="W252" s="4"/>
      <c r="X252" s="4"/>
      <c r="Y252" s="4"/>
      <c r="Z252" s="4"/>
    </row>
    <row r="253" spans="1:26" ht="15.75" customHeight="1">
      <c r="A253" s="71"/>
      <c r="B253" s="7"/>
      <c r="C253" s="4" t="s">
        <v>112</v>
      </c>
      <c r="D253" s="28"/>
      <c r="E253" s="28"/>
      <c r="F253" s="175"/>
      <c r="G253" s="28"/>
      <c r="H253" s="28"/>
      <c r="I253" s="175"/>
      <c r="J253" s="7"/>
      <c r="K253" s="4"/>
      <c r="L253" s="4"/>
      <c r="M253" s="4"/>
      <c r="N253" s="53"/>
      <c r="O253" s="4"/>
      <c r="P253" s="4"/>
      <c r="Q253" s="4"/>
      <c r="R253" s="4"/>
      <c r="S253" s="4"/>
      <c r="T253" s="4"/>
      <c r="U253" s="4"/>
      <c r="V253" s="4"/>
      <c r="W253" s="4"/>
      <c r="X253" s="4"/>
      <c r="Y253" s="4"/>
      <c r="Z253" s="4"/>
    </row>
    <row r="254" spans="1:26" ht="15.75" customHeight="1">
      <c r="A254" s="71"/>
      <c r="B254" s="7"/>
      <c r="C254" s="4" t="s">
        <v>112</v>
      </c>
      <c r="D254" s="28"/>
      <c r="E254" s="28"/>
      <c r="F254" s="175"/>
      <c r="G254" s="28"/>
      <c r="H254" s="28"/>
      <c r="I254" s="175"/>
      <c r="J254" s="7"/>
      <c r="K254" s="4"/>
      <c r="L254" s="4"/>
      <c r="M254" s="4"/>
      <c r="N254" s="53"/>
      <c r="O254" s="4"/>
      <c r="P254" s="4"/>
      <c r="Q254" s="4"/>
      <c r="R254" s="4"/>
      <c r="S254" s="4"/>
      <c r="T254" s="4"/>
      <c r="U254" s="4"/>
      <c r="V254" s="4"/>
      <c r="W254" s="4"/>
      <c r="X254" s="4"/>
      <c r="Y254" s="4"/>
      <c r="Z254" s="4"/>
    </row>
    <row r="255" spans="1:26" ht="15.75" customHeight="1">
      <c r="A255" s="71"/>
      <c r="B255" s="7"/>
      <c r="C255" s="4" t="s">
        <v>112</v>
      </c>
      <c r="D255" s="28"/>
      <c r="E255" s="28"/>
      <c r="F255" s="175"/>
      <c r="G255" s="28"/>
      <c r="H255" s="28"/>
      <c r="I255" s="175"/>
      <c r="J255" s="7"/>
      <c r="K255" s="4"/>
      <c r="L255" s="4"/>
      <c r="M255" s="4"/>
      <c r="N255" s="53"/>
      <c r="O255" s="4"/>
      <c r="P255" s="4"/>
      <c r="Q255" s="4"/>
      <c r="R255" s="4"/>
      <c r="S255" s="4"/>
      <c r="T255" s="4"/>
      <c r="U255" s="4"/>
      <c r="V255" s="4"/>
      <c r="W255" s="4"/>
      <c r="X255" s="4"/>
      <c r="Y255" s="4"/>
      <c r="Z255" s="4"/>
    </row>
    <row r="256" spans="1:26" ht="15.75" customHeight="1">
      <c r="A256" s="71"/>
      <c r="B256" s="7"/>
      <c r="C256" s="4" t="s">
        <v>112</v>
      </c>
      <c r="D256" s="28"/>
      <c r="E256" s="28"/>
      <c r="F256" s="175"/>
      <c r="G256" s="28"/>
      <c r="H256" s="28"/>
      <c r="I256" s="175"/>
      <c r="J256" s="7"/>
      <c r="K256" s="4"/>
      <c r="L256" s="4"/>
      <c r="M256" s="4"/>
      <c r="N256" s="53"/>
      <c r="O256" s="4"/>
      <c r="P256" s="4"/>
      <c r="Q256" s="4"/>
      <c r="R256" s="4"/>
      <c r="S256" s="4"/>
      <c r="T256" s="4"/>
      <c r="U256" s="4"/>
      <c r="V256" s="4"/>
      <c r="W256" s="4"/>
      <c r="X256" s="4"/>
      <c r="Y256" s="4"/>
      <c r="Z256" s="4"/>
    </row>
    <row r="257" spans="1:26" ht="15.75" customHeight="1">
      <c r="A257" s="71"/>
      <c r="B257" s="7"/>
      <c r="C257" s="4" t="s">
        <v>112</v>
      </c>
      <c r="D257" s="28"/>
      <c r="E257" s="28"/>
      <c r="F257" s="175"/>
      <c r="G257" s="28"/>
      <c r="H257" s="28"/>
      <c r="I257" s="175"/>
      <c r="J257" s="7"/>
      <c r="K257" s="4"/>
      <c r="L257" s="4"/>
      <c r="M257" s="4"/>
      <c r="N257" s="53"/>
      <c r="O257" s="4"/>
      <c r="P257" s="4"/>
      <c r="Q257" s="4"/>
      <c r="R257" s="4"/>
      <c r="S257" s="4"/>
      <c r="T257" s="4"/>
      <c r="U257" s="4"/>
      <c r="V257" s="4"/>
      <c r="W257" s="4"/>
      <c r="X257" s="4"/>
      <c r="Y257" s="4"/>
      <c r="Z257" s="4"/>
    </row>
    <row r="258" spans="1:26" ht="15.75" customHeight="1">
      <c r="A258" s="71"/>
      <c r="B258" s="7"/>
      <c r="C258" s="4" t="s">
        <v>112</v>
      </c>
      <c r="D258" s="28"/>
      <c r="E258" s="28"/>
      <c r="F258" s="175"/>
      <c r="G258" s="28"/>
      <c r="H258" s="28"/>
      <c r="I258" s="175"/>
      <c r="J258" s="7"/>
      <c r="K258" s="4"/>
      <c r="L258" s="4"/>
      <c r="M258" s="4"/>
      <c r="N258" s="53"/>
      <c r="O258" s="4"/>
      <c r="P258" s="4"/>
      <c r="Q258" s="4"/>
      <c r="R258" s="4"/>
      <c r="S258" s="4"/>
      <c r="T258" s="4"/>
      <c r="U258" s="4"/>
      <c r="V258" s="4"/>
      <c r="W258" s="4"/>
      <c r="X258" s="4"/>
      <c r="Y258" s="4"/>
      <c r="Z258" s="4"/>
    </row>
    <row r="259" spans="1:26" ht="15.75" customHeight="1">
      <c r="A259" s="71"/>
      <c r="B259" s="7"/>
      <c r="C259" s="4" t="s">
        <v>112</v>
      </c>
      <c r="D259" s="28"/>
      <c r="E259" s="28"/>
      <c r="F259" s="175"/>
      <c r="G259" s="28"/>
      <c r="H259" s="28"/>
      <c r="I259" s="175"/>
      <c r="J259" s="7"/>
      <c r="K259" s="4"/>
      <c r="L259" s="4"/>
      <c r="M259" s="4"/>
      <c r="N259" s="53"/>
      <c r="O259" s="4"/>
      <c r="P259" s="4"/>
      <c r="Q259" s="4"/>
      <c r="R259" s="4"/>
      <c r="S259" s="4"/>
      <c r="T259" s="4"/>
      <c r="U259" s="4"/>
      <c r="V259" s="4"/>
      <c r="W259" s="4"/>
      <c r="X259" s="4"/>
      <c r="Y259" s="4"/>
      <c r="Z259" s="4"/>
    </row>
    <row r="260" spans="1:26" ht="15.75" customHeight="1">
      <c r="A260" s="71"/>
      <c r="B260" s="7"/>
      <c r="C260" s="4" t="s">
        <v>112</v>
      </c>
      <c r="D260" s="28"/>
      <c r="E260" s="28"/>
      <c r="F260" s="175"/>
      <c r="G260" s="28"/>
      <c r="H260" s="28"/>
      <c r="I260" s="175"/>
      <c r="J260" s="7"/>
      <c r="K260" s="4"/>
      <c r="L260" s="4"/>
      <c r="M260" s="4"/>
      <c r="N260" s="53"/>
      <c r="O260" s="4"/>
      <c r="P260" s="4"/>
      <c r="Q260" s="4"/>
      <c r="R260" s="4"/>
      <c r="S260" s="4"/>
      <c r="T260" s="4"/>
      <c r="U260" s="4"/>
      <c r="V260" s="4"/>
      <c r="W260" s="4"/>
      <c r="X260" s="4"/>
      <c r="Y260" s="4"/>
      <c r="Z260" s="4"/>
    </row>
    <row r="261" spans="1:26" ht="15.75" customHeight="1">
      <c r="A261" s="71"/>
      <c r="B261" s="7"/>
      <c r="C261" s="4" t="s">
        <v>112</v>
      </c>
      <c r="D261" s="28"/>
      <c r="E261" s="28"/>
      <c r="F261" s="175"/>
      <c r="G261" s="28"/>
      <c r="H261" s="28"/>
      <c r="I261" s="175"/>
      <c r="J261" s="7"/>
      <c r="K261" s="4"/>
      <c r="L261" s="4"/>
      <c r="M261" s="4"/>
      <c r="N261" s="53"/>
      <c r="O261" s="4"/>
      <c r="P261" s="4"/>
      <c r="Q261" s="4"/>
      <c r="R261" s="4"/>
      <c r="S261" s="4"/>
      <c r="T261" s="4"/>
      <c r="U261" s="4"/>
      <c r="V261" s="4"/>
      <c r="W261" s="4"/>
      <c r="X261" s="4"/>
      <c r="Y261" s="4"/>
      <c r="Z261" s="4"/>
    </row>
    <row r="262" spans="1:26" ht="15.75" customHeight="1">
      <c r="A262" s="71"/>
      <c r="B262" s="7"/>
      <c r="C262" s="4" t="s">
        <v>112</v>
      </c>
      <c r="D262" s="28"/>
      <c r="E262" s="28"/>
      <c r="F262" s="175"/>
      <c r="G262" s="28"/>
      <c r="H262" s="28"/>
      <c r="I262" s="175"/>
      <c r="J262" s="7"/>
      <c r="K262" s="4"/>
      <c r="L262" s="4"/>
      <c r="M262" s="4"/>
      <c r="N262" s="53"/>
      <c r="O262" s="4"/>
      <c r="P262" s="4"/>
      <c r="Q262" s="4"/>
      <c r="R262" s="4"/>
      <c r="S262" s="4"/>
      <c r="T262" s="4"/>
      <c r="U262" s="4"/>
      <c r="V262" s="4"/>
      <c r="W262" s="4"/>
      <c r="X262" s="4"/>
      <c r="Y262" s="4"/>
      <c r="Z262" s="4"/>
    </row>
    <row r="263" spans="1:26" ht="15.75" customHeight="1">
      <c r="A263" s="71"/>
      <c r="B263" s="7"/>
      <c r="C263" s="4" t="s">
        <v>112</v>
      </c>
      <c r="D263" s="28"/>
      <c r="E263" s="28"/>
      <c r="F263" s="175"/>
      <c r="G263" s="28"/>
      <c r="H263" s="28"/>
      <c r="I263" s="175"/>
      <c r="J263" s="7"/>
      <c r="K263" s="4"/>
      <c r="L263" s="4"/>
      <c r="M263" s="4"/>
      <c r="N263" s="53"/>
      <c r="O263" s="4"/>
      <c r="P263" s="4"/>
      <c r="Q263" s="4"/>
      <c r="R263" s="4"/>
      <c r="S263" s="4"/>
      <c r="T263" s="4"/>
      <c r="U263" s="4"/>
      <c r="V263" s="4"/>
      <c r="W263" s="4"/>
      <c r="X263" s="4"/>
      <c r="Y263" s="4"/>
      <c r="Z263" s="4"/>
    </row>
    <row r="264" spans="1:26" ht="15.75" customHeight="1">
      <c r="A264" s="71"/>
      <c r="B264" s="7"/>
      <c r="C264" s="4" t="s">
        <v>112</v>
      </c>
      <c r="D264" s="28"/>
      <c r="E264" s="28"/>
      <c r="F264" s="175"/>
      <c r="G264" s="28"/>
      <c r="H264" s="28"/>
      <c r="I264" s="175"/>
      <c r="J264" s="7"/>
      <c r="K264" s="4"/>
      <c r="L264" s="4"/>
      <c r="M264" s="4"/>
      <c r="N264" s="53"/>
      <c r="O264" s="4"/>
      <c r="P264" s="4"/>
      <c r="Q264" s="4"/>
      <c r="R264" s="4"/>
      <c r="S264" s="4"/>
      <c r="T264" s="4"/>
      <c r="U264" s="4"/>
      <c r="V264" s="4"/>
      <c r="W264" s="4"/>
      <c r="X264" s="4"/>
      <c r="Y264" s="4"/>
      <c r="Z264" s="4"/>
    </row>
    <row r="265" spans="1:26" ht="15.75" customHeight="1">
      <c r="A265" s="71"/>
      <c r="B265" s="7"/>
      <c r="C265" s="4" t="s">
        <v>112</v>
      </c>
      <c r="D265" s="28"/>
      <c r="E265" s="28"/>
      <c r="F265" s="175"/>
      <c r="G265" s="28"/>
      <c r="H265" s="28"/>
      <c r="I265" s="175"/>
      <c r="J265" s="7"/>
      <c r="K265" s="4"/>
      <c r="L265" s="4"/>
      <c r="M265" s="4"/>
      <c r="N265" s="53"/>
      <c r="O265" s="4"/>
      <c r="P265" s="4"/>
      <c r="Q265" s="4"/>
      <c r="R265" s="4"/>
      <c r="S265" s="4"/>
      <c r="T265" s="4"/>
      <c r="U265" s="4"/>
      <c r="V265" s="4"/>
      <c r="W265" s="4"/>
      <c r="X265" s="4"/>
      <c r="Y265" s="4"/>
      <c r="Z265" s="4"/>
    </row>
    <row r="266" spans="1:26" ht="15.75" customHeight="1">
      <c r="A266" s="71"/>
      <c r="B266" s="7"/>
      <c r="C266" s="4" t="s">
        <v>112</v>
      </c>
      <c r="D266" s="28"/>
      <c r="E266" s="28"/>
      <c r="F266" s="175"/>
      <c r="G266" s="28"/>
      <c r="H266" s="28"/>
      <c r="I266" s="175"/>
      <c r="J266" s="7"/>
      <c r="K266" s="4"/>
      <c r="L266" s="4"/>
      <c r="M266" s="4"/>
      <c r="N266" s="53"/>
      <c r="O266" s="4"/>
      <c r="P266" s="4"/>
      <c r="Q266" s="4"/>
      <c r="R266" s="4"/>
      <c r="S266" s="4"/>
      <c r="T266" s="4"/>
      <c r="U266" s="4"/>
      <c r="V266" s="4"/>
      <c r="W266" s="4"/>
      <c r="X266" s="4"/>
      <c r="Y266" s="4"/>
      <c r="Z266" s="4"/>
    </row>
    <row r="267" spans="1:26" ht="15.75" customHeight="1">
      <c r="A267" s="71"/>
      <c r="B267" s="7"/>
      <c r="C267" s="4" t="s">
        <v>112</v>
      </c>
      <c r="D267" s="28"/>
      <c r="E267" s="28"/>
      <c r="F267" s="175"/>
      <c r="G267" s="28"/>
      <c r="H267" s="28"/>
      <c r="I267" s="175"/>
      <c r="J267" s="7"/>
      <c r="K267" s="4"/>
      <c r="L267" s="4"/>
      <c r="M267" s="4"/>
      <c r="N267" s="53"/>
      <c r="O267" s="4"/>
      <c r="P267" s="4"/>
      <c r="Q267" s="4"/>
      <c r="R267" s="4"/>
      <c r="S267" s="4"/>
      <c r="T267" s="4"/>
      <c r="U267" s="4"/>
      <c r="V267" s="4"/>
      <c r="W267" s="4"/>
      <c r="X267" s="4"/>
      <c r="Y267" s="4"/>
      <c r="Z267" s="4"/>
    </row>
    <row r="268" spans="1:26" ht="15.75" customHeight="1">
      <c r="A268" s="71"/>
      <c r="B268" s="7"/>
      <c r="C268" s="4" t="s">
        <v>112</v>
      </c>
      <c r="D268" s="28"/>
      <c r="E268" s="28"/>
      <c r="F268" s="175"/>
      <c r="G268" s="28"/>
      <c r="H268" s="28"/>
      <c r="I268" s="175"/>
      <c r="J268" s="7"/>
      <c r="K268" s="4"/>
      <c r="L268" s="4"/>
      <c r="M268" s="4"/>
      <c r="N268" s="53"/>
      <c r="O268" s="4"/>
      <c r="P268" s="4"/>
      <c r="Q268" s="4"/>
      <c r="R268" s="4"/>
      <c r="S268" s="4"/>
      <c r="T268" s="4"/>
      <c r="U268" s="4"/>
      <c r="V268" s="4"/>
      <c r="W268" s="4"/>
      <c r="X268" s="4"/>
      <c r="Y268" s="4"/>
      <c r="Z268" s="4"/>
    </row>
    <row r="269" spans="1:26" ht="15.75" customHeight="1">
      <c r="A269" s="71"/>
      <c r="B269" s="7"/>
      <c r="C269" s="4" t="s">
        <v>112</v>
      </c>
      <c r="D269" s="28"/>
      <c r="E269" s="28"/>
      <c r="F269" s="175"/>
      <c r="G269" s="28"/>
      <c r="H269" s="28"/>
      <c r="I269" s="175"/>
      <c r="J269" s="7"/>
      <c r="K269" s="4"/>
      <c r="L269" s="4"/>
      <c r="M269" s="4"/>
      <c r="N269" s="53"/>
      <c r="O269" s="4"/>
      <c r="P269" s="4"/>
      <c r="Q269" s="4"/>
      <c r="R269" s="4"/>
      <c r="S269" s="4"/>
      <c r="T269" s="4"/>
      <c r="U269" s="4"/>
      <c r="V269" s="4"/>
      <c r="W269" s="4"/>
      <c r="X269" s="4"/>
      <c r="Y269" s="4"/>
      <c r="Z269" s="4"/>
    </row>
    <row r="270" spans="1:26" ht="15.75" customHeight="1">
      <c r="A270" s="71"/>
      <c r="B270" s="7"/>
      <c r="C270" s="4" t="s">
        <v>112</v>
      </c>
      <c r="D270" s="28"/>
      <c r="E270" s="28"/>
      <c r="F270" s="175"/>
      <c r="G270" s="28"/>
      <c r="H270" s="28"/>
      <c r="I270" s="175"/>
      <c r="J270" s="7"/>
      <c r="K270" s="4"/>
      <c r="L270" s="4"/>
      <c r="M270" s="4"/>
      <c r="N270" s="53"/>
      <c r="O270" s="4"/>
      <c r="P270" s="4"/>
      <c r="Q270" s="4"/>
      <c r="R270" s="4"/>
      <c r="S270" s="4"/>
      <c r="T270" s="4"/>
      <c r="U270" s="4"/>
      <c r="V270" s="4"/>
      <c r="W270" s="4"/>
      <c r="X270" s="4"/>
      <c r="Y270" s="4"/>
      <c r="Z270" s="4"/>
    </row>
    <row r="271" spans="1:26" ht="15.75" customHeight="1">
      <c r="A271" s="71"/>
      <c r="B271" s="7"/>
      <c r="C271" s="4" t="s">
        <v>112</v>
      </c>
      <c r="D271" s="28"/>
      <c r="E271" s="28"/>
      <c r="F271" s="175"/>
      <c r="G271" s="28"/>
      <c r="H271" s="28"/>
      <c r="I271" s="175"/>
      <c r="J271" s="7"/>
      <c r="K271" s="4"/>
      <c r="L271" s="4"/>
      <c r="M271" s="4"/>
      <c r="N271" s="53"/>
      <c r="O271" s="4"/>
      <c r="P271" s="4"/>
      <c r="Q271" s="4"/>
      <c r="R271" s="4"/>
      <c r="S271" s="4"/>
      <c r="T271" s="4"/>
      <c r="U271" s="4"/>
      <c r="V271" s="4"/>
      <c r="W271" s="4"/>
      <c r="X271" s="4"/>
      <c r="Y271" s="4"/>
      <c r="Z271" s="4"/>
    </row>
    <row r="272" spans="1:26" ht="15.75" customHeight="1">
      <c r="A272" s="71"/>
      <c r="B272" s="7"/>
      <c r="C272" s="4" t="s">
        <v>112</v>
      </c>
      <c r="D272" s="28"/>
      <c r="E272" s="28"/>
      <c r="F272" s="175"/>
      <c r="G272" s="28"/>
      <c r="H272" s="28"/>
      <c r="I272" s="175"/>
      <c r="J272" s="7"/>
      <c r="K272" s="4"/>
      <c r="L272" s="4"/>
      <c r="M272" s="4"/>
      <c r="N272" s="53"/>
      <c r="O272" s="4"/>
      <c r="P272" s="4"/>
      <c r="Q272" s="4"/>
      <c r="R272" s="4"/>
      <c r="S272" s="4"/>
      <c r="T272" s="4"/>
      <c r="U272" s="4"/>
      <c r="V272" s="4"/>
      <c r="W272" s="4"/>
      <c r="X272" s="4"/>
      <c r="Y272" s="4"/>
      <c r="Z272" s="4"/>
    </row>
    <row r="273" spans="1:26" ht="15.75" customHeight="1">
      <c r="A273" s="71"/>
      <c r="B273" s="7"/>
      <c r="C273" s="4"/>
      <c r="D273" s="28"/>
      <c r="E273" s="28"/>
      <c r="F273" s="175"/>
      <c r="G273" s="28"/>
      <c r="H273" s="28"/>
      <c r="I273" s="175"/>
      <c r="J273" s="7"/>
      <c r="K273" s="4"/>
      <c r="L273" s="4"/>
      <c r="M273" s="4"/>
      <c r="N273" s="53"/>
      <c r="O273" s="4"/>
      <c r="P273" s="4"/>
      <c r="Q273" s="4"/>
      <c r="R273" s="4"/>
      <c r="S273" s="4"/>
      <c r="T273" s="4"/>
      <c r="U273" s="4"/>
      <c r="V273" s="4"/>
      <c r="W273" s="4"/>
      <c r="X273" s="4"/>
      <c r="Y273" s="4"/>
      <c r="Z273" s="4"/>
    </row>
    <row r="274" spans="1:26" ht="15.75" customHeight="1">
      <c r="A274" s="71"/>
      <c r="B274" s="7"/>
      <c r="C274" s="4"/>
      <c r="D274" s="28"/>
      <c r="E274" s="28"/>
      <c r="F274" s="175"/>
      <c r="G274" s="28"/>
      <c r="H274" s="28"/>
      <c r="I274" s="175"/>
      <c r="J274" s="7"/>
      <c r="K274" s="4"/>
      <c r="L274" s="4"/>
      <c r="M274" s="4"/>
      <c r="N274" s="53"/>
      <c r="O274" s="4"/>
      <c r="P274" s="4"/>
      <c r="Q274" s="4"/>
      <c r="R274" s="4"/>
      <c r="S274" s="4"/>
      <c r="T274" s="4"/>
      <c r="U274" s="4"/>
      <c r="V274" s="4"/>
      <c r="W274" s="4"/>
      <c r="X274" s="4"/>
      <c r="Y274" s="4"/>
      <c r="Z274" s="4"/>
    </row>
    <row r="275" spans="1:26" ht="15.75" customHeight="1">
      <c r="A275" s="71"/>
      <c r="B275" s="7"/>
      <c r="C275" s="4"/>
      <c r="D275" s="28"/>
      <c r="E275" s="28"/>
      <c r="F275" s="175"/>
      <c r="G275" s="28"/>
      <c r="H275" s="28"/>
      <c r="I275" s="175"/>
      <c r="J275" s="7"/>
      <c r="K275" s="4"/>
      <c r="L275" s="4"/>
      <c r="M275" s="4"/>
      <c r="N275" s="53"/>
      <c r="O275" s="4"/>
      <c r="P275" s="4"/>
      <c r="Q275" s="4"/>
      <c r="R275" s="4"/>
      <c r="S275" s="4"/>
      <c r="T275" s="4"/>
      <c r="U275" s="4"/>
      <c r="V275" s="4"/>
      <c r="W275" s="4"/>
      <c r="X275" s="4"/>
      <c r="Y275" s="4"/>
      <c r="Z275" s="4"/>
    </row>
    <row r="276" spans="1:26" ht="15.75" customHeight="1">
      <c r="A276" s="71"/>
      <c r="B276" s="7"/>
      <c r="C276" s="4"/>
      <c r="D276" s="28"/>
      <c r="E276" s="28"/>
      <c r="F276" s="175"/>
      <c r="G276" s="28"/>
      <c r="H276" s="28"/>
      <c r="I276" s="175"/>
      <c r="J276" s="7"/>
      <c r="K276" s="4"/>
      <c r="L276" s="4"/>
      <c r="M276" s="4"/>
      <c r="N276" s="53"/>
      <c r="O276" s="4"/>
      <c r="P276" s="4"/>
      <c r="Q276" s="4"/>
      <c r="R276" s="4"/>
      <c r="S276" s="4"/>
      <c r="T276" s="4"/>
      <c r="U276" s="4"/>
      <c r="V276" s="4"/>
      <c r="W276" s="4"/>
      <c r="X276" s="4"/>
      <c r="Y276" s="4"/>
      <c r="Z276" s="4"/>
    </row>
    <row r="277" spans="1:26" ht="15.75" customHeight="1">
      <c r="A277" s="71"/>
      <c r="B277" s="7"/>
      <c r="C277" s="4"/>
      <c r="D277" s="28"/>
      <c r="E277" s="28"/>
      <c r="F277" s="175"/>
      <c r="G277" s="28"/>
      <c r="H277" s="28"/>
      <c r="I277" s="175"/>
      <c r="J277" s="7"/>
      <c r="K277" s="4"/>
      <c r="L277" s="4"/>
      <c r="M277" s="4"/>
      <c r="N277" s="53"/>
      <c r="O277" s="4"/>
      <c r="P277" s="4"/>
      <c r="Q277" s="4"/>
      <c r="R277" s="4"/>
      <c r="S277" s="4"/>
      <c r="T277" s="4"/>
      <c r="U277" s="4"/>
      <c r="V277" s="4"/>
      <c r="W277" s="4"/>
      <c r="X277" s="4"/>
      <c r="Y277" s="4"/>
      <c r="Z277" s="4"/>
    </row>
    <row r="278" spans="1:26" ht="15.75" customHeight="1">
      <c r="A278" s="71"/>
      <c r="B278" s="7"/>
      <c r="C278" s="4"/>
      <c r="D278" s="28"/>
      <c r="E278" s="28"/>
      <c r="F278" s="175"/>
      <c r="G278" s="28"/>
      <c r="H278" s="28"/>
      <c r="I278" s="175"/>
      <c r="J278" s="7"/>
      <c r="K278" s="4"/>
      <c r="L278" s="4"/>
      <c r="M278" s="4"/>
      <c r="N278" s="53"/>
      <c r="O278" s="4"/>
      <c r="P278" s="4"/>
      <c r="Q278" s="4"/>
      <c r="R278" s="4"/>
      <c r="S278" s="4"/>
      <c r="T278" s="4"/>
      <c r="U278" s="4"/>
      <c r="V278" s="4"/>
      <c r="W278" s="4"/>
      <c r="X278" s="4"/>
      <c r="Y278" s="4"/>
      <c r="Z278" s="4"/>
    </row>
    <row r="279" spans="1:26" ht="15.75" customHeight="1">
      <c r="A279" s="71"/>
      <c r="B279" s="7"/>
      <c r="C279" s="4"/>
      <c r="D279" s="28"/>
      <c r="E279" s="28"/>
      <c r="F279" s="175"/>
      <c r="G279" s="28"/>
      <c r="H279" s="28"/>
      <c r="I279" s="175"/>
      <c r="J279" s="7"/>
      <c r="K279" s="4"/>
      <c r="L279" s="4"/>
      <c r="M279" s="4"/>
      <c r="N279" s="53"/>
      <c r="O279" s="4"/>
      <c r="P279" s="4"/>
      <c r="Q279" s="4"/>
      <c r="R279" s="4"/>
      <c r="S279" s="4"/>
      <c r="T279" s="4"/>
      <c r="U279" s="4"/>
      <c r="V279" s="4"/>
      <c r="W279" s="4"/>
      <c r="X279" s="4"/>
      <c r="Y279" s="4"/>
      <c r="Z279" s="4"/>
    </row>
    <row r="280" spans="1:26" ht="15.75" customHeight="1">
      <c r="A280" s="71"/>
      <c r="B280" s="7"/>
      <c r="C280" s="4"/>
      <c r="D280" s="28"/>
      <c r="E280" s="28"/>
      <c r="F280" s="175"/>
      <c r="G280" s="28"/>
      <c r="H280" s="28"/>
      <c r="I280" s="175"/>
      <c r="J280" s="7"/>
      <c r="K280" s="4"/>
      <c r="L280" s="4"/>
      <c r="M280" s="4"/>
      <c r="N280" s="53"/>
      <c r="O280" s="4"/>
      <c r="P280" s="4"/>
      <c r="Q280" s="4"/>
      <c r="R280" s="4"/>
      <c r="S280" s="4"/>
      <c r="T280" s="4"/>
      <c r="U280" s="4"/>
      <c r="V280" s="4"/>
      <c r="W280" s="4"/>
      <c r="X280" s="4"/>
      <c r="Y280" s="4"/>
      <c r="Z280" s="4"/>
    </row>
    <row r="281" spans="1:26" ht="15.75" customHeight="1">
      <c r="A281" s="71"/>
      <c r="B281" s="7"/>
      <c r="C281" s="4"/>
      <c r="D281" s="28"/>
      <c r="E281" s="28"/>
      <c r="F281" s="175"/>
      <c r="G281" s="28"/>
      <c r="H281" s="28"/>
      <c r="I281" s="175"/>
      <c r="J281" s="7"/>
      <c r="K281" s="4"/>
      <c r="L281" s="4"/>
      <c r="M281" s="4"/>
      <c r="N281" s="53"/>
      <c r="O281" s="4"/>
      <c r="P281" s="4"/>
      <c r="Q281" s="4"/>
      <c r="R281" s="4"/>
      <c r="S281" s="4"/>
      <c r="T281" s="4"/>
      <c r="U281" s="4"/>
      <c r="V281" s="4"/>
      <c r="W281" s="4"/>
      <c r="X281" s="4"/>
      <c r="Y281" s="4"/>
      <c r="Z281" s="4"/>
    </row>
    <row r="282" spans="1:26" ht="15.75" customHeight="1">
      <c r="A282" s="71"/>
      <c r="B282" s="7"/>
      <c r="C282" s="4"/>
      <c r="D282" s="28"/>
      <c r="E282" s="28"/>
      <c r="F282" s="175"/>
      <c r="G282" s="28"/>
      <c r="H282" s="28"/>
      <c r="I282" s="175"/>
      <c r="J282" s="7"/>
      <c r="K282" s="4"/>
      <c r="L282" s="4"/>
      <c r="M282" s="4"/>
      <c r="N282" s="53"/>
      <c r="O282" s="4"/>
      <c r="P282" s="4"/>
      <c r="Q282" s="4"/>
      <c r="R282" s="4"/>
      <c r="S282" s="4"/>
      <c r="T282" s="4"/>
      <c r="U282" s="4"/>
      <c r="V282" s="4"/>
      <c r="W282" s="4"/>
      <c r="X282" s="4"/>
      <c r="Y282" s="4"/>
      <c r="Z282" s="4"/>
    </row>
    <row r="283" spans="1:26" ht="15.75" customHeight="1">
      <c r="A283" s="71"/>
      <c r="B283" s="7"/>
      <c r="C283" s="4"/>
      <c r="D283" s="28"/>
      <c r="E283" s="28"/>
      <c r="F283" s="175"/>
      <c r="G283" s="28"/>
      <c r="H283" s="28"/>
      <c r="I283" s="175"/>
      <c r="J283" s="7"/>
      <c r="K283" s="4"/>
      <c r="L283" s="4"/>
      <c r="M283" s="4"/>
      <c r="N283" s="53"/>
      <c r="O283" s="4"/>
      <c r="P283" s="4"/>
      <c r="Q283" s="4"/>
      <c r="R283" s="4"/>
      <c r="S283" s="4"/>
      <c r="T283" s="4"/>
      <c r="U283" s="4"/>
      <c r="V283" s="4"/>
      <c r="W283" s="4"/>
      <c r="X283" s="4"/>
      <c r="Y283" s="4"/>
      <c r="Z283" s="4"/>
    </row>
    <row r="284" spans="1:26" ht="15.75" customHeight="1">
      <c r="A284" s="71"/>
      <c r="B284" s="7"/>
      <c r="C284" s="4"/>
      <c r="D284" s="28"/>
      <c r="E284" s="28"/>
      <c r="F284" s="175"/>
      <c r="G284" s="28"/>
      <c r="H284" s="28"/>
      <c r="I284" s="175"/>
      <c r="J284" s="7"/>
      <c r="K284" s="4"/>
      <c r="L284" s="4"/>
      <c r="M284" s="4"/>
      <c r="N284" s="53"/>
      <c r="O284" s="4"/>
      <c r="P284" s="4"/>
      <c r="Q284" s="4"/>
      <c r="R284" s="4"/>
      <c r="S284" s="4"/>
      <c r="T284" s="4"/>
      <c r="U284" s="4"/>
      <c r="V284" s="4"/>
      <c r="W284" s="4"/>
      <c r="X284" s="4"/>
      <c r="Y284" s="4"/>
      <c r="Z284" s="4"/>
    </row>
    <row r="285" spans="1:26" ht="15.75" customHeight="1">
      <c r="A285" s="71"/>
      <c r="B285" s="7"/>
      <c r="C285" s="4"/>
      <c r="D285" s="28"/>
      <c r="E285" s="28"/>
      <c r="F285" s="175"/>
      <c r="G285" s="28"/>
      <c r="H285" s="28"/>
      <c r="I285" s="175"/>
      <c r="J285" s="7"/>
      <c r="K285" s="4"/>
      <c r="L285" s="4"/>
      <c r="M285" s="4"/>
      <c r="N285" s="53"/>
      <c r="O285" s="4"/>
      <c r="P285" s="4"/>
      <c r="Q285" s="4"/>
      <c r="R285" s="4"/>
      <c r="S285" s="4"/>
      <c r="T285" s="4"/>
      <c r="U285" s="4"/>
      <c r="V285" s="4"/>
      <c r="W285" s="4"/>
      <c r="X285" s="4"/>
      <c r="Y285" s="4"/>
      <c r="Z285" s="4"/>
    </row>
    <row r="286" spans="1:26" ht="15.75" customHeight="1">
      <c r="A286" s="71"/>
      <c r="B286" s="7"/>
      <c r="C286" s="4"/>
      <c r="D286" s="28"/>
      <c r="E286" s="28"/>
      <c r="F286" s="175"/>
      <c r="G286" s="28"/>
      <c r="H286" s="28"/>
      <c r="I286" s="175"/>
      <c r="J286" s="7"/>
      <c r="K286" s="4"/>
      <c r="L286" s="4"/>
      <c r="M286" s="4"/>
      <c r="N286" s="53"/>
      <c r="O286" s="4"/>
      <c r="P286" s="4"/>
      <c r="Q286" s="4"/>
      <c r="R286" s="4"/>
      <c r="S286" s="4"/>
      <c r="T286" s="4"/>
      <c r="U286" s="4"/>
      <c r="V286" s="4"/>
      <c r="W286" s="4"/>
      <c r="X286" s="4"/>
      <c r="Y286" s="4"/>
      <c r="Z286" s="4"/>
    </row>
    <row r="287" spans="1:26" ht="15.75" customHeight="1">
      <c r="A287" s="71"/>
      <c r="B287" s="7"/>
      <c r="C287" s="4"/>
      <c r="D287" s="28"/>
      <c r="E287" s="28"/>
      <c r="F287" s="175"/>
      <c r="G287" s="28"/>
      <c r="H287" s="28"/>
      <c r="I287" s="175"/>
      <c r="J287" s="7"/>
      <c r="K287" s="4"/>
      <c r="L287" s="4"/>
      <c r="M287" s="4"/>
      <c r="N287" s="53"/>
      <c r="O287" s="4"/>
      <c r="P287" s="4"/>
      <c r="Q287" s="4"/>
      <c r="R287" s="4"/>
      <c r="S287" s="4"/>
      <c r="T287" s="4"/>
      <c r="U287" s="4"/>
      <c r="V287" s="4"/>
      <c r="W287" s="4"/>
      <c r="X287" s="4"/>
      <c r="Y287" s="4"/>
      <c r="Z287" s="4"/>
    </row>
    <row r="288" spans="1:26" ht="15.75" customHeight="1">
      <c r="A288" s="71"/>
      <c r="B288" s="7"/>
      <c r="C288" s="4"/>
      <c r="D288" s="28"/>
      <c r="E288" s="28"/>
      <c r="F288" s="175"/>
      <c r="G288" s="28"/>
      <c r="H288" s="28"/>
      <c r="I288" s="175"/>
      <c r="J288" s="7"/>
      <c r="K288" s="4"/>
      <c r="L288" s="4"/>
      <c r="M288" s="4"/>
      <c r="N288" s="53"/>
      <c r="O288" s="4"/>
      <c r="P288" s="4"/>
      <c r="Q288" s="4"/>
      <c r="R288" s="4"/>
      <c r="S288" s="4"/>
      <c r="T288" s="4"/>
      <c r="U288" s="4"/>
      <c r="V288" s="4"/>
      <c r="W288" s="4"/>
      <c r="X288" s="4"/>
      <c r="Y288" s="4"/>
      <c r="Z288" s="4"/>
    </row>
    <row r="289" spans="1:26" ht="15.75" customHeight="1">
      <c r="A289" s="71"/>
      <c r="B289" s="7"/>
      <c r="C289" s="4"/>
      <c r="D289" s="28"/>
      <c r="E289" s="28"/>
      <c r="F289" s="175"/>
      <c r="G289" s="28"/>
      <c r="H289" s="28"/>
      <c r="I289" s="175"/>
      <c r="J289" s="7"/>
      <c r="K289" s="4"/>
      <c r="L289" s="4"/>
      <c r="M289" s="4"/>
      <c r="N289" s="53"/>
      <c r="O289" s="4"/>
      <c r="P289" s="4"/>
      <c r="Q289" s="4"/>
      <c r="R289" s="4"/>
      <c r="S289" s="4"/>
      <c r="T289" s="4"/>
      <c r="U289" s="4"/>
      <c r="V289" s="4"/>
      <c r="W289" s="4"/>
      <c r="X289" s="4"/>
      <c r="Y289" s="4"/>
      <c r="Z289" s="4"/>
    </row>
    <row r="290" spans="1:26" ht="15.75" customHeight="1">
      <c r="A290" s="71"/>
      <c r="B290" s="7"/>
      <c r="C290" s="4"/>
      <c r="D290" s="28"/>
      <c r="E290" s="28"/>
      <c r="F290" s="175"/>
      <c r="G290" s="28"/>
      <c r="H290" s="28"/>
      <c r="I290" s="175"/>
      <c r="J290" s="7"/>
      <c r="K290" s="4"/>
      <c r="L290" s="4"/>
      <c r="M290" s="4"/>
      <c r="N290" s="53"/>
      <c r="O290" s="4"/>
      <c r="P290" s="4"/>
      <c r="Q290" s="4"/>
      <c r="R290" s="4"/>
      <c r="S290" s="4"/>
      <c r="T290" s="4"/>
      <c r="U290" s="4"/>
      <c r="V290" s="4"/>
      <c r="W290" s="4"/>
      <c r="X290" s="4"/>
      <c r="Y290" s="4"/>
      <c r="Z290" s="4"/>
    </row>
    <row r="291" spans="1:26" ht="15.75" customHeight="1">
      <c r="A291" s="71"/>
      <c r="B291" s="7"/>
      <c r="C291" s="4"/>
      <c r="D291" s="28"/>
      <c r="E291" s="28"/>
      <c r="F291" s="175"/>
      <c r="G291" s="28"/>
      <c r="H291" s="28"/>
      <c r="I291" s="175"/>
      <c r="J291" s="7"/>
      <c r="K291" s="4"/>
      <c r="L291" s="4"/>
      <c r="M291" s="4"/>
      <c r="N291" s="53"/>
      <c r="O291" s="4"/>
      <c r="P291" s="4"/>
      <c r="Q291" s="4"/>
      <c r="R291" s="4"/>
      <c r="S291" s="4"/>
      <c r="T291" s="4"/>
      <c r="U291" s="4"/>
      <c r="V291" s="4"/>
      <c r="W291" s="4"/>
      <c r="X291" s="4"/>
      <c r="Y291" s="4"/>
      <c r="Z291" s="4"/>
    </row>
    <row r="292" spans="1:26" ht="15.75" customHeight="1">
      <c r="A292" s="71"/>
      <c r="B292" s="7"/>
      <c r="C292" s="4"/>
      <c r="D292" s="28"/>
      <c r="E292" s="28"/>
      <c r="F292" s="175"/>
      <c r="G292" s="28"/>
      <c r="H292" s="28"/>
      <c r="I292" s="175"/>
      <c r="J292" s="7"/>
      <c r="K292" s="4"/>
      <c r="L292" s="4"/>
      <c r="M292" s="4"/>
      <c r="N292" s="53"/>
      <c r="O292" s="4"/>
      <c r="P292" s="4"/>
      <c r="Q292" s="4"/>
      <c r="R292" s="4"/>
      <c r="S292" s="4"/>
      <c r="T292" s="4"/>
      <c r="U292" s="4"/>
      <c r="V292" s="4"/>
      <c r="W292" s="4"/>
      <c r="X292" s="4"/>
      <c r="Y292" s="4"/>
      <c r="Z292" s="4"/>
    </row>
    <row r="293" spans="1:26" ht="15.75" customHeight="1">
      <c r="A293" s="71"/>
      <c r="B293" s="7"/>
      <c r="C293" s="4"/>
      <c r="D293" s="28"/>
      <c r="E293" s="28"/>
      <c r="F293" s="175"/>
      <c r="G293" s="28"/>
      <c r="H293" s="28"/>
      <c r="I293" s="175"/>
      <c r="J293" s="7"/>
      <c r="K293" s="4"/>
      <c r="L293" s="4"/>
      <c r="M293" s="4"/>
      <c r="N293" s="53"/>
      <c r="O293" s="4"/>
      <c r="P293" s="4"/>
      <c r="Q293" s="4"/>
      <c r="R293" s="4"/>
      <c r="S293" s="4"/>
      <c r="T293" s="4"/>
      <c r="U293" s="4"/>
      <c r="V293" s="4"/>
      <c r="W293" s="4"/>
      <c r="X293" s="4"/>
      <c r="Y293" s="4"/>
      <c r="Z293" s="4"/>
    </row>
    <row r="294" spans="1:26" ht="15.75" customHeight="1">
      <c r="A294" s="71"/>
      <c r="B294" s="7"/>
      <c r="C294" s="4"/>
      <c r="D294" s="28"/>
      <c r="E294" s="28"/>
      <c r="F294" s="175"/>
      <c r="G294" s="28"/>
      <c r="H294" s="28"/>
      <c r="I294" s="175"/>
      <c r="J294" s="7"/>
      <c r="K294" s="4"/>
      <c r="L294" s="4"/>
      <c r="M294" s="4"/>
      <c r="N294" s="53"/>
      <c r="O294" s="4"/>
      <c r="P294" s="4"/>
      <c r="Q294" s="4"/>
      <c r="R294" s="4"/>
      <c r="S294" s="4"/>
      <c r="T294" s="4"/>
      <c r="U294" s="4"/>
      <c r="V294" s="4"/>
      <c r="W294" s="4"/>
      <c r="X294" s="4"/>
      <c r="Y294" s="4"/>
      <c r="Z294" s="4"/>
    </row>
    <row r="295" spans="1:26" ht="15.75" customHeight="1">
      <c r="A295" s="71"/>
      <c r="B295" s="7"/>
      <c r="C295" s="4"/>
      <c r="D295" s="28"/>
      <c r="E295" s="28"/>
      <c r="F295" s="175"/>
      <c r="G295" s="28"/>
      <c r="H295" s="28"/>
      <c r="I295" s="175"/>
      <c r="J295" s="7"/>
      <c r="K295" s="4"/>
      <c r="L295" s="4"/>
      <c r="M295" s="4"/>
      <c r="N295" s="53"/>
      <c r="O295" s="4"/>
      <c r="P295" s="4"/>
      <c r="Q295" s="4"/>
      <c r="R295" s="4"/>
      <c r="S295" s="4"/>
      <c r="T295" s="4"/>
      <c r="U295" s="4"/>
      <c r="V295" s="4"/>
      <c r="W295" s="4"/>
      <c r="X295" s="4"/>
      <c r="Y295" s="4"/>
      <c r="Z295" s="4"/>
    </row>
    <row r="296" spans="1:26" ht="15.75" customHeight="1">
      <c r="A296" s="71"/>
      <c r="B296" s="7"/>
      <c r="C296" s="4"/>
      <c r="D296" s="28"/>
      <c r="E296" s="28"/>
      <c r="F296" s="175"/>
      <c r="G296" s="28"/>
      <c r="H296" s="28"/>
      <c r="I296" s="175"/>
      <c r="J296" s="7"/>
      <c r="K296" s="4"/>
      <c r="L296" s="4"/>
      <c r="M296" s="4"/>
      <c r="N296" s="53"/>
      <c r="O296" s="4"/>
      <c r="P296" s="4"/>
      <c r="Q296" s="4"/>
      <c r="R296" s="4"/>
      <c r="S296" s="4"/>
      <c r="T296" s="4"/>
      <c r="U296" s="4"/>
      <c r="V296" s="4"/>
      <c r="W296" s="4"/>
      <c r="X296" s="4"/>
      <c r="Y296" s="4"/>
      <c r="Z296" s="4"/>
    </row>
    <row r="297" spans="1:26" ht="15.75" customHeight="1">
      <c r="A297" s="71"/>
      <c r="B297" s="7"/>
      <c r="C297" s="4"/>
      <c r="D297" s="28"/>
      <c r="E297" s="28"/>
      <c r="F297" s="175"/>
      <c r="G297" s="28"/>
      <c r="H297" s="28"/>
      <c r="I297" s="175"/>
      <c r="J297" s="7"/>
      <c r="K297" s="4"/>
      <c r="L297" s="4"/>
      <c r="M297" s="4"/>
      <c r="N297" s="53"/>
      <c r="O297" s="4"/>
      <c r="P297" s="4"/>
      <c r="Q297" s="4"/>
      <c r="R297" s="4"/>
      <c r="S297" s="4"/>
      <c r="T297" s="4"/>
      <c r="U297" s="4"/>
      <c r="V297" s="4"/>
      <c r="W297" s="4"/>
      <c r="X297" s="4"/>
      <c r="Y297" s="4"/>
      <c r="Z297" s="4"/>
    </row>
    <row r="298" spans="1:26" ht="15.75" customHeight="1">
      <c r="A298" s="71"/>
      <c r="B298" s="7"/>
      <c r="C298" s="4"/>
      <c r="D298" s="28"/>
      <c r="E298" s="28"/>
      <c r="F298" s="175"/>
      <c r="G298" s="28"/>
      <c r="H298" s="28"/>
      <c r="I298" s="175"/>
      <c r="J298" s="7"/>
      <c r="K298" s="4"/>
      <c r="L298" s="4"/>
      <c r="M298" s="4"/>
      <c r="N298" s="53"/>
      <c r="O298" s="4"/>
      <c r="P298" s="4"/>
      <c r="Q298" s="4"/>
      <c r="R298" s="4"/>
      <c r="S298" s="4"/>
      <c r="T298" s="4"/>
      <c r="U298" s="4"/>
      <c r="V298" s="4"/>
      <c r="W298" s="4"/>
      <c r="X298" s="4"/>
      <c r="Y298" s="4"/>
      <c r="Z298" s="4"/>
    </row>
    <row r="299" spans="1:26" ht="15.75" customHeight="1">
      <c r="A299" s="71"/>
      <c r="B299" s="7"/>
      <c r="C299" s="4"/>
      <c r="D299" s="28"/>
      <c r="E299" s="28"/>
      <c r="F299" s="175"/>
      <c r="G299" s="28"/>
      <c r="H299" s="28"/>
      <c r="I299" s="175"/>
      <c r="J299" s="7"/>
      <c r="K299" s="4"/>
      <c r="L299" s="4"/>
      <c r="M299" s="4"/>
      <c r="N299" s="53"/>
      <c r="O299" s="4"/>
      <c r="P299" s="4"/>
      <c r="Q299" s="4"/>
      <c r="R299" s="4"/>
      <c r="S299" s="4"/>
      <c r="T299" s="4"/>
      <c r="U299" s="4"/>
      <c r="V299" s="4"/>
      <c r="W299" s="4"/>
      <c r="X299" s="4"/>
      <c r="Y299" s="4"/>
      <c r="Z299" s="4"/>
    </row>
    <row r="300" spans="1:26" ht="15.75" customHeight="1">
      <c r="A300" s="71"/>
      <c r="B300" s="7"/>
      <c r="C300" s="4"/>
      <c r="D300" s="28"/>
      <c r="E300" s="28"/>
      <c r="F300" s="175"/>
      <c r="G300" s="28"/>
      <c r="H300" s="28"/>
      <c r="I300" s="175"/>
      <c r="J300" s="7"/>
      <c r="K300" s="4"/>
      <c r="L300" s="4"/>
      <c r="M300" s="4"/>
      <c r="N300" s="53"/>
      <c r="O300" s="4"/>
      <c r="P300" s="4"/>
      <c r="Q300" s="4"/>
      <c r="R300" s="4"/>
      <c r="S300" s="4"/>
      <c r="T300" s="4"/>
      <c r="U300" s="4"/>
      <c r="V300" s="4"/>
      <c r="W300" s="4"/>
      <c r="X300" s="4"/>
      <c r="Y300" s="4"/>
      <c r="Z300" s="4"/>
    </row>
    <row r="301" spans="1:26" ht="15.75" customHeight="1">
      <c r="A301" s="71"/>
      <c r="B301" s="7"/>
      <c r="C301" s="4"/>
      <c r="D301" s="28"/>
      <c r="E301" s="28"/>
      <c r="F301" s="175"/>
      <c r="G301" s="28"/>
      <c r="H301" s="28"/>
      <c r="I301" s="175"/>
      <c r="J301" s="7"/>
      <c r="K301" s="4"/>
      <c r="L301" s="4"/>
      <c r="M301" s="4"/>
      <c r="N301" s="53"/>
      <c r="O301" s="4"/>
      <c r="P301" s="4"/>
      <c r="Q301" s="4"/>
      <c r="R301" s="4"/>
      <c r="S301" s="4"/>
      <c r="T301" s="4"/>
      <c r="U301" s="4"/>
      <c r="V301" s="4"/>
      <c r="W301" s="4"/>
      <c r="X301" s="4"/>
      <c r="Y301" s="4"/>
      <c r="Z301" s="4"/>
    </row>
    <row r="302" spans="1:26" ht="15.75" customHeight="1">
      <c r="A302" s="71"/>
      <c r="B302" s="7"/>
      <c r="C302" s="4"/>
      <c r="D302" s="28"/>
      <c r="E302" s="28"/>
      <c r="F302" s="175"/>
      <c r="G302" s="28"/>
      <c r="H302" s="28"/>
      <c r="I302" s="175"/>
      <c r="J302" s="7"/>
      <c r="K302" s="4"/>
      <c r="L302" s="4"/>
      <c r="M302" s="4"/>
      <c r="N302" s="53"/>
      <c r="O302" s="4"/>
      <c r="P302" s="4"/>
      <c r="Q302" s="4"/>
      <c r="R302" s="4"/>
      <c r="S302" s="4"/>
      <c r="T302" s="4"/>
      <c r="U302" s="4"/>
      <c r="V302" s="4"/>
      <c r="W302" s="4"/>
      <c r="X302" s="4"/>
      <c r="Y302" s="4"/>
      <c r="Z302" s="4"/>
    </row>
    <row r="303" spans="1:26" ht="15.75" customHeight="1">
      <c r="A303" s="71"/>
      <c r="B303" s="7"/>
      <c r="C303" s="4"/>
      <c r="D303" s="28"/>
      <c r="E303" s="28"/>
      <c r="F303" s="175"/>
      <c r="G303" s="28"/>
      <c r="H303" s="28"/>
      <c r="I303" s="175"/>
      <c r="J303" s="7"/>
      <c r="K303" s="4"/>
      <c r="L303" s="4"/>
      <c r="M303" s="4"/>
      <c r="N303" s="53"/>
      <c r="O303" s="4"/>
      <c r="P303" s="4"/>
      <c r="Q303" s="4"/>
      <c r="R303" s="4"/>
      <c r="S303" s="4"/>
      <c r="T303" s="4"/>
      <c r="U303" s="4"/>
      <c r="V303" s="4"/>
      <c r="W303" s="4"/>
      <c r="X303" s="4"/>
      <c r="Y303" s="4"/>
      <c r="Z303" s="4"/>
    </row>
    <row r="304" spans="1:26" ht="15.75" customHeight="1">
      <c r="A304" s="71"/>
      <c r="B304" s="7"/>
      <c r="C304" s="4"/>
      <c r="D304" s="28"/>
      <c r="E304" s="28"/>
      <c r="F304" s="175"/>
      <c r="G304" s="28"/>
      <c r="H304" s="28"/>
      <c r="I304" s="175"/>
      <c r="J304" s="7"/>
      <c r="K304" s="4"/>
      <c r="L304" s="4"/>
      <c r="M304" s="4"/>
      <c r="N304" s="53"/>
      <c r="O304" s="4"/>
      <c r="P304" s="4"/>
      <c r="Q304" s="4"/>
      <c r="R304" s="4"/>
      <c r="S304" s="4"/>
      <c r="T304" s="4"/>
      <c r="U304" s="4"/>
      <c r="V304" s="4"/>
      <c r="W304" s="4"/>
      <c r="X304" s="4"/>
      <c r="Y304" s="4"/>
      <c r="Z304" s="4"/>
    </row>
    <row r="305" spans="1:26" ht="15.75" customHeight="1">
      <c r="A305" s="71"/>
      <c r="B305" s="7"/>
      <c r="C305" s="4"/>
      <c r="D305" s="28"/>
      <c r="E305" s="28"/>
      <c r="F305" s="175"/>
      <c r="G305" s="28"/>
      <c r="H305" s="28"/>
      <c r="I305" s="175"/>
      <c r="J305" s="7"/>
      <c r="K305" s="4"/>
      <c r="L305" s="4"/>
      <c r="M305" s="4"/>
      <c r="N305" s="53"/>
      <c r="O305" s="4"/>
      <c r="P305" s="4"/>
      <c r="Q305" s="4"/>
      <c r="R305" s="4"/>
      <c r="S305" s="4"/>
      <c r="T305" s="4"/>
      <c r="U305" s="4"/>
      <c r="V305" s="4"/>
      <c r="W305" s="4"/>
      <c r="X305" s="4"/>
      <c r="Y305" s="4"/>
      <c r="Z305" s="4"/>
    </row>
    <row r="306" spans="1:26" ht="15.75" customHeight="1">
      <c r="A306" s="71"/>
      <c r="B306" s="7"/>
      <c r="C306" s="4"/>
      <c r="D306" s="28"/>
      <c r="E306" s="28"/>
      <c r="F306" s="175"/>
      <c r="G306" s="28"/>
      <c r="H306" s="28"/>
      <c r="I306" s="175"/>
      <c r="J306" s="7"/>
      <c r="K306" s="4"/>
      <c r="L306" s="4"/>
      <c r="M306" s="4"/>
      <c r="N306" s="53"/>
      <c r="O306" s="4"/>
      <c r="P306" s="4"/>
      <c r="Q306" s="4"/>
      <c r="R306" s="4"/>
      <c r="S306" s="4"/>
      <c r="T306" s="4"/>
      <c r="U306" s="4"/>
      <c r="V306" s="4"/>
      <c r="W306" s="4"/>
      <c r="X306" s="4"/>
      <c r="Y306" s="4"/>
      <c r="Z306" s="4"/>
    </row>
    <row r="307" spans="1:26" ht="15.75" customHeight="1">
      <c r="A307" s="71"/>
      <c r="B307" s="7"/>
      <c r="C307" s="4"/>
      <c r="D307" s="28"/>
      <c r="E307" s="28"/>
      <c r="F307" s="175"/>
      <c r="G307" s="28"/>
      <c r="H307" s="28"/>
      <c r="I307" s="175"/>
      <c r="J307" s="7"/>
      <c r="K307" s="4"/>
      <c r="L307" s="4"/>
      <c r="M307" s="4"/>
      <c r="N307" s="53"/>
      <c r="O307" s="4"/>
      <c r="P307" s="4"/>
      <c r="Q307" s="4"/>
      <c r="R307" s="4"/>
      <c r="S307" s="4"/>
      <c r="T307" s="4"/>
      <c r="U307" s="4"/>
      <c r="V307" s="4"/>
      <c r="W307" s="4"/>
      <c r="X307" s="4"/>
      <c r="Y307" s="4"/>
      <c r="Z307" s="4"/>
    </row>
    <row r="308" spans="1:26" ht="15.75" customHeight="1">
      <c r="A308" s="71"/>
      <c r="B308" s="7"/>
      <c r="C308" s="4"/>
      <c r="D308" s="28"/>
      <c r="E308" s="28"/>
      <c r="F308" s="175"/>
      <c r="G308" s="28"/>
      <c r="H308" s="28"/>
      <c r="I308" s="175"/>
      <c r="J308" s="7"/>
      <c r="K308" s="4"/>
      <c r="L308" s="4"/>
      <c r="M308" s="4"/>
      <c r="N308" s="53"/>
      <c r="O308" s="4"/>
      <c r="P308" s="4"/>
      <c r="Q308" s="4"/>
      <c r="R308" s="4"/>
      <c r="S308" s="4"/>
      <c r="T308" s="4"/>
      <c r="U308" s="4"/>
      <c r="V308" s="4"/>
      <c r="W308" s="4"/>
      <c r="X308" s="4"/>
      <c r="Y308" s="4"/>
      <c r="Z308" s="4"/>
    </row>
    <row r="309" spans="1:26" ht="15.75" customHeight="1">
      <c r="A309" s="71"/>
      <c r="B309" s="7"/>
      <c r="C309" s="4"/>
      <c r="D309" s="28"/>
      <c r="E309" s="28"/>
      <c r="F309" s="175"/>
      <c r="G309" s="28"/>
      <c r="H309" s="28"/>
      <c r="I309" s="175"/>
      <c r="J309" s="7"/>
      <c r="K309" s="4"/>
      <c r="L309" s="4"/>
      <c r="M309" s="4"/>
      <c r="N309" s="53"/>
      <c r="O309" s="4"/>
      <c r="P309" s="4"/>
      <c r="Q309" s="4"/>
      <c r="R309" s="4"/>
      <c r="S309" s="4"/>
      <c r="T309" s="4"/>
      <c r="U309" s="4"/>
      <c r="V309" s="4"/>
      <c r="W309" s="4"/>
      <c r="X309" s="4"/>
      <c r="Y309" s="4"/>
      <c r="Z309" s="4"/>
    </row>
    <row r="310" spans="1:26" ht="15.75" customHeight="1">
      <c r="A310" s="71"/>
      <c r="B310" s="7"/>
      <c r="C310" s="4"/>
      <c r="D310" s="28"/>
      <c r="E310" s="28"/>
      <c r="F310" s="175"/>
      <c r="G310" s="28"/>
      <c r="H310" s="28"/>
      <c r="I310" s="175"/>
      <c r="J310" s="7"/>
      <c r="K310" s="4"/>
      <c r="L310" s="4"/>
      <c r="M310" s="4"/>
      <c r="N310" s="53"/>
      <c r="O310" s="4"/>
      <c r="P310" s="4"/>
      <c r="Q310" s="4"/>
      <c r="R310" s="4"/>
      <c r="S310" s="4"/>
      <c r="T310" s="4"/>
      <c r="U310" s="4"/>
      <c r="V310" s="4"/>
      <c r="W310" s="4"/>
      <c r="X310" s="4"/>
      <c r="Y310" s="4"/>
      <c r="Z310" s="4"/>
    </row>
    <row r="311" spans="1:26" ht="15.75" customHeight="1">
      <c r="A311" s="71"/>
      <c r="B311" s="7"/>
      <c r="C311" s="4"/>
      <c r="D311" s="28"/>
      <c r="E311" s="28"/>
      <c r="F311" s="175"/>
      <c r="G311" s="28"/>
      <c r="H311" s="28"/>
      <c r="I311" s="175"/>
      <c r="J311" s="7"/>
      <c r="K311" s="4"/>
      <c r="L311" s="4"/>
      <c r="M311" s="4"/>
      <c r="N311" s="53"/>
      <c r="O311" s="4"/>
      <c r="P311" s="4"/>
      <c r="Q311" s="4"/>
      <c r="R311" s="4"/>
      <c r="S311" s="4"/>
      <c r="T311" s="4"/>
      <c r="U311" s="4"/>
      <c r="V311" s="4"/>
      <c r="W311" s="4"/>
      <c r="X311" s="4"/>
      <c r="Y311" s="4"/>
      <c r="Z311" s="4"/>
    </row>
    <row r="312" spans="1:26" ht="15.75" customHeight="1">
      <c r="A312" s="71"/>
      <c r="B312" s="7"/>
      <c r="C312" s="4"/>
      <c r="D312" s="28"/>
      <c r="E312" s="28"/>
      <c r="F312" s="175"/>
      <c r="G312" s="28"/>
      <c r="H312" s="28"/>
      <c r="I312" s="175"/>
      <c r="J312" s="7"/>
      <c r="K312" s="4"/>
      <c r="L312" s="4"/>
      <c r="M312" s="4"/>
      <c r="N312" s="53"/>
      <c r="O312" s="4"/>
      <c r="P312" s="4"/>
      <c r="Q312" s="4"/>
      <c r="R312" s="4"/>
      <c r="S312" s="4"/>
      <c r="T312" s="4"/>
      <c r="U312" s="4"/>
      <c r="V312" s="4"/>
      <c r="W312" s="4"/>
      <c r="X312" s="4"/>
      <c r="Y312" s="4"/>
      <c r="Z312" s="4"/>
    </row>
    <row r="313" spans="1:26" ht="15.75" customHeight="1">
      <c r="A313" s="71"/>
      <c r="B313" s="7"/>
      <c r="C313" s="4"/>
      <c r="D313" s="28"/>
      <c r="E313" s="28"/>
      <c r="F313" s="175"/>
      <c r="G313" s="28"/>
      <c r="H313" s="28"/>
      <c r="I313" s="175"/>
      <c r="J313" s="7"/>
      <c r="K313" s="4"/>
      <c r="L313" s="4"/>
      <c r="M313" s="4"/>
      <c r="N313" s="53"/>
      <c r="O313" s="4"/>
      <c r="P313" s="4"/>
      <c r="Q313" s="4"/>
      <c r="R313" s="4"/>
      <c r="S313" s="4"/>
      <c r="T313" s="4"/>
      <c r="U313" s="4"/>
      <c r="V313" s="4"/>
      <c r="W313" s="4"/>
      <c r="X313" s="4"/>
      <c r="Y313" s="4"/>
      <c r="Z313" s="4"/>
    </row>
    <row r="314" spans="1:26" ht="15.75" customHeight="1">
      <c r="A314" s="71"/>
      <c r="B314" s="7"/>
      <c r="C314" s="4"/>
      <c r="D314" s="28"/>
      <c r="E314" s="28"/>
      <c r="F314" s="175"/>
      <c r="G314" s="28"/>
      <c r="H314" s="28"/>
      <c r="I314" s="175"/>
      <c r="J314" s="7"/>
      <c r="K314" s="4"/>
      <c r="L314" s="4"/>
      <c r="M314" s="4"/>
      <c r="N314" s="53"/>
      <c r="O314" s="4"/>
      <c r="P314" s="4"/>
      <c r="Q314" s="4"/>
      <c r="R314" s="4"/>
      <c r="S314" s="4"/>
      <c r="T314" s="4"/>
      <c r="U314" s="4"/>
      <c r="V314" s="4"/>
      <c r="W314" s="4"/>
      <c r="X314" s="4"/>
      <c r="Y314" s="4"/>
      <c r="Z314" s="4"/>
    </row>
    <row r="315" spans="1:26" ht="15.75" customHeight="1">
      <c r="A315" s="71"/>
      <c r="B315" s="7"/>
      <c r="C315" s="4"/>
      <c r="D315" s="28"/>
      <c r="E315" s="28"/>
      <c r="F315" s="175"/>
      <c r="G315" s="28"/>
      <c r="H315" s="28"/>
      <c r="I315" s="175"/>
      <c r="J315" s="7"/>
      <c r="K315" s="4"/>
      <c r="L315" s="4"/>
      <c r="M315" s="4"/>
      <c r="N315" s="53"/>
      <c r="O315" s="4"/>
      <c r="P315" s="4"/>
      <c r="Q315" s="4"/>
      <c r="R315" s="4"/>
      <c r="S315" s="4"/>
      <c r="T315" s="4"/>
      <c r="U315" s="4"/>
      <c r="V315" s="4"/>
      <c r="W315" s="4"/>
      <c r="X315" s="4"/>
      <c r="Y315" s="4"/>
      <c r="Z315" s="4"/>
    </row>
    <row r="316" spans="1:26" ht="15.75" customHeight="1">
      <c r="A316" s="71"/>
      <c r="B316" s="7"/>
      <c r="C316" s="4"/>
      <c r="D316" s="28"/>
      <c r="E316" s="28"/>
      <c r="F316" s="175"/>
      <c r="G316" s="28"/>
      <c r="H316" s="28"/>
      <c r="I316" s="175"/>
      <c r="J316" s="7"/>
      <c r="K316" s="4"/>
      <c r="L316" s="4"/>
      <c r="M316" s="4"/>
      <c r="N316" s="53"/>
      <c r="O316" s="4"/>
      <c r="P316" s="4"/>
      <c r="Q316" s="4"/>
      <c r="R316" s="4"/>
      <c r="S316" s="4"/>
      <c r="T316" s="4"/>
      <c r="U316" s="4"/>
      <c r="V316" s="4"/>
      <c r="W316" s="4"/>
      <c r="X316" s="4"/>
      <c r="Y316" s="4"/>
      <c r="Z316" s="4"/>
    </row>
    <row r="317" spans="1:26" ht="15.75" customHeight="1">
      <c r="A317" s="71"/>
      <c r="B317" s="7"/>
      <c r="C317" s="4"/>
      <c r="D317" s="28"/>
      <c r="E317" s="28"/>
      <c r="F317" s="175"/>
      <c r="G317" s="28"/>
      <c r="H317" s="28"/>
      <c r="I317" s="175"/>
      <c r="J317" s="7"/>
      <c r="K317" s="4"/>
      <c r="L317" s="4"/>
      <c r="M317" s="4"/>
      <c r="N317" s="53"/>
      <c r="O317" s="4"/>
      <c r="P317" s="4"/>
      <c r="Q317" s="4"/>
      <c r="R317" s="4"/>
      <c r="S317" s="4"/>
      <c r="T317" s="4"/>
      <c r="U317" s="4"/>
      <c r="V317" s="4"/>
      <c r="W317" s="4"/>
      <c r="X317" s="4"/>
      <c r="Y317" s="4"/>
      <c r="Z317" s="4"/>
    </row>
    <row r="318" spans="1:26" ht="15.75" customHeight="1">
      <c r="A318" s="71"/>
      <c r="B318" s="7"/>
      <c r="C318" s="4"/>
      <c r="D318" s="28"/>
      <c r="E318" s="28"/>
      <c r="F318" s="175"/>
      <c r="G318" s="28"/>
      <c r="H318" s="28"/>
      <c r="I318" s="175"/>
      <c r="J318" s="7"/>
      <c r="K318" s="4"/>
      <c r="L318" s="4"/>
      <c r="M318" s="4"/>
      <c r="N318" s="53"/>
      <c r="O318" s="4"/>
      <c r="P318" s="4"/>
      <c r="Q318" s="4"/>
      <c r="R318" s="4"/>
      <c r="S318" s="4"/>
      <c r="T318" s="4"/>
      <c r="U318" s="4"/>
      <c r="V318" s="4"/>
      <c r="W318" s="4"/>
      <c r="X318" s="4"/>
      <c r="Y318" s="4"/>
      <c r="Z318" s="4"/>
    </row>
    <row r="319" spans="1:26" ht="15.75" customHeight="1">
      <c r="A319" s="71"/>
      <c r="B319" s="7"/>
      <c r="C319" s="4"/>
      <c r="D319" s="28"/>
      <c r="E319" s="28"/>
      <c r="F319" s="175"/>
      <c r="G319" s="28"/>
      <c r="H319" s="28"/>
      <c r="I319" s="175"/>
      <c r="J319" s="7"/>
      <c r="K319" s="4"/>
      <c r="L319" s="4"/>
      <c r="M319" s="4"/>
      <c r="N319" s="53"/>
      <c r="O319" s="4"/>
      <c r="P319" s="4"/>
      <c r="Q319" s="4"/>
      <c r="R319" s="4"/>
      <c r="S319" s="4"/>
      <c r="T319" s="4"/>
      <c r="U319" s="4"/>
      <c r="V319" s="4"/>
      <c r="W319" s="4"/>
      <c r="X319" s="4"/>
      <c r="Y319" s="4"/>
      <c r="Z319" s="4"/>
    </row>
    <row r="320" spans="1:26" ht="15.75" customHeight="1">
      <c r="A320" s="71"/>
      <c r="B320" s="7"/>
      <c r="C320" s="4"/>
      <c r="D320" s="28"/>
      <c r="E320" s="28"/>
      <c r="F320" s="175"/>
      <c r="G320" s="28"/>
      <c r="H320" s="28"/>
      <c r="I320" s="175"/>
      <c r="J320" s="7"/>
      <c r="K320" s="4"/>
      <c r="L320" s="4"/>
      <c r="M320" s="4"/>
      <c r="N320" s="53"/>
      <c r="O320" s="4"/>
      <c r="P320" s="4"/>
      <c r="Q320" s="4"/>
      <c r="R320" s="4"/>
      <c r="S320" s="4"/>
      <c r="T320" s="4"/>
      <c r="U320" s="4"/>
      <c r="V320" s="4"/>
      <c r="W320" s="4"/>
      <c r="X320" s="4"/>
      <c r="Y320" s="4"/>
      <c r="Z320" s="4"/>
    </row>
    <row r="321" spans="1:26" ht="15.75" customHeight="1">
      <c r="A321" s="71"/>
      <c r="B321" s="7"/>
      <c r="C321" s="4"/>
      <c r="D321" s="28"/>
      <c r="E321" s="28"/>
      <c r="F321" s="175"/>
      <c r="G321" s="28"/>
      <c r="H321" s="28"/>
      <c r="I321" s="175"/>
      <c r="J321" s="7"/>
      <c r="K321" s="4"/>
      <c r="L321" s="4"/>
      <c r="M321" s="4"/>
      <c r="N321" s="53"/>
      <c r="O321" s="4"/>
      <c r="P321" s="4"/>
      <c r="Q321" s="4"/>
      <c r="R321" s="4"/>
      <c r="S321" s="4"/>
      <c r="T321" s="4"/>
      <c r="U321" s="4"/>
      <c r="V321" s="4"/>
      <c r="W321" s="4"/>
      <c r="X321" s="4"/>
      <c r="Y321" s="4"/>
      <c r="Z321" s="4"/>
    </row>
    <row r="322" spans="1:26" ht="15.75" customHeight="1">
      <c r="A322" s="71"/>
      <c r="B322" s="7"/>
      <c r="C322" s="4"/>
      <c r="D322" s="28"/>
      <c r="E322" s="28"/>
      <c r="F322" s="175"/>
      <c r="G322" s="28"/>
      <c r="H322" s="28"/>
      <c r="I322" s="175"/>
      <c r="J322" s="7"/>
      <c r="K322" s="4"/>
      <c r="L322" s="4"/>
      <c r="M322" s="4"/>
      <c r="N322" s="53"/>
      <c r="O322" s="4"/>
      <c r="P322" s="4"/>
      <c r="Q322" s="4"/>
      <c r="R322" s="4"/>
      <c r="S322" s="4"/>
      <c r="T322" s="4"/>
      <c r="U322" s="4"/>
      <c r="V322" s="4"/>
      <c r="W322" s="4"/>
      <c r="X322" s="4"/>
      <c r="Y322" s="4"/>
      <c r="Z322" s="4"/>
    </row>
    <row r="323" spans="1:26" ht="15.75" customHeight="1">
      <c r="A323" s="71"/>
      <c r="B323" s="7"/>
      <c r="C323" s="4"/>
      <c r="D323" s="28"/>
      <c r="E323" s="28"/>
      <c r="F323" s="175"/>
      <c r="G323" s="28"/>
      <c r="H323" s="28"/>
      <c r="I323" s="175"/>
      <c r="J323" s="7"/>
      <c r="K323" s="4"/>
      <c r="L323" s="4"/>
      <c r="M323" s="4"/>
      <c r="N323" s="53"/>
      <c r="O323" s="4"/>
      <c r="P323" s="4"/>
      <c r="Q323" s="4"/>
      <c r="R323" s="4"/>
      <c r="S323" s="4"/>
      <c r="T323" s="4"/>
      <c r="U323" s="4"/>
      <c r="V323" s="4"/>
      <c r="W323" s="4"/>
      <c r="X323" s="4"/>
      <c r="Y323" s="4"/>
      <c r="Z323" s="4"/>
    </row>
    <row r="324" spans="1:26" ht="15.75" customHeight="1">
      <c r="A324" s="71"/>
      <c r="B324" s="7"/>
      <c r="C324" s="4"/>
      <c r="D324" s="28"/>
      <c r="E324" s="28"/>
      <c r="F324" s="175"/>
      <c r="G324" s="28"/>
      <c r="H324" s="28"/>
      <c r="I324" s="175"/>
      <c r="J324" s="7"/>
      <c r="K324" s="4"/>
      <c r="L324" s="4"/>
      <c r="M324" s="4"/>
      <c r="N324" s="53"/>
      <c r="O324" s="4"/>
      <c r="P324" s="4"/>
      <c r="Q324" s="4"/>
      <c r="R324" s="4"/>
      <c r="S324" s="4"/>
      <c r="T324" s="4"/>
      <c r="U324" s="4"/>
      <c r="V324" s="4"/>
      <c r="W324" s="4"/>
      <c r="X324" s="4"/>
      <c r="Y324" s="4"/>
      <c r="Z324" s="4"/>
    </row>
    <row r="325" spans="1:26" ht="15.75" customHeight="1">
      <c r="A325" s="71"/>
      <c r="B325" s="7"/>
      <c r="C325" s="4"/>
      <c r="D325" s="28"/>
      <c r="E325" s="28"/>
      <c r="F325" s="175"/>
      <c r="G325" s="28"/>
      <c r="H325" s="28"/>
      <c r="I325" s="175"/>
      <c r="J325" s="7"/>
      <c r="K325" s="4"/>
      <c r="L325" s="4"/>
      <c r="M325" s="4"/>
      <c r="N325" s="53"/>
      <c r="O325" s="4"/>
      <c r="P325" s="4"/>
      <c r="Q325" s="4"/>
      <c r="R325" s="4"/>
      <c r="S325" s="4"/>
      <c r="T325" s="4"/>
      <c r="U325" s="4"/>
      <c r="V325" s="4"/>
      <c r="W325" s="4"/>
      <c r="X325" s="4"/>
      <c r="Y325" s="4"/>
      <c r="Z325" s="4"/>
    </row>
    <row r="326" spans="1:26" ht="15.75" customHeight="1">
      <c r="A326" s="71"/>
      <c r="B326" s="7"/>
      <c r="C326" s="4"/>
      <c r="D326" s="28"/>
      <c r="E326" s="28"/>
      <c r="F326" s="175"/>
      <c r="G326" s="28"/>
      <c r="H326" s="28"/>
      <c r="I326" s="175"/>
      <c r="J326" s="7"/>
      <c r="K326" s="4"/>
      <c r="L326" s="4"/>
      <c r="M326" s="4"/>
      <c r="N326" s="53"/>
      <c r="O326" s="4"/>
      <c r="P326" s="4"/>
      <c r="Q326" s="4"/>
      <c r="R326" s="4"/>
      <c r="S326" s="4"/>
      <c r="T326" s="4"/>
      <c r="U326" s="4"/>
      <c r="V326" s="4"/>
      <c r="W326" s="4"/>
      <c r="X326" s="4"/>
      <c r="Y326" s="4"/>
      <c r="Z326" s="4"/>
    </row>
    <row r="327" spans="1:26" ht="15.75" customHeight="1">
      <c r="A327" s="71"/>
      <c r="B327" s="7"/>
      <c r="C327" s="4"/>
      <c r="D327" s="28"/>
      <c r="E327" s="28"/>
      <c r="F327" s="175"/>
      <c r="G327" s="28"/>
      <c r="H327" s="28"/>
      <c r="I327" s="175"/>
      <c r="J327" s="7"/>
      <c r="K327" s="4"/>
      <c r="L327" s="4"/>
      <c r="M327" s="4"/>
      <c r="N327" s="53"/>
      <c r="O327" s="4"/>
      <c r="P327" s="4"/>
      <c r="Q327" s="4"/>
      <c r="R327" s="4"/>
      <c r="S327" s="4"/>
      <c r="T327" s="4"/>
      <c r="U327" s="4"/>
      <c r="V327" s="4"/>
      <c r="W327" s="4"/>
      <c r="X327" s="4"/>
      <c r="Y327" s="4"/>
      <c r="Z327" s="4"/>
    </row>
    <row r="328" spans="1:26" ht="15.75" customHeight="1">
      <c r="A328" s="71"/>
      <c r="B328" s="7"/>
      <c r="C328" s="4"/>
      <c r="D328" s="28"/>
      <c r="E328" s="28"/>
      <c r="F328" s="175"/>
      <c r="G328" s="28"/>
      <c r="H328" s="28"/>
      <c r="I328" s="175"/>
      <c r="J328" s="7"/>
      <c r="K328" s="4"/>
      <c r="L328" s="4"/>
      <c r="M328" s="4"/>
      <c r="N328" s="53"/>
      <c r="O328" s="4"/>
      <c r="P328" s="4"/>
      <c r="Q328" s="4"/>
      <c r="R328" s="4"/>
      <c r="S328" s="4"/>
      <c r="T328" s="4"/>
      <c r="U328" s="4"/>
      <c r="V328" s="4"/>
      <c r="W328" s="4"/>
      <c r="X328" s="4"/>
      <c r="Y328" s="4"/>
      <c r="Z328" s="4"/>
    </row>
    <row r="329" spans="1:26" ht="15.75" customHeight="1">
      <c r="A329" s="71"/>
      <c r="B329" s="7"/>
      <c r="C329" s="4"/>
      <c r="D329" s="28"/>
      <c r="E329" s="28"/>
      <c r="F329" s="175"/>
      <c r="G329" s="28"/>
      <c r="H329" s="28"/>
      <c r="I329" s="175"/>
      <c r="J329" s="7"/>
      <c r="K329" s="4"/>
      <c r="L329" s="4"/>
      <c r="M329" s="4"/>
      <c r="N329" s="53"/>
      <c r="O329" s="4"/>
      <c r="P329" s="4"/>
      <c r="Q329" s="4"/>
      <c r="R329" s="4"/>
      <c r="S329" s="4"/>
      <c r="T329" s="4"/>
      <c r="U329" s="4"/>
      <c r="V329" s="4"/>
      <c r="W329" s="4"/>
      <c r="X329" s="4"/>
      <c r="Y329" s="4"/>
      <c r="Z329" s="4"/>
    </row>
    <row r="330" spans="1:26" ht="15.75" customHeight="1">
      <c r="A330" s="71"/>
      <c r="B330" s="7"/>
      <c r="C330" s="4"/>
      <c r="D330" s="28"/>
      <c r="E330" s="28"/>
      <c r="F330" s="175"/>
      <c r="G330" s="28"/>
      <c r="H330" s="28"/>
      <c r="I330" s="175"/>
      <c r="J330" s="7"/>
      <c r="K330" s="4"/>
      <c r="L330" s="4"/>
      <c r="M330" s="4"/>
      <c r="N330" s="53"/>
      <c r="O330" s="4"/>
      <c r="P330" s="4"/>
      <c r="Q330" s="4"/>
      <c r="R330" s="4"/>
      <c r="S330" s="4"/>
      <c r="T330" s="4"/>
      <c r="U330" s="4"/>
      <c r="V330" s="4"/>
      <c r="W330" s="4"/>
      <c r="X330" s="4"/>
      <c r="Y330" s="4"/>
      <c r="Z330" s="4"/>
    </row>
    <row r="331" spans="1:26" ht="15.75" customHeight="1">
      <c r="A331" s="71"/>
      <c r="B331" s="7"/>
      <c r="C331" s="4"/>
      <c r="D331" s="28"/>
      <c r="E331" s="28"/>
      <c r="F331" s="175"/>
      <c r="G331" s="28"/>
      <c r="H331" s="28"/>
      <c r="I331" s="175"/>
      <c r="J331" s="7"/>
      <c r="K331" s="4"/>
      <c r="L331" s="4"/>
      <c r="M331" s="4"/>
      <c r="N331" s="53"/>
      <c r="O331" s="4"/>
      <c r="P331" s="4"/>
      <c r="Q331" s="4"/>
      <c r="R331" s="4"/>
      <c r="S331" s="4"/>
      <c r="T331" s="4"/>
      <c r="U331" s="4"/>
      <c r="V331" s="4"/>
      <c r="W331" s="4"/>
      <c r="X331" s="4"/>
      <c r="Y331" s="4"/>
      <c r="Z331" s="4"/>
    </row>
    <row r="332" spans="1:26" ht="15.75" customHeight="1">
      <c r="A332" s="71"/>
      <c r="B332" s="7"/>
      <c r="C332" s="4"/>
      <c r="D332" s="28"/>
      <c r="E332" s="28"/>
      <c r="F332" s="175"/>
      <c r="G332" s="28"/>
      <c r="H332" s="28"/>
      <c r="I332" s="175"/>
      <c r="J332" s="7"/>
      <c r="K332" s="4"/>
      <c r="L332" s="4"/>
      <c r="M332" s="4"/>
      <c r="N332" s="53"/>
      <c r="O332" s="4"/>
      <c r="P332" s="4"/>
      <c r="Q332" s="4"/>
      <c r="R332" s="4"/>
      <c r="S332" s="4"/>
      <c r="T332" s="4"/>
      <c r="U332" s="4"/>
      <c r="V332" s="4"/>
      <c r="W332" s="4"/>
      <c r="X332" s="4"/>
      <c r="Y332" s="4"/>
      <c r="Z332" s="4"/>
    </row>
    <row r="333" spans="1:26" ht="15.75" customHeight="1">
      <c r="A333" s="71"/>
      <c r="B333" s="7"/>
      <c r="C333" s="4"/>
      <c r="D333" s="28"/>
      <c r="E333" s="28"/>
      <c r="F333" s="175"/>
      <c r="G333" s="28"/>
      <c r="H333" s="28"/>
      <c r="I333" s="175"/>
      <c r="J333" s="7"/>
      <c r="K333" s="4"/>
      <c r="L333" s="4"/>
      <c r="M333" s="4"/>
      <c r="N333" s="53"/>
      <c r="O333" s="4"/>
      <c r="P333" s="4"/>
      <c r="Q333" s="4"/>
      <c r="R333" s="4"/>
      <c r="S333" s="4"/>
      <c r="T333" s="4"/>
      <c r="U333" s="4"/>
      <c r="V333" s="4"/>
      <c r="W333" s="4"/>
      <c r="X333" s="4"/>
      <c r="Y333" s="4"/>
      <c r="Z333" s="4"/>
    </row>
    <row r="334" spans="1:26" ht="15.75" customHeight="1">
      <c r="A334" s="71"/>
      <c r="B334" s="7"/>
      <c r="C334" s="4"/>
      <c r="D334" s="28"/>
      <c r="E334" s="28"/>
      <c r="F334" s="175"/>
      <c r="G334" s="28"/>
      <c r="H334" s="28"/>
      <c r="I334" s="175"/>
      <c r="J334" s="7"/>
      <c r="K334" s="4"/>
      <c r="L334" s="4"/>
      <c r="M334" s="4"/>
      <c r="N334" s="53"/>
      <c r="O334" s="4"/>
      <c r="P334" s="4"/>
      <c r="Q334" s="4"/>
      <c r="R334" s="4"/>
      <c r="S334" s="4"/>
      <c r="T334" s="4"/>
      <c r="U334" s="4"/>
      <c r="V334" s="4"/>
      <c r="W334" s="4"/>
      <c r="X334" s="4"/>
      <c r="Y334" s="4"/>
      <c r="Z334" s="4"/>
    </row>
    <row r="335" spans="1:26" ht="15.75" customHeight="1">
      <c r="A335" s="71"/>
      <c r="B335" s="7"/>
      <c r="C335" s="4"/>
      <c r="D335" s="28"/>
      <c r="E335" s="28"/>
      <c r="F335" s="175"/>
      <c r="G335" s="28"/>
      <c r="H335" s="28"/>
      <c r="I335" s="175"/>
      <c r="J335" s="7"/>
      <c r="K335" s="4"/>
      <c r="L335" s="4"/>
      <c r="M335" s="4"/>
      <c r="N335" s="53"/>
      <c r="O335" s="4"/>
      <c r="P335" s="4"/>
      <c r="Q335" s="4"/>
      <c r="R335" s="4"/>
      <c r="S335" s="4"/>
      <c r="T335" s="4"/>
      <c r="U335" s="4"/>
      <c r="V335" s="4"/>
      <c r="W335" s="4"/>
      <c r="X335" s="4"/>
      <c r="Y335" s="4"/>
      <c r="Z335" s="4"/>
    </row>
    <row r="336" spans="1:26" ht="15.75" customHeight="1">
      <c r="A336" s="71"/>
      <c r="B336" s="7"/>
      <c r="C336" s="4"/>
      <c r="D336" s="28"/>
      <c r="E336" s="28"/>
      <c r="F336" s="175"/>
      <c r="G336" s="28"/>
      <c r="H336" s="28"/>
      <c r="I336" s="175"/>
      <c r="J336" s="7"/>
      <c r="K336" s="4"/>
      <c r="L336" s="4"/>
      <c r="M336" s="4"/>
      <c r="N336" s="53"/>
      <c r="O336" s="4"/>
      <c r="P336" s="4"/>
      <c r="Q336" s="4"/>
      <c r="R336" s="4"/>
      <c r="S336" s="4"/>
      <c r="T336" s="4"/>
      <c r="U336" s="4"/>
      <c r="V336" s="4"/>
      <c r="W336" s="4"/>
      <c r="X336" s="4"/>
      <c r="Y336" s="4"/>
      <c r="Z336" s="4"/>
    </row>
    <row r="337" spans="1:26" ht="15.75" customHeight="1">
      <c r="A337" s="71"/>
      <c r="B337" s="7"/>
      <c r="C337" s="4"/>
      <c r="D337" s="28"/>
      <c r="E337" s="28"/>
      <c r="F337" s="175"/>
      <c r="G337" s="28"/>
      <c r="H337" s="28"/>
      <c r="I337" s="175"/>
      <c r="J337" s="7"/>
      <c r="K337" s="4"/>
      <c r="L337" s="4"/>
      <c r="M337" s="4"/>
      <c r="N337" s="53"/>
      <c r="O337" s="4"/>
      <c r="P337" s="4"/>
      <c r="Q337" s="4"/>
      <c r="R337" s="4"/>
      <c r="S337" s="4"/>
      <c r="T337" s="4"/>
      <c r="U337" s="4"/>
      <c r="V337" s="4"/>
      <c r="W337" s="4"/>
      <c r="X337" s="4"/>
      <c r="Y337" s="4"/>
      <c r="Z337" s="4"/>
    </row>
    <row r="338" spans="1:26" ht="15.75" customHeight="1">
      <c r="A338" s="71"/>
      <c r="B338" s="7"/>
      <c r="C338" s="4"/>
      <c r="D338" s="28"/>
      <c r="E338" s="28"/>
      <c r="F338" s="175"/>
      <c r="G338" s="28"/>
      <c r="H338" s="28"/>
      <c r="I338" s="175"/>
      <c r="J338" s="7"/>
      <c r="K338" s="4"/>
      <c r="L338" s="4"/>
      <c r="M338" s="4"/>
      <c r="N338" s="53"/>
      <c r="O338" s="4"/>
      <c r="P338" s="4"/>
      <c r="Q338" s="4"/>
      <c r="R338" s="4"/>
      <c r="S338" s="4"/>
      <c r="T338" s="4"/>
      <c r="U338" s="4"/>
      <c r="V338" s="4"/>
      <c r="W338" s="4"/>
      <c r="X338" s="4"/>
      <c r="Y338" s="4"/>
      <c r="Z338" s="4"/>
    </row>
    <row r="339" spans="1:26" ht="15.75" customHeight="1">
      <c r="A339" s="71"/>
      <c r="B339" s="7"/>
      <c r="C339" s="4"/>
      <c r="D339" s="28"/>
      <c r="E339" s="28"/>
      <c r="F339" s="175"/>
      <c r="G339" s="28"/>
      <c r="H339" s="28"/>
      <c r="I339" s="175"/>
      <c r="J339" s="7"/>
      <c r="K339" s="4"/>
      <c r="L339" s="4"/>
      <c r="M339" s="4"/>
      <c r="N339" s="53"/>
      <c r="O339" s="4"/>
      <c r="P339" s="4"/>
      <c r="Q339" s="4"/>
      <c r="R339" s="4"/>
      <c r="S339" s="4"/>
      <c r="T339" s="4"/>
      <c r="U339" s="4"/>
      <c r="V339" s="4"/>
      <c r="W339" s="4"/>
      <c r="X339" s="4"/>
      <c r="Y339" s="4"/>
      <c r="Z339" s="4"/>
    </row>
    <row r="340" spans="1:26" ht="15.75" customHeight="1">
      <c r="A340" s="71"/>
      <c r="B340" s="7"/>
      <c r="C340" s="4"/>
      <c r="D340" s="28"/>
      <c r="E340" s="28"/>
      <c r="F340" s="175"/>
      <c r="G340" s="28"/>
      <c r="H340" s="28"/>
      <c r="I340" s="175"/>
      <c r="J340" s="7"/>
      <c r="K340" s="4"/>
      <c r="L340" s="4"/>
      <c r="M340" s="4"/>
      <c r="N340" s="53"/>
      <c r="O340" s="4"/>
      <c r="P340" s="4"/>
      <c r="Q340" s="4"/>
      <c r="R340" s="4"/>
      <c r="S340" s="4"/>
      <c r="T340" s="4"/>
      <c r="U340" s="4"/>
      <c r="V340" s="4"/>
      <c r="W340" s="4"/>
      <c r="X340" s="4"/>
      <c r="Y340" s="4"/>
      <c r="Z340" s="4"/>
    </row>
    <row r="341" spans="1:26" ht="15.75" customHeight="1">
      <c r="A341" s="71"/>
      <c r="B341" s="7"/>
      <c r="C341" s="4"/>
      <c r="D341" s="28"/>
      <c r="E341" s="28"/>
      <c r="F341" s="175"/>
      <c r="G341" s="28"/>
      <c r="H341" s="28"/>
      <c r="I341" s="175"/>
      <c r="J341" s="7"/>
      <c r="K341" s="4"/>
      <c r="L341" s="4"/>
      <c r="M341" s="4"/>
      <c r="N341" s="53"/>
      <c r="O341" s="4"/>
      <c r="P341" s="4"/>
      <c r="Q341" s="4"/>
      <c r="R341" s="4"/>
      <c r="S341" s="4"/>
      <c r="T341" s="4"/>
      <c r="U341" s="4"/>
      <c r="V341" s="4"/>
      <c r="W341" s="4"/>
      <c r="X341" s="4"/>
      <c r="Y341" s="4"/>
      <c r="Z341" s="4"/>
    </row>
    <row r="342" spans="1:26" ht="15.75" customHeight="1">
      <c r="A342" s="71"/>
      <c r="B342" s="7"/>
      <c r="C342" s="4"/>
      <c r="D342" s="28"/>
      <c r="E342" s="28"/>
      <c r="F342" s="175"/>
      <c r="G342" s="28"/>
      <c r="H342" s="28"/>
      <c r="I342" s="175"/>
      <c r="J342" s="7"/>
      <c r="K342" s="4"/>
      <c r="L342" s="4"/>
      <c r="M342" s="4"/>
      <c r="N342" s="53"/>
      <c r="O342" s="4"/>
      <c r="P342" s="4"/>
      <c r="Q342" s="4"/>
      <c r="R342" s="4"/>
      <c r="S342" s="4"/>
      <c r="T342" s="4"/>
      <c r="U342" s="4"/>
      <c r="V342" s="4"/>
      <c r="W342" s="4"/>
      <c r="X342" s="4"/>
      <c r="Y342" s="4"/>
      <c r="Z342" s="4"/>
    </row>
    <row r="343" spans="1:26" ht="15.75" customHeight="1">
      <c r="A343" s="71"/>
      <c r="B343" s="7"/>
      <c r="C343" s="4"/>
      <c r="D343" s="28"/>
      <c r="E343" s="28"/>
      <c r="F343" s="175"/>
      <c r="G343" s="28"/>
      <c r="H343" s="28"/>
      <c r="I343" s="175"/>
      <c r="J343" s="7"/>
      <c r="K343" s="4"/>
      <c r="L343" s="4"/>
      <c r="M343" s="4"/>
      <c r="N343" s="53"/>
      <c r="O343" s="4"/>
      <c r="P343" s="4"/>
      <c r="Q343" s="4"/>
      <c r="R343" s="4"/>
      <c r="S343" s="4"/>
      <c r="T343" s="4"/>
      <c r="U343" s="4"/>
      <c r="V343" s="4"/>
      <c r="W343" s="4"/>
      <c r="X343" s="4"/>
      <c r="Y343" s="4"/>
      <c r="Z343" s="4"/>
    </row>
    <row r="344" spans="1:26" ht="15.75" customHeight="1">
      <c r="A344" s="71"/>
      <c r="B344" s="7"/>
      <c r="C344" s="4"/>
      <c r="D344" s="28"/>
      <c r="E344" s="28"/>
      <c r="F344" s="175"/>
      <c r="G344" s="28"/>
      <c r="H344" s="28"/>
      <c r="I344" s="175"/>
      <c r="J344" s="7"/>
      <c r="K344" s="4"/>
      <c r="L344" s="4"/>
      <c r="M344" s="4"/>
      <c r="N344" s="53"/>
      <c r="O344" s="4"/>
      <c r="P344" s="4"/>
      <c r="Q344" s="4"/>
      <c r="R344" s="4"/>
      <c r="S344" s="4"/>
      <c r="T344" s="4"/>
      <c r="U344" s="4"/>
      <c r="V344" s="4"/>
      <c r="W344" s="4"/>
      <c r="X344" s="4"/>
      <c r="Y344" s="4"/>
      <c r="Z344" s="4"/>
    </row>
    <row r="345" spans="1:26" ht="15.75" customHeight="1">
      <c r="A345" s="71"/>
      <c r="B345" s="7"/>
      <c r="C345" s="4"/>
      <c r="D345" s="28"/>
      <c r="E345" s="28"/>
      <c r="F345" s="175"/>
      <c r="G345" s="28"/>
      <c r="H345" s="28"/>
      <c r="I345" s="175"/>
      <c r="J345" s="7"/>
      <c r="K345" s="4"/>
      <c r="L345" s="4"/>
      <c r="M345" s="4"/>
      <c r="N345" s="53"/>
      <c r="O345" s="4"/>
      <c r="P345" s="4"/>
      <c r="Q345" s="4"/>
      <c r="R345" s="4"/>
      <c r="S345" s="4"/>
      <c r="T345" s="4"/>
      <c r="U345" s="4"/>
      <c r="V345" s="4"/>
      <c r="W345" s="4"/>
      <c r="X345" s="4"/>
      <c r="Y345" s="4"/>
      <c r="Z345" s="4"/>
    </row>
    <row r="346" spans="1:26" ht="15.75" customHeight="1">
      <c r="A346" s="71"/>
      <c r="B346" s="7"/>
      <c r="C346" s="4"/>
      <c r="D346" s="28"/>
      <c r="E346" s="28"/>
      <c r="F346" s="175"/>
      <c r="G346" s="28"/>
      <c r="H346" s="28"/>
      <c r="I346" s="175"/>
      <c r="J346" s="7"/>
      <c r="K346" s="4"/>
      <c r="L346" s="4"/>
      <c r="M346" s="4"/>
      <c r="N346" s="53"/>
      <c r="O346" s="4"/>
      <c r="P346" s="4"/>
      <c r="Q346" s="4"/>
      <c r="R346" s="4"/>
      <c r="S346" s="4"/>
      <c r="T346" s="4"/>
      <c r="U346" s="4"/>
      <c r="V346" s="4"/>
      <c r="W346" s="4"/>
      <c r="X346" s="4"/>
      <c r="Y346" s="4"/>
      <c r="Z346" s="4"/>
    </row>
    <row r="347" spans="1:26" ht="15.75" customHeight="1">
      <c r="A347" s="71"/>
      <c r="B347" s="7"/>
      <c r="C347" s="4"/>
      <c r="D347" s="28"/>
      <c r="E347" s="28"/>
      <c r="F347" s="175"/>
      <c r="G347" s="28"/>
      <c r="H347" s="28"/>
      <c r="I347" s="175"/>
      <c r="J347" s="7"/>
      <c r="K347" s="4"/>
      <c r="L347" s="4"/>
      <c r="M347" s="4"/>
      <c r="N347" s="53"/>
      <c r="O347" s="4"/>
      <c r="P347" s="4"/>
      <c r="Q347" s="4"/>
      <c r="R347" s="4"/>
      <c r="S347" s="4"/>
      <c r="T347" s="4"/>
      <c r="U347" s="4"/>
      <c r="V347" s="4"/>
      <c r="W347" s="4"/>
      <c r="X347" s="4"/>
      <c r="Y347" s="4"/>
      <c r="Z347" s="4"/>
    </row>
    <row r="348" spans="1:26" ht="15.75" customHeight="1">
      <c r="A348" s="71"/>
      <c r="B348" s="7"/>
      <c r="C348" s="4"/>
      <c r="D348" s="28"/>
      <c r="E348" s="28"/>
      <c r="F348" s="175"/>
      <c r="G348" s="28"/>
      <c r="H348" s="28"/>
      <c r="I348" s="175"/>
      <c r="J348" s="7"/>
      <c r="K348" s="4"/>
      <c r="L348" s="4"/>
      <c r="M348" s="4"/>
      <c r="N348" s="53"/>
      <c r="O348" s="4"/>
      <c r="P348" s="4"/>
      <c r="Q348" s="4"/>
      <c r="R348" s="4"/>
      <c r="S348" s="4"/>
      <c r="T348" s="4"/>
      <c r="U348" s="4"/>
      <c r="V348" s="4"/>
      <c r="W348" s="4"/>
      <c r="X348" s="4"/>
      <c r="Y348" s="4"/>
      <c r="Z348" s="4"/>
    </row>
    <row r="349" spans="1:26" ht="15.75" customHeight="1">
      <c r="A349" s="71"/>
      <c r="B349" s="7"/>
      <c r="C349" s="4"/>
      <c r="D349" s="28"/>
      <c r="E349" s="28"/>
      <c r="F349" s="175"/>
      <c r="G349" s="28"/>
      <c r="H349" s="28"/>
      <c r="I349" s="175"/>
      <c r="J349" s="7"/>
      <c r="K349" s="4"/>
      <c r="L349" s="4"/>
      <c r="M349" s="4"/>
      <c r="N349" s="53"/>
      <c r="O349" s="4"/>
      <c r="P349" s="4"/>
      <c r="Q349" s="4"/>
      <c r="R349" s="4"/>
      <c r="S349" s="4"/>
      <c r="T349" s="4"/>
      <c r="U349" s="4"/>
      <c r="V349" s="4"/>
      <c r="W349" s="4"/>
      <c r="X349" s="4"/>
      <c r="Y349" s="4"/>
      <c r="Z349" s="4"/>
    </row>
    <row r="350" spans="1:26" ht="15.75" customHeight="1">
      <c r="A350" s="71"/>
      <c r="B350" s="7"/>
      <c r="C350" s="4"/>
      <c r="D350" s="28"/>
      <c r="E350" s="28"/>
      <c r="F350" s="175"/>
      <c r="G350" s="28"/>
      <c r="H350" s="28"/>
      <c r="I350" s="175"/>
      <c r="J350" s="7"/>
      <c r="K350" s="4"/>
      <c r="L350" s="4"/>
      <c r="M350" s="4"/>
      <c r="N350" s="53"/>
      <c r="O350" s="4"/>
      <c r="P350" s="4"/>
      <c r="Q350" s="4"/>
      <c r="R350" s="4"/>
      <c r="S350" s="4"/>
      <c r="T350" s="4"/>
      <c r="U350" s="4"/>
      <c r="V350" s="4"/>
      <c r="W350" s="4"/>
      <c r="X350" s="4"/>
      <c r="Y350" s="4"/>
      <c r="Z350" s="4"/>
    </row>
    <row r="351" spans="1:26" ht="15.75" customHeight="1">
      <c r="A351" s="71"/>
      <c r="B351" s="7"/>
      <c r="C351" s="4"/>
      <c r="D351" s="28"/>
      <c r="E351" s="28"/>
      <c r="F351" s="175"/>
      <c r="G351" s="28"/>
      <c r="H351" s="28"/>
      <c r="I351" s="175"/>
      <c r="J351" s="7"/>
      <c r="K351" s="4"/>
      <c r="L351" s="4"/>
      <c r="M351" s="4"/>
      <c r="N351" s="53"/>
      <c r="O351" s="4"/>
      <c r="P351" s="4"/>
      <c r="Q351" s="4"/>
      <c r="R351" s="4"/>
      <c r="S351" s="4"/>
      <c r="T351" s="4"/>
      <c r="U351" s="4"/>
      <c r="V351" s="4"/>
      <c r="W351" s="4"/>
      <c r="X351" s="4"/>
      <c r="Y351" s="4"/>
      <c r="Z351" s="4"/>
    </row>
    <row r="352" spans="1:26" ht="15.75" customHeight="1">
      <c r="A352" s="71"/>
      <c r="B352" s="7"/>
      <c r="C352" s="4"/>
      <c r="D352" s="28"/>
      <c r="E352" s="28"/>
      <c r="F352" s="175"/>
      <c r="G352" s="28"/>
      <c r="H352" s="28"/>
      <c r="I352" s="175"/>
      <c r="J352" s="7"/>
      <c r="K352" s="4"/>
      <c r="L352" s="4"/>
      <c r="M352" s="4"/>
      <c r="N352" s="53"/>
      <c r="O352" s="4"/>
      <c r="P352" s="4"/>
      <c r="Q352" s="4"/>
      <c r="R352" s="4"/>
      <c r="S352" s="4"/>
      <c r="T352" s="4"/>
      <c r="U352" s="4"/>
      <c r="V352" s="4"/>
      <c r="W352" s="4"/>
      <c r="X352" s="4"/>
      <c r="Y352" s="4"/>
      <c r="Z352" s="4"/>
    </row>
    <row r="353" spans="1:26" ht="15.75" customHeight="1">
      <c r="A353" s="71"/>
      <c r="B353" s="7"/>
      <c r="C353" s="4"/>
      <c r="D353" s="28"/>
      <c r="E353" s="28"/>
      <c r="F353" s="175"/>
      <c r="G353" s="28"/>
      <c r="H353" s="28"/>
      <c r="I353" s="175"/>
      <c r="J353" s="7"/>
      <c r="K353" s="4"/>
      <c r="L353" s="4"/>
      <c r="M353" s="4"/>
      <c r="N353" s="53"/>
      <c r="O353" s="4"/>
      <c r="P353" s="4"/>
      <c r="Q353" s="4"/>
      <c r="R353" s="4"/>
      <c r="S353" s="4"/>
      <c r="T353" s="4"/>
      <c r="U353" s="4"/>
      <c r="V353" s="4"/>
      <c r="W353" s="4"/>
      <c r="X353" s="4"/>
      <c r="Y353" s="4"/>
      <c r="Z353" s="4"/>
    </row>
    <row r="354" spans="1:26" ht="15.75" customHeight="1">
      <c r="A354" s="71"/>
      <c r="B354" s="7"/>
      <c r="C354" s="4"/>
      <c r="D354" s="28"/>
      <c r="E354" s="28"/>
      <c r="F354" s="175"/>
      <c r="G354" s="28"/>
      <c r="H354" s="28"/>
      <c r="I354" s="175"/>
      <c r="J354" s="7"/>
      <c r="K354" s="4"/>
      <c r="L354" s="4"/>
      <c r="M354" s="4"/>
      <c r="N354" s="53"/>
      <c r="O354" s="4"/>
      <c r="P354" s="4"/>
      <c r="Q354" s="4"/>
      <c r="R354" s="4"/>
      <c r="S354" s="4"/>
      <c r="T354" s="4"/>
      <c r="U354" s="4"/>
      <c r="V354" s="4"/>
      <c r="W354" s="4"/>
      <c r="X354" s="4"/>
      <c r="Y354" s="4"/>
      <c r="Z354" s="4"/>
    </row>
    <row r="355" spans="1:26" ht="15.75" customHeight="1">
      <c r="A355" s="71"/>
      <c r="B355" s="7"/>
      <c r="C355" s="4"/>
      <c r="D355" s="28"/>
      <c r="E355" s="28"/>
      <c r="F355" s="175"/>
      <c r="G355" s="28"/>
      <c r="H355" s="28"/>
      <c r="I355" s="175"/>
      <c r="J355" s="7"/>
      <c r="K355" s="4"/>
      <c r="L355" s="4"/>
      <c r="M355" s="4"/>
      <c r="N355" s="53"/>
      <c r="O355" s="4"/>
      <c r="P355" s="4"/>
      <c r="Q355" s="4"/>
      <c r="R355" s="4"/>
      <c r="S355" s="4"/>
      <c r="T355" s="4"/>
      <c r="U355" s="4"/>
      <c r="V355" s="4"/>
      <c r="W355" s="4"/>
      <c r="X355" s="4"/>
      <c r="Y355" s="4"/>
      <c r="Z355" s="4"/>
    </row>
    <row r="356" spans="1:26" ht="15.75" customHeight="1">
      <c r="A356" s="71"/>
      <c r="B356" s="7"/>
      <c r="C356" s="4"/>
      <c r="D356" s="28"/>
      <c r="E356" s="28"/>
      <c r="F356" s="175"/>
      <c r="G356" s="28"/>
      <c r="H356" s="28"/>
      <c r="I356" s="175"/>
      <c r="J356" s="7"/>
      <c r="K356" s="4"/>
      <c r="L356" s="4"/>
      <c r="M356" s="4"/>
      <c r="N356" s="53"/>
      <c r="O356" s="4"/>
      <c r="P356" s="4"/>
      <c r="Q356" s="4"/>
      <c r="R356" s="4"/>
      <c r="S356" s="4"/>
      <c r="T356" s="4"/>
      <c r="U356" s="4"/>
      <c r="V356" s="4"/>
      <c r="W356" s="4"/>
      <c r="X356" s="4"/>
      <c r="Y356" s="4"/>
      <c r="Z356" s="4"/>
    </row>
    <row r="357" spans="1:26" ht="15.75" customHeight="1">
      <c r="A357" s="71"/>
      <c r="B357" s="7"/>
      <c r="C357" s="4"/>
      <c r="D357" s="28"/>
      <c r="E357" s="28"/>
      <c r="F357" s="175"/>
      <c r="G357" s="28"/>
      <c r="H357" s="28"/>
      <c r="I357" s="175"/>
      <c r="J357" s="7"/>
      <c r="K357" s="4"/>
      <c r="L357" s="4"/>
      <c r="M357" s="4"/>
      <c r="N357" s="53"/>
      <c r="O357" s="4"/>
      <c r="P357" s="4"/>
      <c r="Q357" s="4"/>
      <c r="R357" s="4"/>
      <c r="S357" s="4"/>
      <c r="T357" s="4"/>
      <c r="U357" s="4"/>
      <c r="V357" s="4"/>
      <c r="W357" s="4"/>
      <c r="X357" s="4"/>
      <c r="Y357" s="4"/>
      <c r="Z357" s="4"/>
    </row>
    <row r="358" spans="1:26" ht="15.75" customHeight="1">
      <c r="A358" s="71"/>
      <c r="B358" s="7"/>
      <c r="C358" s="4"/>
      <c r="D358" s="28"/>
      <c r="E358" s="28"/>
      <c r="F358" s="175"/>
      <c r="G358" s="28"/>
      <c r="H358" s="28"/>
      <c r="I358" s="175"/>
      <c r="J358" s="7"/>
      <c r="K358" s="4"/>
      <c r="L358" s="4"/>
      <c r="M358" s="4"/>
      <c r="N358" s="53"/>
      <c r="O358" s="4"/>
      <c r="P358" s="4"/>
      <c r="Q358" s="4"/>
      <c r="R358" s="4"/>
      <c r="S358" s="4"/>
      <c r="T358" s="4"/>
      <c r="U358" s="4"/>
      <c r="V358" s="4"/>
      <c r="W358" s="4"/>
      <c r="X358" s="4"/>
      <c r="Y358" s="4"/>
      <c r="Z358" s="4"/>
    </row>
    <row r="359" spans="1:26" ht="15.75" customHeight="1">
      <c r="A359" s="71"/>
      <c r="B359" s="7"/>
      <c r="C359" s="4"/>
      <c r="D359" s="28"/>
      <c r="E359" s="28"/>
      <c r="F359" s="175"/>
      <c r="G359" s="28"/>
      <c r="H359" s="28"/>
      <c r="I359" s="175"/>
      <c r="J359" s="7"/>
      <c r="K359" s="4"/>
      <c r="L359" s="4"/>
      <c r="M359" s="4"/>
      <c r="N359" s="53"/>
      <c r="O359" s="4"/>
      <c r="P359" s="4"/>
      <c r="Q359" s="4"/>
      <c r="R359" s="4"/>
      <c r="S359" s="4"/>
      <c r="T359" s="4"/>
      <c r="U359" s="4"/>
      <c r="V359" s="4"/>
      <c r="W359" s="4"/>
      <c r="X359" s="4"/>
      <c r="Y359" s="4"/>
      <c r="Z359" s="4"/>
    </row>
    <row r="360" spans="1:26" ht="15.75" customHeight="1">
      <c r="A360" s="71"/>
      <c r="B360" s="7"/>
      <c r="C360" s="4"/>
      <c r="D360" s="28"/>
      <c r="E360" s="28"/>
      <c r="F360" s="175"/>
      <c r="G360" s="28"/>
      <c r="H360" s="28"/>
      <c r="I360" s="175"/>
      <c r="J360" s="7"/>
      <c r="K360" s="4"/>
      <c r="L360" s="4"/>
      <c r="M360" s="4"/>
      <c r="N360" s="53"/>
      <c r="O360" s="4"/>
      <c r="P360" s="4"/>
      <c r="Q360" s="4"/>
      <c r="R360" s="4"/>
      <c r="S360" s="4"/>
      <c r="T360" s="4"/>
      <c r="U360" s="4"/>
      <c r="V360" s="4"/>
      <c r="W360" s="4"/>
      <c r="X360" s="4"/>
      <c r="Y360" s="4"/>
      <c r="Z360" s="4"/>
    </row>
    <row r="361" spans="1:26" ht="15.75" customHeight="1">
      <c r="A361" s="71"/>
      <c r="B361" s="7"/>
      <c r="C361" s="4"/>
      <c r="D361" s="28"/>
      <c r="E361" s="28"/>
      <c r="F361" s="175"/>
      <c r="G361" s="28"/>
      <c r="H361" s="28"/>
      <c r="I361" s="175"/>
      <c r="J361" s="7"/>
      <c r="K361" s="4"/>
      <c r="L361" s="4"/>
      <c r="M361" s="4"/>
      <c r="N361" s="53"/>
      <c r="O361" s="4"/>
      <c r="P361" s="4"/>
      <c r="Q361" s="4"/>
      <c r="R361" s="4"/>
      <c r="S361" s="4"/>
      <c r="T361" s="4"/>
      <c r="U361" s="4"/>
      <c r="V361" s="4"/>
      <c r="W361" s="4"/>
      <c r="X361" s="4"/>
      <c r="Y361" s="4"/>
      <c r="Z361" s="4"/>
    </row>
    <row r="362" spans="1:26" ht="15.75" customHeight="1">
      <c r="A362" s="71"/>
      <c r="B362" s="7"/>
      <c r="C362" s="4"/>
      <c r="D362" s="28"/>
      <c r="E362" s="28"/>
      <c r="F362" s="175"/>
      <c r="G362" s="28"/>
      <c r="H362" s="28"/>
      <c r="I362" s="175"/>
      <c r="J362" s="7"/>
      <c r="K362" s="4"/>
      <c r="L362" s="4"/>
      <c r="M362" s="4"/>
      <c r="N362" s="53"/>
      <c r="O362" s="4"/>
      <c r="P362" s="4"/>
      <c r="Q362" s="4"/>
      <c r="R362" s="4"/>
      <c r="S362" s="4"/>
      <c r="T362" s="4"/>
      <c r="U362" s="4"/>
      <c r="V362" s="4"/>
      <c r="W362" s="4"/>
      <c r="X362" s="4"/>
      <c r="Y362" s="4"/>
      <c r="Z362" s="4"/>
    </row>
    <row r="363" spans="1:26" ht="15.75" customHeight="1">
      <c r="A363" s="71"/>
      <c r="B363" s="7"/>
      <c r="C363" s="4"/>
      <c r="D363" s="28"/>
      <c r="E363" s="28"/>
      <c r="F363" s="175"/>
      <c r="G363" s="28"/>
      <c r="H363" s="28"/>
      <c r="I363" s="175"/>
      <c r="J363" s="7"/>
      <c r="K363" s="4"/>
      <c r="L363" s="4"/>
      <c r="M363" s="4"/>
      <c r="N363" s="53"/>
      <c r="O363" s="4"/>
      <c r="P363" s="4"/>
      <c r="Q363" s="4"/>
      <c r="R363" s="4"/>
      <c r="S363" s="4"/>
      <c r="T363" s="4"/>
      <c r="U363" s="4"/>
      <c r="V363" s="4"/>
      <c r="W363" s="4"/>
      <c r="X363" s="4"/>
      <c r="Y363" s="4"/>
      <c r="Z363" s="4"/>
    </row>
    <row r="364" spans="1:26" ht="15.75" customHeight="1">
      <c r="A364" s="71"/>
      <c r="B364" s="7"/>
      <c r="C364" s="4"/>
      <c r="D364" s="28"/>
      <c r="E364" s="28"/>
      <c r="F364" s="175"/>
      <c r="G364" s="28"/>
      <c r="H364" s="28"/>
      <c r="I364" s="175"/>
      <c r="J364" s="7"/>
      <c r="K364" s="4"/>
      <c r="L364" s="4"/>
      <c r="M364" s="4"/>
      <c r="N364" s="53"/>
      <c r="O364" s="4"/>
      <c r="P364" s="4"/>
      <c r="Q364" s="4"/>
      <c r="R364" s="4"/>
      <c r="S364" s="4"/>
      <c r="T364" s="4"/>
      <c r="U364" s="4"/>
      <c r="V364" s="4"/>
      <c r="W364" s="4"/>
      <c r="X364" s="4"/>
      <c r="Y364" s="4"/>
      <c r="Z364" s="4"/>
    </row>
    <row r="365" spans="1:26" ht="15.75" customHeight="1">
      <c r="A365" s="71"/>
      <c r="B365" s="7"/>
      <c r="C365" s="4"/>
      <c r="D365" s="28"/>
      <c r="E365" s="28"/>
      <c r="F365" s="175"/>
      <c r="G365" s="28"/>
      <c r="H365" s="28"/>
      <c r="I365" s="175"/>
      <c r="J365" s="7"/>
      <c r="K365" s="4"/>
      <c r="L365" s="4"/>
      <c r="M365" s="4"/>
      <c r="N365" s="53"/>
      <c r="O365" s="4"/>
      <c r="P365" s="4"/>
      <c r="Q365" s="4"/>
      <c r="R365" s="4"/>
      <c r="S365" s="4"/>
      <c r="T365" s="4"/>
      <c r="U365" s="4"/>
      <c r="V365" s="4"/>
      <c r="W365" s="4"/>
      <c r="X365" s="4"/>
      <c r="Y365" s="4"/>
      <c r="Z365" s="4"/>
    </row>
    <row r="366" spans="1:26" ht="15.75" customHeight="1">
      <c r="A366" s="71"/>
      <c r="B366" s="7"/>
      <c r="C366" s="4"/>
      <c r="D366" s="28"/>
      <c r="E366" s="28"/>
      <c r="F366" s="175"/>
      <c r="G366" s="28"/>
      <c r="H366" s="28"/>
      <c r="I366" s="175"/>
      <c r="J366" s="7"/>
      <c r="K366" s="4"/>
      <c r="L366" s="4"/>
      <c r="M366" s="4"/>
      <c r="N366" s="53"/>
      <c r="O366" s="4"/>
      <c r="P366" s="4"/>
      <c r="Q366" s="4"/>
      <c r="R366" s="4"/>
      <c r="S366" s="4"/>
      <c r="T366" s="4"/>
      <c r="U366" s="4"/>
      <c r="V366" s="4"/>
      <c r="W366" s="4"/>
      <c r="X366" s="4"/>
      <c r="Y366" s="4"/>
      <c r="Z366" s="4"/>
    </row>
    <row r="367" spans="1:26" ht="15.75" customHeight="1">
      <c r="A367" s="71"/>
      <c r="B367" s="7"/>
      <c r="C367" s="4"/>
      <c r="D367" s="28"/>
      <c r="E367" s="28"/>
      <c r="F367" s="175"/>
      <c r="G367" s="28"/>
      <c r="H367" s="28"/>
      <c r="I367" s="175"/>
      <c r="J367" s="7"/>
      <c r="K367" s="4"/>
      <c r="L367" s="4"/>
      <c r="M367" s="4"/>
      <c r="N367" s="53"/>
      <c r="O367" s="4"/>
      <c r="P367" s="4"/>
      <c r="Q367" s="4"/>
      <c r="R367" s="4"/>
      <c r="S367" s="4"/>
      <c r="T367" s="4"/>
      <c r="U367" s="4"/>
      <c r="V367" s="4"/>
      <c r="W367" s="4"/>
      <c r="X367" s="4"/>
      <c r="Y367" s="4"/>
      <c r="Z367" s="4"/>
    </row>
    <row r="368" spans="1:26" ht="15.75" customHeight="1">
      <c r="A368" s="71"/>
      <c r="B368" s="7"/>
      <c r="C368" s="4"/>
      <c r="D368" s="28"/>
      <c r="E368" s="28"/>
      <c r="F368" s="175"/>
      <c r="G368" s="28"/>
      <c r="H368" s="28"/>
      <c r="I368" s="175"/>
      <c r="J368" s="7"/>
      <c r="K368" s="4"/>
      <c r="L368" s="4"/>
      <c r="M368" s="4"/>
      <c r="N368" s="53"/>
      <c r="O368" s="4"/>
      <c r="P368" s="4"/>
      <c r="Q368" s="4"/>
      <c r="R368" s="4"/>
      <c r="S368" s="4"/>
      <c r="T368" s="4"/>
      <c r="U368" s="4"/>
      <c r="V368" s="4"/>
      <c r="W368" s="4"/>
      <c r="X368" s="4"/>
      <c r="Y368" s="4"/>
      <c r="Z368" s="4"/>
    </row>
    <row r="369" spans="1:26" ht="15.75" customHeight="1">
      <c r="A369" s="71"/>
      <c r="B369" s="7"/>
      <c r="C369" s="4"/>
      <c r="D369" s="28"/>
      <c r="E369" s="28"/>
      <c r="F369" s="175"/>
      <c r="G369" s="28"/>
      <c r="H369" s="28"/>
      <c r="I369" s="175"/>
      <c r="J369" s="7"/>
      <c r="K369" s="4"/>
      <c r="L369" s="4"/>
      <c r="M369" s="4"/>
      <c r="N369" s="53"/>
      <c r="O369" s="4"/>
      <c r="P369" s="4"/>
      <c r="Q369" s="4"/>
      <c r="R369" s="4"/>
      <c r="S369" s="4"/>
      <c r="T369" s="4"/>
      <c r="U369" s="4"/>
      <c r="V369" s="4"/>
      <c r="W369" s="4"/>
      <c r="X369" s="4"/>
      <c r="Y369" s="4"/>
      <c r="Z369" s="4"/>
    </row>
    <row r="370" spans="1:26" ht="15.75" customHeight="1">
      <c r="A370" s="71"/>
      <c r="B370" s="7"/>
      <c r="C370" s="4"/>
      <c r="D370" s="28"/>
      <c r="E370" s="28"/>
      <c r="F370" s="175"/>
      <c r="G370" s="28"/>
      <c r="H370" s="28"/>
      <c r="I370" s="175"/>
      <c r="J370" s="7"/>
      <c r="K370" s="4"/>
      <c r="L370" s="4"/>
      <c r="M370" s="4"/>
      <c r="N370" s="53"/>
      <c r="O370" s="4"/>
      <c r="P370" s="4"/>
      <c r="Q370" s="4"/>
      <c r="R370" s="4"/>
      <c r="S370" s="4"/>
      <c r="T370" s="4"/>
      <c r="U370" s="4"/>
      <c r="V370" s="4"/>
      <c r="W370" s="4"/>
      <c r="X370" s="4"/>
      <c r="Y370" s="4"/>
      <c r="Z370" s="4"/>
    </row>
    <row r="371" spans="1:26" ht="15.75" customHeight="1">
      <c r="A371" s="71"/>
      <c r="B371" s="7"/>
      <c r="C371" s="4"/>
      <c r="D371" s="28"/>
      <c r="E371" s="28"/>
      <c r="F371" s="175"/>
      <c r="G371" s="28"/>
      <c r="H371" s="28"/>
      <c r="I371" s="175"/>
      <c r="J371" s="7"/>
      <c r="K371" s="4"/>
      <c r="L371" s="4"/>
      <c r="M371" s="4"/>
      <c r="N371" s="53"/>
      <c r="O371" s="4"/>
      <c r="P371" s="4"/>
      <c r="Q371" s="4"/>
      <c r="R371" s="4"/>
      <c r="S371" s="4"/>
      <c r="T371" s="4"/>
      <c r="U371" s="4"/>
      <c r="V371" s="4"/>
      <c r="W371" s="4"/>
      <c r="X371" s="4"/>
      <c r="Y371" s="4"/>
      <c r="Z371" s="4"/>
    </row>
    <row r="372" spans="1:26" ht="15.75" customHeight="1">
      <c r="A372" s="71"/>
      <c r="B372" s="7"/>
      <c r="C372" s="4"/>
      <c r="D372" s="28"/>
      <c r="E372" s="28"/>
      <c r="F372" s="175"/>
      <c r="G372" s="28"/>
      <c r="H372" s="28"/>
      <c r="I372" s="175"/>
      <c r="J372" s="7"/>
      <c r="K372" s="4"/>
      <c r="L372" s="4"/>
      <c r="M372" s="4"/>
      <c r="N372" s="53"/>
      <c r="O372" s="4"/>
      <c r="P372" s="4"/>
      <c r="Q372" s="4"/>
      <c r="R372" s="4"/>
      <c r="S372" s="4"/>
      <c r="T372" s="4"/>
      <c r="U372" s="4"/>
      <c r="V372" s="4"/>
      <c r="W372" s="4"/>
      <c r="X372" s="4"/>
      <c r="Y372" s="4"/>
      <c r="Z372" s="4"/>
    </row>
    <row r="373" spans="1:26" ht="15.75" customHeight="1">
      <c r="A373" s="71"/>
      <c r="B373" s="7"/>
      <c r="C373" s="4"/>
      <c r="D373" s="28"/>
      <c r="E373" s="28"/>
      <c r="F373" s="175"/>
      <c r="G373" s="28"/>
      <c r="H373" s="28"/>
      <c r="I373" s="175"/>
      <c r="J373" s="7"/>
      <c r="K373" s="4"/>
      <c r="L373" s="4"/>
      <c r="M373" s="4"/>
      <c r="N373" s="53"/>
      <c r="O373" s="4"/>
      <c r="P373" s="4"/>
      <c r="Q373" s="4"/>
      <c r="R373" s="4"/>
      <c r="S373" s="4"/>
      <c r="T373" s="4"/>
      <c r="U373" s="4"/>
      <c r="V373" s="4"/>
      <c r="W373" s="4"/>
      <c r="X373" s="4"/>
      <c r="Y373" s="4"/>
      <c r="Z373" s="4"/>
    </row>
    <row r="374" spans="1:26" ht="15.75" customHeight="1">
      <c r="A374" s="71"/>
      <c r="B374" s="7"/>
      <c r="C374" s="4"/>
      <c r="D374" s="28"/>
      <c r="E374" s="28"/>
      <c r="F374" s="175"/>
      <c r="G374" s="28"/>
      <c r="H374" s="28"/>
      <c r="I374" s="175"/>
      <c r="J374" s="7"/>
      <c r="K374" s="4"/>
      <c r="L374" s="4"/>
      <c r="M374" s="4"/>
      <c r="N374" s="53"/>
      <c r="O374" s="4"/>
      <c r="P374" s="4"/>
      <c r="Q374" s="4"/>
      <c r="R374" s="4"/>
      <c r="S374" s="4"/>
      <c r="T374" s="4"/>
      <c r="U374" s="4"/>
      <c r="V374" s="4"/>
      <c r="W374" s="4"/>
      <c r="X374" s="4"/>
      <c r="Y374" s="4"/>
      <c r="Z374" s="4"/>
    </row>
    <row r="375" spans="1:26" ht="15.75" customHeight="1">
      <c r="A375" s="71"/>
      <c r="B375" s="7"/>
      <c r="C375" s="4"/>
      <c r="D375" s="28"/>
      <c r="E375" s="28"/>
      <c r="F375" s="175"/>
      <c r="G375" s="28"/>
      <c r="H375" s="28"/>
      <c r="I375" s="175"/>
      <c r="J375" s="7"/>
      <c r="K375" s="4"/>
      <c r="L375" s="4"/>
      <c r="M375" s="4"/>
      <c r="N375" s="53"/>
      <c r="O375" s="4"/>
      <c r="P375" s="4"/>
      <c r="Q375" s="4"/>
      <c r="R375" s="4"/>
      <c r="S375" s="4"/>
      <c r="T375" s="4"/>
      <c r="U375" s="4"/>
      <c r="V375" s="4"/>
      <c r="W375" s="4"/>
      <c r="X375" s="4"/>
      <c r="Y375" s="4"/>
      <c r="Z375" s="4"/>
    </row>
    <row r="376" spans="1:26" ht="15.75" customHeight="1">
      <c r="A376" s="71"/>
      <c r="B376" s="7"/>
      <c r="C376" s="4"/>
      <c r="D376" s="28"/>
      <c r="E376" s="28"/>
      <c r="F376" s="175"/>
      <c r="G376" s="28"/>
      <c r="H376" s="28"/>
      <c r="I376" s="175"/>
      <c r="J376" s="7"/>
      <c r="K376" s="4"/>
      <c r="L376" s="4"/>
      <c r="M376" s="4"/>
      <c r="N376" s="53"/>
      <c r="O376" s="4"/>
      <c r="P376" s="4"/>
      <c r="Q376" s="4"/>
      <c r="R376" s="4"/>
      <c r="S376" s="4"/>
      <c r="T376" s="4"/>
      <c r="U376" s="4"/>
      <c r="V376" s="4"/>
      <c r="W376" s="4"/>
      <c r="X376" s="4"/>
      <c r="Y376" s="4"/>
      <c r="Z376" s="4"/>
    </row>
    <row r="377" spans="1:26" ht="15.75" customHeight="1">
      <c r="A377" s="71"/>
      <c r="B377" s="7"/>
      <c r="C377" s="4"/>
      <c r="D377" s="28"/>
      <c r="E377" s="28"/>
      <c r="F377" s="175"/>
      <c r="G377" s="28"/>
      <c r="H377" s="28"/>
      <c r="I377" s="175"/>
      <c r="J377" s="7"/>
      <c r="K377" s="4"/>
      <c r="L377" s="4"/>
      <c r="M377" s="4"/>
      <c r="N377" s="53"/>
      <c r="O377" s="4"/>
      <c r="P377" s="4"/>
      <c r="Q377" s="4"/>
      <c r="R377" s="4"/>
      <c r="S377" s="4"/>
      <c r="T377" s="4"/>
      <c r="U377" s="4"/>
      <c r="V377" s="4"/>
      <c r="W377" s="4"/>
      <c r="X377" s="4"/>
      <c r="Y377" s="4"/>
      <c r="Z377" s="4"/>
    </row>
    <row r="378" spans="1:26" ht="15.75" customHeight="1">
      <c r="A378" s="71"/>
      <c r="B378" s="7"/>
      <c r="C378" s="4"/>
      <c r="D378" s="28"/>
      <c r="E378" s="28"/>
      <c r="F378" s="175"/>
      <c r="G378" s="28"/>
      <c r="H378" s="28"/>
      <c r="I378" s="175"/>
      <c r="J378" s="7"/>
      <c r="K378" s="4"/>
      <c r="L378" s="4"/>
      <c r="M378" s="4"/>
      <c r="N378" s="53"/>
      <c r="O378" s="4"/>
      <c r="P378" s="4"/>
      <c r="Q378" s="4"/>
      <c r="R378" s="4"/>
      <c r="S378" s="4"/>
      <c r="T378" s="4"/>
      <c r="U378" s="4"/>
      <c r="V378" s="4"/>
      <c r="W378" s="4"/>
      <c r="X378" s="4"/>
      <c r="Y378" s="4"/>
      <c r="Z378" s="4"/>
    </row>
    <row r="379" spans="1:26" ht="15.75" customHeight="1">
      <c r="A379" s="71"/>
      <c r="B379" s="7"/>
      <c r="C379" s="4"/>
      <c r="D379" s="28"/>
      <c r="E379" s="28"/>
      <c r="F379" s="175"/>
      <c r="G379" s="28"/>
      <c r="H379" s="28"/>
      <c r="I379" s="175"/>
      <c r="J379" s="7"/>
      <c r="K379" s="4"/>
      <c r="L379" s="4"/>
      <c r="M379" s="4"/>
      <c r="N379" s="53"/>
      <c r="O379" s="4"/>
      <c r="P379" s="4"/>
      <c r="Q379" s="4"/>
      <c r="R379" s="4"/>
      <c r="S379" s="4"/>
      <c r="T379" s="4"/>
      <c r="U379" s="4"/>
      <c r="V379" s="4"/>
      <c r="W379" s="4"/>
      <c r="X379" s="4"/>
      <c r="Y379" s="4"/>
      <c r="Z379" s="4"/>
    </row>
    <row r="380" spans="1:26" ht="15.75" customHeight="1">
      <c r="A380" s="71"/>
      <c r="B380" s="7"/>
      <c r="C380" s="4"/>
      <c r="D380" s="28"/>
      <c r="E380" s="28"/>
      <c r="F380" s="175"/>
      <c r="G380" s="28"/>
      <c r="H380" s="28"/>
      <c r="I380" s="175"/>
      <c r="J380" s="7"/>
      <c r="K380" s="4"/>
      <c r="L380" s="4"/>
      <c r="M380" s="4"/>
      <c r="N380" s="53"/>
      <c r="O380" s="4"/>
      <c r="P380" s="4"/>
      <c r="Q380" s="4"/>
      <c r="R380" s="4"/>
      <c r="S380" s="4"/>
      <c r="T380" s="4"/>
      <c r="U380" s="4"/>
      <c r="V380" s="4"/>
      <c r="W380" s="4"/>
      <c r="X380" s="4"/>
      <c r="Y380" s="4"/>
      <c r="Z380" s="4"/>
    </row>
    <row r="381" spans="1:26" ht="15.75" customHeight="1">
      <c r="A381" s="71"/>
      <c r="B381" s="7"/>
      <c r="C381" s="4"/>
      <c r="D381" s="28"/>
      <c r="E381" s="28"/>
      <c r="F381" s="175"/>
      <c r="G381" s="28"/>
      <c r="H381" s="28"/>
      <c r="I381" s="175"/>
      <c r="J381" s="7"/>
      <c r="K381" s="4"/>
      <c r="L381" s="4"/>
      <c r="M381" s="4"/>
      <c r="N381" s="53"/>
      <c r="O381" s="4"/>
      <c r="P381" s="4"/>
      <c r="Q381" s="4"/>
      <c r="R381" s="4"/>
      <c r="S381" s="4"/>
      <c r="T381" s="4"/>
      <c r="U381" s="4"/>
      <c r="V381" s="4"/>
      <c r="W381" s="4"/>
      <c r="X381" s="4"/>
      <c r="Y381" s="4"/>
      <c r="Z381" s="4"/>
    </row>
    <row r="382" spans="1:26" ht="15.75" customHeight="1">
      <c r="A382" s="71"/>
      <c r="B382" s="7"/>
      <c r="C382" s="4"/>
      <c r="D382" s="28"/>
      <c r="E382" s="28"/>
      <c r="F382" s="175"/>
      <c r="G382" s="28"/>
      <c r="H382" s="28"/>
      <c r="I382" s="175"/>
      <c r="J382" s="7"/>
      <c r="K382" s="4"/>
      <c r="L382" s="4"/>
      <c r="M382" s="4"/>
      <c r="N382" s="53"/>
      <c r="O382" s="4"/>
      <c r="P382" s="4"/>
      <c r="Q382" s="4"/>
      <c r="R382" s="4"/>
      <c r="S382" s="4"/>
      <c r="T382" s="4"/>
      <c r="U382" s="4"/>
      <c r="V382" s="4"/>
      <c r="W382" s="4"/>
      <c r="X382" s="4"/>
      <c r="Y382" s="4"/>
      <c r="Z382" s="4"/>
    </row>
    <row r="383" spans="1:26" ht="15.75" customHeight="1">
      <c r="A383" s="71"/>
      <c r="B383" s="7"/>
      <c r="C383" s="4"/>
      <c r="D383" s="28"/>
      <c r="E383" s="28"/>
      <c r="F383" s="175"/>
      <c r="G383" s="28"/>
      <c r="H383" s="28"/>
      <c r="I383" s="175"/>
      <c r="J383" s="7"/>
      <c r="K383" s="4"/>
      <c r="L383" s="4"/>
      <c r="M383" s="4"/>
      <c r="N383" s="53"/>
      <c r="O383" s="4"/>
      <c r="P383" s="4"/>
      <c r="Q383" s="4"/>
      <c r="R383" s="4"/>
      <c r="S383" s="4"/>
      <c r="T383" s="4"/>
      <c r="U383" s="4"/>
      <c r="V383" s="4"/>
      <c r="W383" s="4"/>
      <c r="X383" s="4"/>
      <c r="Y383" s="4"/>
      <c r="Z383" s="4"/>
    </row>
    <row r="384" spans="1:26" ht="15.75" customHeight="1">
      <c r="A384" s="71"/>
      <c r="B384" s="7"/>
      <c r="C384" s="4"/>
      <c r="D384" s="28"/>
      <c r="E384" s="28"/>
      <c r="F384" s="175"/>
      <c r="G384" s="28"/>
      <c r="H384" s="28"/>
      <c r="I384" s="175"/>
      <c r="J384" s="7"/>
      <c r="K384" s="4"/>
      <c r="L384" s="4"/>
      <c r="M384" s="4"/>
      <c r="N384" s="53"/>
      <c r="O384" s="4"/>
      <c r="P384" s="4"/>
      <c r="Q384" s="4"/>
      <c r="R384" s="4"/>
      <c r="S384" s="4"/>
      <c r="T384" s="4"/>
      <c r="U384" s="4"/>
      <c r="V384" s="4"/>
      <c r="W384" s="4"/>
      <c r="X384" s="4"/>
      <c r="Y384" s="4"/>
      <c r="Z384" s="4"/>
    </row>
    <row r="385" spans="1:26" ht="15.75" customHeight="1">
      <c r="A385" s="71"/>
      <c r="B385" s="7"/>
      <c r="C385" s="4"/>
      <c r="D385" s="28"/>
      <c r="E385" s="28"/>
      <c r="F385" s="175"/>
      <c r="G385" s="28"/>
      <c r="H385" s="28"/>
      <c r="I385" s="175"/>
      <c r="J385" s="7"/>
      <c r="K385" s="4"/>
      <c r="L385" s="4"/>
      <c r="M385" s="4"/>
      <c r="N385" s="53"/>
      <c r="O385" s="4"/>
      <c r="P385" s="4"/>
      <c r="Q385" s="4"/>
      <c r="R385" s="4"/>
      <c r="S385" s="4"/>
      <c r="T385" s="4"/>
      <c r="U385" s="4"/>
      <c r="V385" s="4"/>
      <c r="W385" s="4"/>
      <c r="X385" s="4"/>
      <c r="Y385" s="4"/>
      <c r="Z385" s="4"/>
    </row>
    <row r="386" spans="1:26" ht="15.75" customHeight="1">
      <c r="A386" s="71"/>
      <c r="B386" s="7"/>
      <c r="C386" s="4"/>
      <c r="D386" s="28"/>
      <c r="E386" s="28"/>
      <c r="F386" s="175"/>
      <c r="G386" s="28"/>
      <c r="H386" s="28"/>
      <c r="I386" s="175"/>
      <c r="J386" s="7"/>
      <c r="K386" s="4"/>
      <c r="L386" s="4"/>
      <c r="M386" s="4"/>
      <c r="N386" s="53"/>
      <c r="O386" s="4"/>
      <c r="P386" s="4"/>
      <c r="Q386" s="4"/>
      <c r="R386" s="4"/>
      <c r="S386" s="4"/>
      <c r="T386" s="4"/>
      <c r="U386" s="4"/>
      <c r="V386" s="4"/>
      <c r="W386" s="4"/>
      <c r="X386" s="4"/>
      <c r="Y386" s="4"/>
      <c r="Z386" s="4"/>
    </row>
    <row r="387" spans="1:26" ht="15.75" customHeight="1">
      <c r="A387" s="71"/>
      <c r="B387" s="7"/>
      <c r="C387" s="4"/>
      <c r="D387" s="28"/>
      <c r="E387" s="28"/>
      <c r="F387" s="175"/>
      <c r="G387" s="28"/>
      <c r="H387" s="28"/>
      <c r="I387" s="175"/>
      <c r="J387" s="7"/>
      <c r="K387" s="4"/>
      <c r="L387" s="4"/>
      <c r="M387" s="4"/>
      <c r="N387" s="53"/>
      <c r="O387" s="4"/>
      <c r="P387" s="4"/>
      <c r="Q387" s="4"/>
      <c r="R387" s="4"/>
      <c r="S387" s="4"/>
      <c r="T387" s="4"/>
      <c r="U387" s="4"/>
      <c r="V387" s="4"/>
      <c r="W387" s="4"/>
      <c r="X387" s="4"/>
      <c r="Y387" s="4"/>
      <c r="Z387" s="4"/>
    </row>
    <row r="388" spans="1:26" ht="15.75" customHeight="1">
      <c r="A388" s="71"/>
      <c r="B388" s="7"/>
      <c r="C388" s="4"/>
      <c r="D388" s="28"/>
      <c r="E388" s="28"/>
      <c r="F388" s="175"/>
      <c r="G388" s="28"/>
      <c r="H388" s="28"/>
      <c r="I388" s="175"/>
      <c r="J388" s="7"/>
      <c r="K388" s="4"/>
      <c r="L388" s="4"/>
      <c r="M388" s="4"/>
      <c r="N388" s="53"/>
      <c r="O388" s="4"/>
      <c r="P388" s="4"/>
      <c r="Q388" s="4"/>
      <c r="R388" s="4"/>
      <c r="S388" s="4"/>
      <c r="T388" s="4"/>
      <c r="U388" s="4"/>
      <c r="V388" s="4"/>
      <c r="W388" s="4"/>
      <c r="X388" s="4"/>
      <c r="Y388" s="4"/>
      <c r="Z388" s="4"/>
    </row>
    <row r="389" spans="1:26" ht="15.75" customHeight="1">
      <c r="A389" s="71"/>
      <c r="B389" s="7"/>
      <c r="C389" s="4"/>
      <c r="D389" s="28"/>
      <c r="E389" s="28"/>
      <c r="F389" s="175"/>
      <c r="G389" s="28"/>
      <c r="H389" s="28"/>
      <c r="I389" s="175"/>
      <c r="J389" s="7"/>
      <c r="K389" s="4"/>
      <c r="L389" s="4"/>
      <c r="M389" s="4"/>
      <c r="N389" s="53"/>
      <c r="O389" s="4"/>
      <c r="P389" s="4"/>
      <c r="Q389" s="4"/>
      <c r="R389" s="4"/>
      <c r="S389" s="4"/>
      <c r="T389" s="4"/>
      <c r="U389" s="4"/>
      <c r="V389" s="4"/>
      <c r="W389" s="4"/>
      <c r="X389" s="4"/>
      <c r="Y389" s="4"/>
      <c r="Z389" s="4"/>
    </row>
    <row r="390" spans="1:26" ht="15.75" customHeight="1">
      <c r="A390" s="71"/>
      <c r="B390" s="7"/>
      <c r="C390" s="4"/>
      <c r="D390" s="28"/>
      <c r="E390" s="28"/>
      <c r="F390" s="175"/>
      <c r="G390" s="28"/>
      <c r="H390" s="28"/>
      <c r="I390" s="175"/>
      <c r="J390" s="7"/>
      <c r="K390" s="4"/>
      <c r="L390" s="4"/>
      <c r="M390" s="4"/>
      <c r="N390" s="53"/>
      <c r="O390" s="4"/>
      <c r="P390" s="4"/>
      <c r="Q390" s="4"/>
      <c r="R390" s="4"/>
      <c r="S390" s="4"/>
      <c r="T390" s="4"/>
      <c r="U390" s="4"/>
      <c r="V390" s="4"/>
      <c r="W390" s="4"/>
      <c r="X390" s="4"/>
      <c r="Y390" s="4"/>
      <c r="Z390" s="4"/>
    </row>
    <row r="391" spans="1:26" ht="15.75" customHeight="1">
      <c r="A391" s="71"/>
      <c r="B391" s="7"/>
      <c r="C391" s="4"/>
      <c r="D391" s="28"/>
      <c r="E391" s="28"/>
      <c r="F391" s="175"/>
      <c r="G391" s="28"/>
      <c r="H391" s="28"/>
      <c r="I391" s="175"/>
      <c r="J391" s="7"/>
      <c r="K391" s="4"/>
      <c r="L391" s="4"/>
      <c r="M391" s="4"/>
      <c r="N391" s="53"/>
      <c r="O391" s="4"/>
      <c r="P391" s="4"/>
      <c r="Q391" s="4"/>
      <c r="R391" s="4"/>
      <c r="S391" s="4"/>
      <c r="T391" s="4"/>
      <c r="U391" s="4"/>
      <c r="V391" s="4"/>
      <c r="W391" s="4"/>
      <c r="X391" s="4"/>
      <c r="Y391" s="4"/>
      <c r="Z391" s="4"/>
    </row>
    <row r="392" spans="1:26" ht="15.75" customHeight="1">
      <c r="A392" s="71"/>
      <c r="B392" s="7"/>
      <c r="C392" s="4"/>
      <c r="D392" s="28"/>
      <c r="E392" s="28"/>
      <c r="F392" s="175"/>
      <c r="G392" s="28"/>
      <c r="H392" s="28"/>
      <c r="I392" s="175"/>
      <c r="J392" s="7"/>
      <c r="K392" s="4"/>
      <c r="L392" s="4"/>
      <c r="M392" s="4"/>
      <c r="N392" s="53"/>
      <c r="O392" s="4"/>
      <c r="P392" s="4"/>
      <c r="Q392" s="4"/>
      <c r="R392" s="4"/>
      <c r="S392" s="4"/>
      <c r="T392" s="4"/>
      <c r="U392" s="4"/>
      <c r="V392" s="4"/>
      <c r="W392" s="4"/>
      <c r="X392" s="4"/>
      <c r="Y392" s="4"/>
      <c r="Z392" s="4"/>
    </row>
    <row r="393" spans="1:26" ht="15.75" customHeight="1">
      <c r="A393" s="71"/>
      <c r="B393" s="7"/>
      <c r="C393" s="4"/>
      <c r="D393" s="28"/>
      <c r="E393" s="28"/>
      <c r="F393" s="175"/>
      <c r="G393" s="28"/>
      <c r="H393" s="28"/>
      <c r="I393" s="175"/>
      <c r="J393" s="7"/>
      <c r="K393" s="4"/>
      <c r="L393" s="4"/>
      <c r="M393" s="4"/>
      <c r="N393" s="53"/>
      <c r="O393" s="4"/>
      <c r="P393" s="4"/>
      <c r="Q393" s="4"/>
      <c r="R393" s="4"/>
      <c r="S393" s="4"/>
      <c r="T393" s="4"/>
      <c r="U393" s="4"/>
      <c r="V393" s="4"/>
      <c r="W393" s="4"/>
      <c r="X393" s="4"/>
      <c r="Y393" s="4"/>
      <c r="Z393" s="4"/>
    </row>
    <row r="394" spans="1:26" ht="15.75" customHeight="1">
      <c r="A394" s="71"/>
      <c r="B394" s="7"/>
      <c r="C394" s="4"/>
      <c r="D394" s="28"/>
      <c r="E394" s="28"/>
      <c r="F394" s="175"/>
      <c r="G394" s="28"/>
      <c r="H394" s="28"/>
      <c r="I394" s="175"/>
      <c r="J394" s="7"/>
      <c r="K394" s="4"/>
      <c r="L394" s="4"/>
      <c r="M394" s="4"/>
      <c r="N394" s="53"/>
      <c r="O394" s="4"/>
      <c r="P394" s="4"/>
      <c r="Q394" s="4"/>
      <c r="R394" s="4"/>
      <c r="S394" s="4"/>
      <c r="T394" s="4"/>
      <c r="U394" s="4"/>
      <c r="V394" s="4"/>
      <c r="W394" s="4"/>
      <c r="X394" s="4"/>
      <c r="Y394" s="4"/>
      <c r="Z394" s="4"/>
    </row>
    <row r="395" spans="1:26" ht="15.75" customHeight="1">
      <c r="A395" s="71"/>
      <c r="B395" s="7"/>
      <c r="C395" s="4"/>
      <c r="D395" s="28"/>
      <c r="E395" s="28"/>
      <c r="F395" s="175"/>
      <c r="G395" s="28"/>
      <c r="H395" s="28"/>
      <c r="I395" s="175"/>
      <c r="J395" s="7"/>
      <c r="K395" s="4"/>
      <c r="L395" s="4"/>
      <c r="M395" s="4"/>
      <c r="N395" s="53"/>
      <c r="O395" s="4"/>
      <c r="P395" s="4"/>
      <c r="Q395" s="4"/>
      <c r="R395" s="4"/>
      <c r="S395" s="4"/>
      <c r="T395" s="4"/>
      <c r="U395" s="4"/>
      <c r="V395" s="4"/>
      <c r="W395" s="4"/>
      <c r="X395" s="4"/>
      <c r="Y395" s="4"/>
      <c r="Z395" s="4"/>
    </row>
    <row r="396" spans="1:26" ht="15.75" customHeight="1">
      <c r="A396" s="71"/>
      <c r="B396" s="7"/>
      <c r="C396" s="4"/>
      <c r="D396" s="28"/>
      <c r="E396" s="28"/>
      <c r="F396" s="175"/>
      <c r="G396" s="28"/>
      <c r="H396" s="28"/>
      <c r="I396" s="175"/>
      <c r="J396" s="7"/>
      <c r="K396" s="4"/>
      <c r="L396" s="4"/>
      <c r="M396" s="4"/>
      <c r="N396" s="53"/>
      <c r="O396" s="4"/>
      <c r="P396" s="4"/>
      <c r="Q396" s="4"/>
      <c r="R396" s="4"/>
      <c r="S396" s="4"/>
      <c r="T396" s="4"/>
      <c r="U396" s="4"/>
      <c r="V396" s="4"/>
      <c r="W396" s="4"/>
      <c r="X396" s="4"/>
      <c r="Y396" s="4"/>
      <c r="Z396" s="4"/>
    </row>
    <row r="397" spans="1:26" ht="15.75" customHeight="1">
      <c r="A397" s="71"/>
      <c r="B397" s="7"/>
      <c r="C397" s="4"/>
      <c r="D397" s="28"/>
      <c r="E397" s="28"/>
      <c r="F397" s="175"/>
      <c r="G397" s="28"/>
      <c r="H397" s="28"/>
      <c r="I397" s="175"/>
      <c r="J397" s="7"/>
      <c r="K397" s="4"/>
      <c r="L397" s="4"/>
      <c r="M397" s="4"/>
      <c r="N397" s="53"/>
      <c r="O397" s="4"/>
      <c r="P397" s="4"/>
      <c r="Q397" s="4"/>
      <c r="R397" s="4"/>
      <c r="S397" s="4"/>
      <c r="T397" s="4"/>
      <c r="U397" s="4"/>
      <c r="V397" s="4"/>
      <c r="W397" s="4"/>
      <c r="X397" s="4"/>
      <c r="Y397" s="4"/>
      <c r="Z397" s="4"/>
    </row>
    <row r="398" spans="1:26" ht="15.75" customHeight="1">
      <c r="A398" s="71"/>
      <c r="B398" s="7"/>
      <c r="C398" s="4"/>
      <c r="D398" s="28"/>
      <c r="E398" s="28"/>
      <c r="F398" s="175"/>
      <c r="G398" s="28"/>
      <c r="H398" s="28"/>
      <c r="I398" s="175"/>
      <c r="J398" s="7"/>
      <c r="K398" s="4"/>
      <c r="L398" s="4"/>
      <c r="M398" s="4"/>
      <c r="N398" s="53"/>
      <c r="O398" s="4"/>
      <c r="P398" s="4"/>
      <c r="Q398" s="4"/>
      <c r="R398" s="4"/>
      <c r="S398" s="4"/>
      <c r="T398" s="4"/>
      <c r="U398" s="4"/>
      <c r="V398" s="4"/>
      <c r="W398" s="4"/>
      <c r="X398" s="4"/>
      <c r="Y398" s="4"/>
      <c r="Z398" s="4"/>
    </row>
    <row r="399" spans="1:26" ht="15.75" customHeight="1">
      <c r="A399" s="71"/>
      <c r="B399" s="7"/>
      <c r="C399" s="4"/>
      <c r="D399" s="28"/>
      <c r="E399" s="28"/>
      <c r="F399" s="175"/>
      <c r="G399" s="28"/>
      <c r="H399" s="28"/>
      <c r="I399" s="175"/>
      <c r="J399" s="7"/>
      <c r="K399" s="4"/>
      <c r="L399" s="4"/>
      <c r="M399" s="4"/>
      <c r="N399" s="53"/>
      <c r="O399" s="4"/>
      <c r="P399" s="4"/>
      <c r="Q399" s="4"/>
      <c r="R399" s="4"/>
      <c r="S399" s="4"/>
      <c r="T399" s="4"/>
      <c r="U399" s="4"/>
      <c r="V399" s="4"/>
      <c r="W399" s="4"/>
      <c r="X399" s="4"/>
      <c r="Y399" s="4"/>
      <c r="Z399" s="4"/>
    </row>
    <row r="400" spans="1:26" ht="15.75" customHeight="1">
      <c r="A400" s="71"/>
      <c r="B400" s="7"/>
      <c r="C400" s="4"/>
      <c r="D400" s="28"/>
      <c r="E400" s="28"/>
      <c r="F400" s="175"/>
      <c r="G400" s="28"/>
      <c r="H400" s="28"/>
      <c r="I400" s="175"/>
      <c r="J400" s="7"/>
      <c r="K400" s="4"/>
      <c r="L400" s="4"/>
      <c r="M400" s="4"/>
      <c r="N400" s="53"/>
      <c r="O400" s="4"/>
      <c r="P400" s="4"/>
      <c r="Q400" s="4"/>
      <c r="R400" s="4"/>
      <c r="S400" s="4"/>
      <c r="T400" s="4"/>
      <c r="U400" s="4"/>
      <c r="V400" s="4"/>
      <c r="W400" s="4"/>
      <c r="X400" s="4"/>
      <c r="Y400" s="4"/>
      <c r="Z400" s="4"/>
    </row>
    <row r="401" spans="1:26" ht="15.75" customHeight="1">
      <c r="A401" s="71"/>
      <c r="B401" s="7"/>
      <c r="C401" s="4"/>
      <c r="D401" s="28"/>
      <c r="E401" s="28"/>
      <c r="F401" s="175"/>
      <c r="G401" s="28"/>
      <c r="H401" s="28"/>
      <c r="I401" s="175"/>
      <c r="J401" s="7"/>
      <c r="K401" s="4"/>
      <c r="L401" s="4"/>
      <c r="M401" s="4"/>
      <c r="N401" s="53"/>
      <c r="O401" s="4"/>
      <c r="P401" s="4"/>
      <c r="Q401" s="4"/>
      <c r="R401" s="4"/>
      <c r="S401" s="4"/>
      <c r="T401" s="4"/>
      <c r="U401" s="4"/>
      <c r="V401" s="4"/>
      <c r="W401" s="4"/>
      <c r="X401" s="4"/>
      <c r="Y401" s="4"/>
      <c r="Z401" s="4"/>
    </row>
    <row r="402" spans="1:26" ht="15.75" customHeight="1">
      <c r="A402" s="71"/>
      <c r="B402" s="7"/>
      <c r="C402" s="4"/>
      <c r="D402" s="28"/>
      <c r="E402" s="28"/>
      <c r="F402" s="175"/>
      <c r="G402" s="28"/>
      <c r="H402" s="28"/>
      <c r="I402" s="175"/>
      <c r="J402" s="7"/>
      <c r="K402" s="4"/>
      <c r="L402" s="4"/>
      <c r="M402" s="4"/>
      <c r="N402" s="53"/>
      <c r="O402" s="4"/>
      <c r="P402" s="4"/>
      <c r="Q402" s="4"/>
      <c r="R402" s="4"/>
      <c r="S402" s="4"/>
      <c r="T402" s="4"/>
      <c r="U402" s="4"/>
      <c r="V402" s="4"/>
      <c r="W402" s="4"/>
      <c r="X402" s="4"/>
      <c r="Y402" s="4"/>
      <c r="Z402" s="4"/>
    </row>
    <row r="403" spans="1:26" ht="15.75" customHeight="1">
      <c r="A403" s="71"/>
      <c r="B403" s="7"/>
      <c r="C403" s="4"/>
      <c r="D403" s="28"/>
      <c r="E403" s="28"/>
      <c r="F403" s="175"/>
      <c r="G403" s="28"/>
      <c r="H403" s="28"/>
      <c r="I403" s="175"/>
      <c r="J403" s="7"/>
      <c r="K403" s="4"/>
      <c r="L403" s="4"/>
      <c r="M403" s="4"/>
      <c r="N403" s="53"/>
      <c r="O403" s="4"/>
      <c r="P403" s="4"/>
      <c r="Q403" s="4"/>
      <c r="R403" s="4"/>
      <c r="S403" s="4"/>
      <c r="T403" s="4"/>
      <c r="U403" s="4"/>
      <c r="V403" s="4"/>
      <c r="W403" s="4"/>
      <c r="X403" s="4"/>
      <c r="Y403" s="4"/>
      <c r="Z403" s="4"/>
    </row>
    <row r="404" spans="1:26" ht="15.75" customHeight="1">
      <c r="A404" s="71"/>
      <c r="B404" s="7"/>
      <c r="C404" s="4"/>
      <c r="D404" s="28"/>
      <c r="E404" s="28"/>
      <c r="F404" s="175"/>
      <c r="G404" s="28"/>
      <c r="H404" s="28"/>
      <c r="I404" s="175"/>
      <c r="J404" s="7"/>
      <c r="K404" s="4"/>
      <c r="L404" s="4"/>
      <c r="M404" s="4"/>
      <c r="N404" s="53"/>
      <c r="O404" s="4"/>
      <c r="P404" s="4"/>
      <c r="Q404" s="4"/>
      <c r="R404" s="4"/>
      <c r="S404" s="4"/>
      <c r="T404" s="4"/>
      <c r="U404" s="4"/>
      <c r="V404" s="4"/>
      <c r="W404" s="4"/>
      <c r="X404" s="4"/>
      <c r="Y404" s="4"/>
      <c r="Z404" s="4"/>
    </row>
    <row r="405" spans="1:26" ht="15.75" customHeight="1">
      <c r="A405" s="71"/>
      <c r="B405" s="7"/>
      <c r="C405" s="4"/>
      <c r="D405" s="28"/>
      <c r="E405" s="28"/>
      <c r="F405" s="175"/>
      <c r="G405" s="28"/>
      <c r="H405" s="28"/>
      <c r="I405" s="175"/>
      <c r="J405" s="7"/>
      <c r="K405" s="4"/>
      <c r="L405" s="4"/>
      <c r="M405" s="4"/>
      <c r="N405" s="53"/>
      <c r="O405" s="4"/>
      <c r="P405" s="4"/>
      <c r="Q405" s="4"/>
      <c r="R405" s="4"/>
      <c r="S405" s="4"/>
      <c r="T405" s="4"/>
      <c r="U405" s="4"/>
      <c r="V405" s="4"/>
      <c r="W405" s="4"/>
      <c r="X405" s="4"/>
      <c r="Y405" s="4"/>
      <c r="Z405" s="4"/>
    </row>
    <row r="406" spans="1:26" ht="15.75" customHeight="1">
      <c r="A406" s="71"/>
      <c r="B406" s="7"/>
      <c r="C406" s="4"/>
      <c r="D406" s="28"/>
      <c r="E406" s="28"/>
      <c r="F406" s="175"/>
      <c r="G406" s="28"/>
      <c r="H406" s="28"/>
      <c r="I406" s="175"/>
      <c r="J406" s="7"/>
      <c r="K406" s="4"/>
      <c r="L406" s="4"/>
      <c r="M406" s="4"/>
      <c r="N406" s="53"/>
      <c r="O406" s="4"/>
      <c r="P406" s="4"/>
      <c r="Q406" s="4"/>
      <c r="R406" s="4"/>
      <c r="S406" s="4"/>
      <c r="T406" s="4"/>
      <c r="U406" s="4"/>
      <c r="V406" s="4"/>
      <c r="W406" s="4"/>
      <c r="X406" s="4"/>
      <c r="Y406" s="4"/>
      <c r="Z406" s="4"/>
    </row>
    <row r="407" spans="1:26" ht="15.75" customHeight="1">
      <c r="A407" s="71"/>
      <c r="B407" s="7"/>
      <c r="C407" s="4"/>
      <c r="D407" s="28"/>
      <c r="E407" s="28"/>
      <c r="F407" s="175"/>
      <c r="G407" s="28"/>
      <c r="H407" s="28"/>
      <c r="I407" s="175"/>
      <c r="J407" s="7"/>
      <c r="K407" s="4"/>
      <c r="L407" s="4"/>
      <c r="M407" s="4"/>
      <c r="N407" s="53"/>
      <c r="O407" s="4"/>
      <c r="P407" s="4"/>
      <c r="Q407" s="4"/>
      <c r="R407" s="4"/>
      <c r="S407" s="4"/>
      <c r="T407" s="4"/>
      <c r="U407" s="4"/>
      <c r="V407" s="4"/>
      <c r="W407" s="4"/>
      <c r="X407" s="4"/>
      <c r="Y407" s="4"/>
      <c r="Z407" s="4"/>
    </row>
    <row r="408" spans="1:26" ht="15.75" customHeight="1">
      <c r="A408" s="71"/>
      <c r="B408" s="7"/>
      <c r="C408" s="4"/>
      <c r="D408" s="28"/>
      <c r="E408" s="28"/>
      <c r="F408" s="175"/>
      <c r="G408" s="28"/>
      <c r="H408" s="28"/>
      <c r="I408" s="175"/>
      <c r="J408" s="7"/>
      <c r="K408" s="4"/>
      <c r="L408" s="4"/>
      <c r="M408" s="4"/>
      <c r="N408" s="53"/>
      <c r="O408" s="4"/>
      <c r="P408" s="4"/>
      <c r="Q408" s="4"/>
      <c r="R408" s="4"/>
      <c r="S408" s="4"/>
      <c r="T408" s="4"/>
      <c r="U408" s="4"/>
      <c r="V408" s="4"/>
      <c r="W408" s="4"/>
      <c r="X408" s="4"/>
      <c r="Y408" s="4"/>
      <c r="Z408" s="4"/>
    </row>
    <row r="409" spans="1:26" ht="15.75" customHeight="1">
      <c r="A409" s="71"/>
      <c r="B409" s="7"/>
      <c r="C409" s="4"/>
      <c r="D409" s="28"/>
      <c r="E409" s="28"/>
      <c r="F409" s="175"/>
      <c r="G409" s="28"/>
      <c r="H409" s="28"/>
      <c r="I409" s="175"/>
      <c r="J409" s="7"/>
      <c r="K409" s="4"/>
      <c r="L409" s="4"/>
      <c r="M409" s="4"/>
      <c r="N409" s="53"/>
      <c r="O409" s="4"/>
      <c r="P409" s="4"/>
      <c r="Q409" s="4"/>
      <c r="R409" s="4"/>
      <c r="S409" s="4"/>
      <c r="T409" s="4"/>
      <c r="U409" s="4"/>
      <c r="V409" s="4"/>
      <c r="W409" s="4"/>
      <c r="X409" s="4"/>
      <c r="Y409" s="4"/>
      <c r="Z409" s="4"/>
    </row>
    <row r="410" spans="1:26" ht="15.75" customHeight="1">
      <c r="A410" s="71"/>
      <c r="B410" s="7"/>
      <c r="C410" s="4"/>
      <c r="D410" s="28"/>
      <c r="E410" s="28"/>
      <c r="F410" s="175"/>
      <c r="G410" s="28"/>
      <c r="H410" s="28"/>
      <c r="I410" s="175"/>
      <c r="J410" s="7"/>
      <c r="K410" s="4"/>
      <c r="L410" s="4"/>
      <c r="M410" s="4"/>
      <c r="N410" s="53"/>
      <c r="O410" s="4"/>
      <c r="P410" s="4"/>
      <c r="Q410" s="4"/>
      <c r="R410" s="4"/>
      <c r="S410" s="4"/>
      <c r="T410" s="4"/>
      <c r="U410" s="4"/>
      <c r="V410" s="4"/>
      <c r="W410" s="4"/>
      <c r="X410" s="4"/>
      <c r="Y410" s="4"/>
      <c r="Z410" s="4"/>
    </row>
    <row r="411" spans="1:26" ht="15.75" customHeight="1">
      <c r="A411" s="71"/>
      <c r="B411" s="7"/>
      <c r="C411" s="4"/>
      <c r="D411" s="28"/>
      <c r="E411" s="28"/>
      <c r="F411" s="175"/>
      <c r="G411" s="28"/>
      <c r="H411" s="28"/>
      <c r="I411" s="175"/>
      <c r="J411" s="7"/>
      <c r="K411" s="4"/>
      <c r="L411" s="4"/>
      <c r="M411" s="4"/>
      <c r="N411" s="53"/>
      <c r="O411" s="4"/>
      <c r="P411" s="4"/>
      <c r="Q411" s="4"/>
      <c r="R411" s="4"/>
      <c r="S411" s="4"/>
      <c r="T411" s="4"/>
      <c r="U411" s="4"/>
      <c r="V411" s="4"/>
      <c r="W411" s="4"/>
      <c r="X411" s="4"/>
      <c r="Y411" s="4"/>
      <c r="Z411" s="4"/>
    </row>
    <row r="412" spans="1:26" ht="15.75" customHeight="1">
      <c r="A412" s="71"/>
      <c r="B412" s="7"/>
      <c r="C412" s="4"/>
      <c r="D412" s="28"/>
      <c r="E412" s="28"/>
      <c r="F412" s="175"/>
      <c r="G412" s="28"/>
      <c r="H412" s="28"/>
      <c r="I412" s="175"/>
      <c r="J412" s="7"/>
      <c r="K412" s="4"/>
      <c r="L412" s="4"/>
      <c r="M412" s="4"/>
      <c r="N412" s="53"/>
      <c r="O412" s="4"/>
      <c r="P412" s="4"/>
      <c r="Q412" s="4"/>
      <c r="R412" s="4"/>
      <c r="S412" s="4"/>
      <c r="T412" s="4"/>
      <c r="U412" s="4"/>
      <c r="V412" s="4"/>
      <c r="W412" s="4"/>
      <c r="X412" s="4"/>
      <c r="Y412" s="4"/>
      <c r="Z412" s="4"/>
    </row>
    <row r="413" spans="1:26" ht="15.75" customHeight="1">
      <c r="A413" s="71"/>
      <c r="B413" s="7"/>
      <c r="C413" s="4"/>
      <c r="D413" s="28"/>
      <c r="E413" s="28"/>
      <c r="F413" s="175"/>
      <c r="G413" s="28"/>
      <c r="H413" s="28"/>
      <c r="I413" s="175"/>
      <c r="J413" s="7"/>
      <c r="K413" s="4"/>
      <c r="L413" s="4"/>
      <c r="M413" s="4"/>
      <c r="N413" s="53"/>
      <c r="O413" s="4"/>
      <c r="P413" s="4"/>
      <c r="Q413" s="4"/>
      <c r="R413" s="4"/>
      <c r="S413" s="4"/>
      <c r="T413" s="4"/>
      <c r="U413" s="4"/>
      <c r="V413" s="4"/>
      <c r="W413" s="4"/>
      <c r="X413" s="4"/>
      <c r="Y413" s="4"/>
      <c r="Z413" s="4"/>
    </row>
    <row r="414" spans="1:26" ht="15.75" customHeight="1">
      <c r="A414" s="71"/>
      <c r="B414" s="7"/>
      <c r="C414" s="4"/>
      <c r="D414" s="28"/>
      <c r="E414" s="28"/>
      <c r="F414" s="175"/>
      <c r="G414" s="28"/>
      <c r="H414" s="28"/>
      <c r="I414" s="175"/>
      <c r="J414" s="7"/>
      <c r="K414" s="4"/>
      <c r="L414" s="4"/>
      <c r="M414" s="4"/>
      <c r="N414" s="53"/>
      <c r="O414" s="4"/>
      <c r="P414" s="4"/>
      <c r="Q414" s="4"/>
      <c r="R414" s="4"/>
      <c r="S414" s="4"/>
      <c r="T414" s="4"/>
      <c r="U414" s="4"/>
      <c r="V414" s="4"/>
      <c r="W414" s="4"/>
      <c r="X414" s="4"/>
      <c r="Y414" s="4"/>
      <c r="Z414" s="4"/>
    </row>
    <row r="415" spans="1:26" ht="15.75" customHeight="1">
      <c r="A415" s="71"/>
      <c r="B415" s="7"/>
      <c r="C415" s="4"/>
      <c r="D415" s="28"/>
      <c r="E415" s="28"/>
      <c r="F415" s="175"/>
      <c r="G415" s="28"/>
      <c r="H415" s="28"/>
      <c r="I415" s="175"/>
      <c r="J415" s="7"/>
      <c r="K415" s="4"/>
      <c r="L415" s="4"/>
      <c r="M415" s="4"/>
      <c r="N415" s="53"/>
      <c r="O415" s="4"/>
      <c r="P415" s="4"/>
      <c r="Q415" s="4"/>
      <c r="R415" s="4"/>
      <c r="S415" s="4"/>
      <c r="T415" s="4"/>
      <c r="U415" s="4"/>
      <c r="V415" s="4"/>
      <c r="W415" s="4"/>
      <c r="X415" s="4"/>
      <c r="Y415" s="4"/>
      <c r="Z415" s="4"/>
    </row>
    <row r="416" spans="1:26" ht="15.75" customHeight="1">
      <c r="A416" s="71"/>
      <c r="B416" s="7"/>
      <c r="C416" s="4"/>
      <c r="D416" s="28"/>
      <c r="E416" s="28"/>
      <c r="F416" s="175"/>
      <c r="G416" s="28"/>
      <c r="H416" s="28"/>
      <c r="I416" s="175"/>
      <c r="J416" s="7"/>
      <c r="K416" s="4"/>
      <c r="L416" s="4"/>
      <c r="M416" s="4"/>
      <c r="N416" s="53"/>
      <c r="O416" s="4"/>
      <c r="P416" s="4"/>
      <c r="Q416" s="4"/>
      <c r="R416" s="4"/>
      <c r="S416" s="4"/>
      <c r="T416" s="4"/>
      <c r="U416" s="4"/>
      <c r="V416" s="4"/>
      <c r="W416" s="4"/>
      <c r="X416" s="4"/>
      <c r="Y416" s="4"/>
      <c r="Z416" s="4"/>
    </row>
    <row r="417" spans="1:26" ht="15.75" customHeight="1">
      <c r="A417" s="71"/>
      <c r="B417" s="7"/>
      <c r="C417" s="4"/>
      <c r="D417" s="28"/>
      <c r="E417" s="28"/>
      <c r="F417" s="175"/>
      <c r="G417" s="28"/>
      <c r="H417" s="28"/>
      <c r="I417" s="175"/>
      <c r="J417" s="7"/>
      <c r="K417" s="4"/>
      <c r="L417" s="4"/>
      <c r="M417" s="4"/>
      <c r="N417" s="53"/>
      <c r="O417" s="4"/>
      <c r="P417" s="4"/>
      <c r="Q417" s="4"/>
      <c r="R417" s="4"/>
      <c r="S417" s="4"/>
      <c r="T417" s="4"/>
      <c r="U417" s="4"/>
      <c r="V417" s="4"/>
      <c r="W417" s="4"/>
      <c r="X417" s="4"/>
      <c r="Y417" s="4"/>
      <c r="Z417" s="4"/>
    </row>
    <row r="418" spans="1:26" ht="15.75" customHeight="1">
      <c r="A418" s="71"/>
      <c r="B418" s="7"/>
      <c r="C418" s="4"/>
      <c r="D418" s="28"/>
      <c r="E418" s="28"/>
      <c r="F418" s="175"/>
      <c r="G418" s="28"/>
      <c r="H418" s="28"/>
      <c r="I418" s="175"/>
      <c r="J418" s="7"/>
      <c r="K418" s="4"/>
      <c r="L418" s="4"/>
      <c r="M418" s="4"/>
      <c r="N418" s="53"/>
      <c r="O418" s="4"/>
      <c r="P418" s="4"/>
      <c r="Q418" s="4"/>
      <c r="R418" s="4"/>
      <c r="S418" s="4"/>
      <c r="T418" s="4"/>
      <c r="U418" s="4"/>
      <c r="V418" s="4"/>
      <c r="W418" s="4"/>
      <c r="X418" s="4"/>
      <c r="Y418" s="4"/>
      <c r="Z418" s="4"/>
    </row>
    <row r="419" spans="1:26" ht="15.75" customHeight="1">
      <c r="A419" s="71"/>
      <c r="B419" s="7"/>
      <c r="C419" s="4"/>
      <c r="D419" s="28"/>
      <c r="E419" s="28"/>
      <c r="F419" s="175"/>
      <c r="G419" s="28"/>
      <c r="H419" s="28"/>
      <c r="I419" s="175"/>
      <c r="J419" s="7"/>
      <c r="K419" s="4"/>
      <c r="L419" s="4"/>
      <c r="M419" s="4"/>
      <c r="N419" s="53"/>
      <c r="O419" s="4"/>
      <c r="P419" s="4"/>
      <c r="Q419" s="4"/>
      <c r="R419" s="4"/>
      <c r="S419" s="4"/>
      <c r="T419" s="4"/>
      <c r="U419" s="4"/>
      <c r="V419" s="4"/>
      <c r="W419" s="4"/>
      <c r="X419" s="4"/>
      <c r="Y419" s="4"/>
      <c r="Z419" s="4"/>
    </row>
    <row r="420" spans="1:26" ht="15.75" customHeight="1">
      <c r="A420" s="71"/>
      <c r="B420" s="7"/>
      <c r="C420" s="4"/>
      <c r="D420" s="28"/>
      <c r="E420" s="28"/>
      <c r="F420" s="175"/>
      <c r="G420" s="28"/>
      <c r="H420" s="28"/>
      <c r="I420" s="175"/>
      <c r="J420" s="7"/>
      <c r="K420" s="4"/>
      <c r="L420" s="4"/>
      <c r="M420" s="4"/>
      <c r="N420" s="53"/>
      <c r="O420" s="4"/>
      <c r="P420" s="4"/>
      <c r="Q420" s="4"/>
      <c r="R420" s="4"/>
      <c r="S420" s="4"/>
      <c r="T420" s="4"/>
      <c r="U420" s="4"/>
      <c r="V420" s="4"/>
      <c r="W420" s="4"/>
      <c r="X420" s="4"/>
      <c r="Y420" s="4"/>
      <c r="Z420" s="4"/>
    </row>
    <row r="421" spans="1:26" ht="15.75" customHeight="1">
      <c r="A421" s="71"/>
      <c r="B421" s="7"/>
      <c r="C421" s="4"/>
      <c r="D421" s="28"/>
      <c r="E421" s="28"/>
      <c r="F421" s="175"/>
      <c r="G421" s="28"/>
      <c r="H421" s="28"/>
      <c r="I421" s="175"/>
      <c r="J421" s="7"/>
      <c r="K421" s="4"/>
      <c r="L421" s="4"/>
      <c r="M421" s="4"/>
      <c r="N421" s="53"/>
      <c r="O421" s="4"/>
      <c r="P421" s="4"/>
      <c r="Q421" s="4"/>
      <c r="R421" s="4"/>
      <c r="S421" s="4"/>
      <c r="T421" s="4"/>
      <c r="U421" s="4"/>
      <c r="V421" s="4"/>
      <c r="W421" s="4"/>
      <c r="X421" s="4"/>
      <c r="Y421" s="4"/>
      <c r="Z421" s="4"/>
    </row>
    <row r="422" spans="1:26" ht="15.75" customHeight="1">
      <c r="A422" s="71"/>
      <c r="B422" s="7"/>
      <c r="C422" s="4"/>
      <c r="D422" s="28"/>
      <c r="E422" s="28"/>
      <c r="F422" s="175"/>
      <c r="G422" s="28"/>
      <c r="H422" s="28"/>
      <c r="I422" s="175"/>
      <c r="J422" s="7"/>
      <c r="K422" s="4"/>
      <c r="L422" s="4"/>
      <c r="M422" s="4"/>
      <c r="N422" s="53"/>
      <c r="O422" s="4"/>
      <c r="P422" s="4"/>
      <c r="Q422" s="4"/>
      <c r="R422" s="4"/>
      <c r="S422" s="4"/>
      <c r="T422" s="4"/>
      <c r="U422" s="4"/>
      <c r="V422" s="4"/>
      <c r="W422" s="4"/>
      <c r="X422" s="4"/>
      <c r="Y422" s="4"/>
      <c r="Z422" s="4"/>
    </row>
    <row r="423" spans="1:26" ht="15.75" customHeight="1">
      <c r="A423" s="71"/>
      <c r="B423" s="7"/>
      <c r="C423" s="4"/>
      <c r="D423" s="28"/>
      <c r="E423" s="28"/>
      <c r="F423" s="175"/>
      <c r="G423" s="28"/>
      <c r="H423" s="28"/>
      <c r="I423" s="175"/>
      <c r="J423" s="7"/>
      <c r="K423" s="4"/>
      <c r="L423" s="4"/>
      <c r="M423" s="4"/>
      <c r="N423" s="53"/>
      <c r="O423" s="4"/>
      <c r="P423" s="4"/>
      <c r="Q423" s="4"/>
      <c r="R423" s="4"/>
      <c r="S423" s="4"/>
      <c r="T423" s="4"/>
      <c r="U423" s="4"/>
      <c r="V423" s="4"/>
      <c r="W423" s="4"/>
      <c r="X423" s="4"/>
      <c r="Y423" s="4"/>
      <c r="Z423" s="4"/>
    </row>
    <row r="424" spans="1:26" ht="15.75" customHeight="1">
      <c r="A424" s="71"/>
      <c r="B424" s="7"/>
      <c r="C424" s="4"/>
      <c r="D424" s="28"/>
      <c r="E424" s="28"/>
      <c r="F424" s="175"/>
      <c r="G424" s="28"/>
      <c r="H424" s="28"/>
      <c r="I424" s="175"/>
      <c r="J424" s="7"/>
      <c r="K424" s="4"/>
      <c r="L424" s="4"/>
      <c r="M424" s="4"/>
      <c r="N424" s="53"/>
      <c r="O424" s="4"/>
      <c r="P424" s="4"/>
      <c r="Q424" s="4"/>
      <c r="R424" s="4"/>
      <c r="S424" s="4"/>
      <c r="T424" s="4"/>
      <c r="U424" s="4"/>
      <c r="V424" s="4"/>
      <c r="W424" s="4"/>
      <c r="X424" s="4"/>
      <c r="Y424" s="4"/>
      <c r="Z424" s="4"/>
    </row>
    <row r="425" spans="1:26" ht="15.75" customHeight="1">
      <c r="A425" s="71"/>
      <c r="B425" s="7"/>
      <c r="C425" s="4"/>
      <c r="D425" s="28"/>
      <c r="E425" s="28"/>
      <c r="F425" s="175"/>
      <c r="G425" s="28"/>
      <c r="H425" s="28"/>
      <c r="I425" s="175"/>
      <c r="J425" s="7"/>
      <c r="K425" s="4"/>
      <c r="L425" s="4"/>
      <c r="M425" s="4"/>
      <c r="N425" s="53"/>
      <c r="O425" s="4"/>
      <c r="P425" s="4"/>
      <c r="Q425" s="4"/>
      <c r="R425" s="4"/>
      <c r="S425" s="4"/>
      <c r="T425" s="4"/>
      <c r="U425" s="4"/>
      <c r="V425" s="4"/>
      <c r="W425" s="4"/>
      <c r="X425" s="4"/>
      <c r="Y425" s="4"/>
      <c r="Z425" s="4"/>
    </row>
    <row r="426" spans="1:26" ht="15.75" customHeight="1">
      <c r="A426" s="71"/>
      <c r="B426" s="7"/>
      <c r="C426" s="4"/>
      <c r="D426" s="28"/>
      <c r="E426" s="28"/>
      <c r="F426" s="175"/>
      <c r="G426" s="28"/>
      <c r="H426" s="28"/>
      <c r="I426" s="175"/>
      <c r="J426" s="7"/>
      <c r="K426" s="4"/>
      <c r="L426" s="4"/>
      <c r="M426" s="4"/>
      <c r="N426" s="53"/>
      <c r="O426" s="4"/>
      <c r="P426" s="4"/>
      <c r="Q426" s="4"/>
      <c r="R426" s="4"/>
      <c r="S426" s="4"/>
      <c r="T426" s="4"/>
      <c r="U426" s="4"/>
      <c r="V426" s="4"/>
      <c r="W426" s="4"/>
      <c r="X426" s="4"/>
      <c r="Y426" s="4"/>
      <c r="Z426" s="4"/>
    </row>
    <row r="427" spans="1:26" ht="15.75" customHeight="1">
      <c r="A427" s="71"/>
      <c r="B427" s="7"/>
      <c r="C427" s="4"/>
      <c r="D427" s="28"/>
      <c r="E427" s="28"/>
      <c r="F427" s="175"/>
      <c r="G427" s="28"/>
      <c r="H427" s="28"/>
      <c r="I427" s="175"/>
      <c r="J427" s="7"/>
      <c r="K427" s="4"/>
      <c r="L427" s="4"/>
      <c r="M427" s="4"/>
      <c r="N427" s="53"/>
      <c r="O427" s="4"/>
      <c r="P427" s="4"/>
      <c r="Q427" s="4"/>
      <c r="R427" s="4"/>
      <c r="S427" s="4"/>
      <c r="T427" s="4"/>
      <c r="U427" s="4"/>
      <c r="V427" s="4"/>
      <c r="W427" s="4"/>
      <c r="X427" s="4"/>
      <c r="Y427" s="4"/>
      <c r="Z427" s="4"/>
    </row>
    <row r="428" spans="1:26" ht="15.75" customHeight="1">
      <c r="A428" s="71"/>
      <c r="B428" s="7"/>
      <c r="C428" s="4"/>
      <c r="D428" s="28"/>
      <c r="E428" s="28"/>
      <c r="F428" s="175"/>
      <c r="G428" s="28"/>
      <c r="H428" s="28"/>
      <c r="I428" s="175"/>
      <c r="J428" s="7"/>
      <c r="K428" s="4"/>
      <c r="L428" s="4"/>
      <c r="M428" s="4"/>
      <c r="N428" s="53"/>
      <c r="O428" s="4"/>
      <c r="P428" s="4"/>
      <c r="Q428" s="4"/>
      <c r="R428" s="4"/>
      <c r="S428" s="4"/>
      <c r="T428" s="4"/>
      <c r="U428" s="4"/>
      <c r="V428" s="4"/>
      <c r="W428" s="4"/>
      <c r="X428" s="4"/>
      <c r="Y428" s="4"/>
      <c r="Z428" s="4"/>
    </row>
    <row r="429" spans="1:26" ht="15.75" customHeight="1">
      <c r="A429" s="71"/>
      <c r="B429" s="7"/>
      <c r="C429" s="4"/>
      <c r="D429" s="28"/>
      <c r="E429" s="28"/>
      <c r="F429" s="175"/>
      <c r="G429" s="28"/>
      <c r="H429" s="28"/>
      <c r="I429" s="175"/>
      <c r="J429" s="7"/>
      <c r="K429" s="4"/>
      <c r="L429" s="4"/>
      <c r="M429" s="4"/>
      <c r="N429" s="53"/>
      <c r="O429" s="4"/>
      <c r="P429" s="4"/>
      <c r="Q429" s="4"/>
      <c r="R429" s="4"/>
      <c r="S429" s="4"/>
      <c r="T429" s="4"/>
      <c r="U429" s="4"/>
      <c r="V429" s="4"/>
      <c r="W429" s="4"/>
      <c r="X429" s="4"/>
      <c r="Y429" s="4"/>
      <c r="Z429" s="4"/>
    </row>
    <row r="430" spans="1:26" ht="15.75" customHeight="1">
      <c r="A430" s="71"/>
      <c r="B430" s="7"/>
      <c r="C430" s="4"/>
      <c r="D430" s="28"/>
      <c r="E430" s="28"/>
      <c r="F430" s="175"/>
      <c r="G430" s="28"/>
      <c r="H430" s="28"/>
      <c r="I430" s="175"/>
      <c r="J430" s="7"/>
      <c r="K430" s="4"/>
      <c r="L430" s="4"/>
      <c r="M430" s="4"/>
      <c r="N430" s="53"/>
      <c r="O430" s="4"/>
      <c r="P430" s="4"/>
      <c r="Q430" s="4"/>
      <c r="R430" s="4"/>
      <c r="S430" s="4"/>
      <c r="T430" s="4"/>
      <c r="U430" s="4"/>
      <c r="V430" s="4"/>
      <c r="W430" s="4"/>
      <c r="X430" s="4"/>
      <c r="Y430" s="4"/>
      <c r="Z430" s="4"/>
    </row>
    <row r="431" spans="1:26" ht="15.75" customHeight="1">
      <c r="A431" s="71"/>
      <c r="B431" s="7"/>
      <c r="C431" s="4"/>
      <c r="D431" s="28"/>
      <c r="E431" s="28"/>
      <c r="F431" s="175"/>
      <c r="G431" s="28"/>
      <c r="H431" s="28"/>
      <c r="I431" s="175"/>
      <c r="J431" s="7"/>
      <c r="K431" s="4"/>
      <c r="L431" s="4"/>
      <c r="M431" s="4"/>
      <c r="N431" s="53"/>
      <c r="O431" s="4"/>
      <c r="P431" s="4"/>
      <c r="Q431" s="4"/>
      <c r="R431" s="4"/>
      <c r="S431" s="4"/>
      <c r="T431" s="4"/>
      <c r="U431" s="4"/>
      <c r="V431" s="4"/>
      <c r="W431" s="4"/>
      <c r="X431" s="4"/>
      <c r="Y431" s="4"/>
      <c r="Z431" s="4"/>
    </row>
    <row r="432" spans="1:26" ht="15.75" customHeight="1">
      <c r="A432" s="71"/>
      <c r="B432" s="7"/>
      <c r="C432" s="4"/>
      <c r="D432" s="28"/>
      <c r="E432" s="28"/>
      <c r="F432" s="175"/>
      <c r="G432" s="28"/>
      <c r="H432" s="28"/>
      <c r="I432" s="175"/>
      <c r="J432" s="7"/>
      <c r="K432" s="4"/>
      <c r="L432" s="4"/>
      <c r="M432" s="4"/>
      <c r="N432" s="53"/>
      <c r="O432" s="4"/>
      <c r="P432" s="4"/>
      <c r="Q432" s="4"/>
      <c r="R432" s="4"/>
      <c r="S432" s="4"/>
      <c r="T432" s="4"/>
      <c r="U432" s="4"/>
      <c r="V432" s="4"/>
      <c r="W432" s="4"/>
      <c r="X432" s="4"/>
      <c r="Y432" s="4"/>
      <c r="Z432" s="4"/>
    </row>
    <row r="433" spans="1:26" ht="15.75" customHeight="1">
      <c r="A433" s="71"/>
      <c r="B433" s="7"/>
      <c r="C433" s="4"/>
      <c r="D433" s="28"/>
      <c r="E433" s="28"/>
      <c r="F433" s="175"/>
      <c r="G433" s="28"/>
      <c r="H433" s="28"/>
      <c r="I433" s="175"/>
      <c r="J433" s="7"/>
      <c r="K433" s="4"/>
      <c r="L433" s="4"/>
      <c r="M433" s="4"/>
      <c r="N433" s="53"/>
      <c r="O433" s="4"/>
      <c r="P433" s="4"/>
      <c r="Q433" s="4"/>
      <c r="R433" s="4"/>
      <c r="S433" s="4"/>
      <c r="T433" s="4"/>
      <c r="U433" s="4"/>
      <c r="V433" s="4"/>
      <c r="W433" s="4"/>
      <c r="X433" s="4"/>
      <c r="Y433" s="4"/>
      <c r="Z433" s="4"/>
    </row>
    <row r="434" spans="1:26" ht="15.75" customHeight="1">
      <c r="A434" s="71"/>
      <c r="B434" s="7"/>
      <c r="C434" s="4"/>
      <c r="D434" s="28"/>
      <c r="E434" s="28"/>
      <c r="F434" s="175"/>
      <c r="G434" s="28"/>
      <c r="H434" s="28"/>
      <c r="I434" s="175"/>
      <c r="J434" s="7"/>
      <c r="K434" s="4"/>
      <c r="L434" s="4"/>
      <c r="M434" s="4"/>
      <c r="N434" s="53"/>
      <c r="O434" s="4"/>
      <c r="P434" s="4"/>
      <c r="Q434" s="4"/>
      <c r="R434" s="4"/>
      <c r="S434" s="4"/>
      <c r="T434" s="4"/>
      <c r="U434" s="4"/>
      <c r="V434" s="4"/>
      <c r="W434" s="4"/>
      <c r="X434" s="4"/>
      <c r="Y434" s="4"/>
      <c r="Z434" s="4"/>
    </row>
    <row r="435" spans="1:26" ht="15.75" customHeight="1">
      <c r="A435" s="71"/>
      <c r="B435" s="7"/>
      <c r="C435" s="4"/>
      <c r="D435" s="28"/>
      <c r="E435" s="28"/>
      <c r="F435" s="175"/>
      <c r="G435" s="28"/>
      <c r="H435" s="28"/>
      <c r="I435" s="175"/>
      <c r="J435" s="7"/>
      <c r="K435" s="4"/>
      <c r="L435" s="4"/>
      <c r="M435" s="4"/>
      <c r="N435" s="53"/>
      <c r="O435" s="4"/>
      <c r="P435" s="4"/>
      <c r="Q435" s="4"/>
      <c r="R435" s="4"/>
      <c r="S435" s="4"/>
      <c r="T435" s="4"/>
      <c r="U435" s="4"/>
      <c r="V435" s="4"/>
      <c r="W435" s="4"/>
      <c r="X435" s="4"/>
      <c r="Y435" s="4"/>
      <c r="Z435" s="4"/>
    </row>
    <row r="436" spans="1:26" ht="15.75" customHeight="1">
      <c r="A436" s="71"/>
      <c r="B436" s="7"/>
      <c r="C436" s="4"/>
      <c r="D436" s="28"/>
      <c r="E436" s="28"/>
      <c r="F436" s="175"/>
      <c r="G436" s="28"/>
      <c r="H436" s="28"/>
      <c r="I436" s="175"/>
      <c r="J436" s="7"/>
      <c r="K436" s="4"/>
      <c r="L436" s="4"/>
      <c r="M436" s="4"/>
      <c r="N436" s="53"/>
      <c r="O436" s="4"/>
      <c r="P436" s="4"/>
      <c r="Q436" s="4"/>
      <c r="R436" s="4"/>
      <c r="S436" s="4"/>
      <c r="T436" s="4"/>
      <c r="U436" s="4"/>
      <c r="V436" s="4"/>
      <c r="W436" s="4"/>
      <c r="X436" s="4"/>
      <c r="Y436" s="4"/>
      <c r="Z436" s="4"/>
    </row>
    <row r="437" spans="1:26" ht="15.75" customHeight="1">
      <c r="A437" s="71"/>
      <c r="B437" s="7"/>
      <c r="C437" s="4"/>
      <c r="D437" s="28"/>
      <c r="E437" s="28"/>
      <c r="F437" s="175"/>
      <c r="G437" s="28"/>
      <c r="H437" s="28"/>
      <c r="I437" s="175"/>
      <c r="J437" s="7"/>
      <c r="K437" s="4"/>
      <c r="L437" s="4"/>
      <c r="M437" s="4"/>
      <c r="N437" s="53"/>
      <c r="O437" s="4"/>
      <c r="P437" s="4"/>
      <c r="Q437" s="4"/>
      <c r="R437" s="4"/>
      <c r="S437" s="4"/>
      <c r="T437" s="4"/>
      <c r="U437" s="4"/>
      <c r="V437" s="4"/>
      <c r="W437" s="4"/>
      <c r="X437" s="4"/>
      <c r="Y437" s="4"/>
      <c r="Z437" s="4"/>
    </row>
    <row r="438" spans="1:26" ht="15.75" customHeight="1">
      <c r="A438" s="71"/>
      <c r="B438" s="7"/>
      <c r="C438" s="4"/>
      <c r="D438" s="28"/>
      <c r="E438" s="28"/>
      <c r="F438" s="175"/>
      <c r="G438" s="28"/>
      <c r="H438" s="28"/>
      <c r="I438" s="175"/>
      <c r="J438" s="7"/>
      <c r="K438" s="4"/>
      <c r="L438" s="4"/>
      <c r="M438" s="4"/>
      <c r="N438" s="53"/>
      <c r="O438" s="4"/>
      <c r="P438" s="4"/>
      <c r="Q438" s="4"/>
      <c r="R438" s="4"/>
      <c r="S438" s="4"/>
      <c r="T438" s="4"/>
      <c r="U438" s="4"/>
      <c r="V438" s="4"/>
      <c r="W438" s="4"/>
      <c r="X438" s="4"/>
      <c r="Y438" s="4"/>
      <c r="Z438" s="4"/>
    </row>
    <row r="439" spans="1:26" ht="15.75" customHeight="1">
      <c r="A439" s="71"/>
      <c r="B439" s="7"/>
      <c r="C439" s="4"/>
      <c r="D439" s="28"/>
      <c r="E439" s="28"/>
      <c r="F439" s="175"/>
      <c r="G439" s="28"/>
      <c r="H439" s="28"/>
      <c r="I439" s="175"/>
      <c r="J439" s="7"/>
      <c r="K439" s="4"/>
      <c r="L439" s="4"/>
      <c r="M439" s="4"/>
      <c r="N439" s="53"/>
      <c r="O439" s="4"/>
      <c r="P439" s="4"/>
      <c r="Q439" s="4"/>
      <c r="R439" s="4"/>
      <c r="S439" s="4"/>
      <c r="T439" s="4"/>
      <c r="U439" s="4"/>
      <c r="V439" s="4"/>
      <c r="W439" s="4"/>
      <c r="X439" s="4"/>
      <c r="Y439" s="4"/>
      <c r="Z439" s="4"/>
    </row>
    <row r="440" spans="1:26" ht="15.75" customHeight="1">
      <c r="A440" s="71"/>
      <c r="B440" s="7"/>
      <c r="C440" s="4"/>
      <c r="D440" s="28"/>
      <c r="E440" s="28"/>
      <c r="F440" s="175"/>
      <c r="G440" s="28"/>
      <c r="H440" s="28"/>
      <c r="I440" s="175"/>
      <c r="J440" s="7"/>
      <c r="K440" s="4"/>
      <c r="L440" s="4"/>
      <c r="M440" s="4"/>
      <c r="N440" s="53"/>
      <c r="O440" s="4"/>
      <c r="P440" s="4"/>
      <c r="Q440" s="4"/>
      <c r="R440" s="4"/>
      <c r="S440" s="4"/>
      <c r="T440" s="4"/>
      <c r="U440" s="4"/>
      <c r="V440" s="4"/>
      <c r="W440" s="4"/>
      <c r="X440" s="4"/>
      <c r="Y440" s="4"/>
      <c r="Z440" s="4"/>
    </row>
    <row r="441" spans="1:26" ht="15.75" customHeight="1">
      <c r="A441" s="71"/>
      <c r="B441" s="7"/>
      <c r="C441" s="4"/>
      <c r="D441" s="28"/>
      <c r="E441" s="28"/>
      <c r="F441" s="175"/>
      <c r="G441" s="28"/>
      <c r="H441" s="28"/>
      <c r="I441" s="175"/>
      <c r="J441" s="7"/>
      <c r="K441" s="4"/>
      <c r="L441" s="4"/>
      <c r="M441" s="4"/>
      <c r="N441" s="53"/>
      <c r="O441" s="4"/>
      <c r="P441" s="4"/>
      <c r="Q441" s="4"/>
      <c r="R441" s="4"/>
      <c r="S441" s="4"/>
      <c r="T441" s="4"/>
      <c r="U441" s="4"/>
      <c r="V441" s="4"/>
      <c r="W441" s="4"/>
      <c r="X441" s="4"/>
      <c r="Y441" s="4"/>
      <c r="Z441" s="4"/>
    </row>
    <row r="442" spans="1:26" ht="15.75" customHeight="1">
      <c r="A442" s="71"/>
      <c r="B442" s="7"/>
      <c r="C442" s="4"/>
      <c r="D442" s="28"/>
      <c r="E442" s="28"/>
      <c r="F442" s="175"/>
      <c r="G442" s="28"/>
      <c r="H442" s="28"/>
      <c r="I442" s="175"/>
      <c r="J442" s="7"/>
      <c r="K442" s="4"/>
      <c r="L442" s="4"/>
      <c r="M442" s="4"/>
      <c r="N442" s="53"/>
      <c r="O442" s="4"/>
      <c r="P442" s="4"/>
      <c r="Q442" s="4"/>
      <c r="R442" s="4"/>
      <c r="S442" s="4"/>
      <c r="T442" s="4"/>
      <c r="U442" s="4"/>
      <c r="V442" s="4"/>
      <c r="W442" s="4"/>
      <c r="X442" s="4"/>
      <c r="Y442" s="4"/>
      <c r="Z442" s="4"/>
    </row>
    <row r="443" spans="1:26" ht="15.75" customHeight="1">
      <c r="A443" s="71"/>
      <c r="B443" s="7"/>
      <c r="C443" s="4"/>
      <c r="D443" s="28"/>
      <c r="E443" s="28"/>
      <c r="F443" s="175"/>
      <c r="G443" s="28"/>
      <c r="H443" s="28"/>
      <c r="I443" s="175"/>
      <c r="J443" s="7"/>
      <c r="K443" s="4"/>
      <c r="L443" s="4"/>
      <c r="M443" s="4"/>
      <c r="N443" s="53"/>
      <c r="O443" s="4"/>
      <c r="P443" s="4"/>
      <c r="Q443" s="4"/>
      <c r="R443" s="4"/>
      <c r="S443" s="4"/>
      <c r="T443" s="4"/>
      <c r="U443" s="4"/>
      <c r="V443" s="4"/>
      <c r="W443" s="4"/>
      <c r="X443" s="4"/>
      <c r="Y443" s="4"/>
      <c r="Z443" s="4"/>
    </row>
    <row r="444" spans="1:26" ht="15.75" customHeight="1">
      <c r="A444" s="71"/>
      <c r="B444" s="7"/>
      <c r="C444" s="4"/>
      <c r="D444" s="28"/>
      <c r="E444" s="28"/>
      <c r="F444" s="175"/>
      <c r="G444" s="28"/>
      <c r="H444" s="28"/>
      <c r="I444" s="175"/>
      <c r="J444" s="7"/>
      <c r="K444" s="4"/>
      <c r="L444" s="4"/>
      <c r="M444" s="4"/>
      <c r="N444" s="53"/>
      <c r="O444" s="4"/>
      <c r="P444" s="4"/>
      <c r="Q444" s="4"/>
      <c r="R444" s="4"/>
      <c r="S444" s="4"/>
      <c r="T444" s="4"/>
      <c r="U444" s="4"/>
      <c r="V444" s="4"/>
      <c r="W444" s="4"/>
      <c r="X444" s="4"/>
      <c r="Y444" s="4"/>
      <c r="Z444" s="4"/>
    </row>
    <row r="445" spans="1:26" ht="15.75" customHeight="1">
      <c r="A445" s="71"/>
      <c r="B445" s="7"/>
      <c r="C445" s="4"/>
      <c r="D445" s="28"/>
      <c r="E445" s="28"/>
      <c r="F445" s="175"/>
      <c r="G445" s="28"/>
      <c r="H445" s="28"/>
      <c r="I445" s="175"/>
      <c r="J445" s="7"/>
      <c r="K445" s="4"/>
      <c r="L445" s="4"/>
      <c r="M445" s="4"/>
      <c r="N445" s="53"/>
      <c r="O445" s="4"/>
      <c r="P445" s="4"/>
      <c r="Q445" s="4"/>
      <c r="R445" s="4"/>
      <c r="S445" s="4"/>
      <c r="T445" s="4"/>
      <c r="U445" s="4"/>
      <c r="V445" s="4"/>
      <c r="W445" s="4"/>
      <c r="X445" s="4"/>
      <c r="Y445" s="4"/>
      <c r="Z445" s="4"/>
    </row>
    <row r="446" spans="1:26" ht="15.75" customHeight="1">
      <c r="A446" s="71"/>
      <c r="B446" s="7"/>
      <c r="C446" s="4"/>
      <c r="D446" s="28"/>
      <c r="E446" s="28"/>
      <c r="F446" s="175"/>
      <c r="G446" s="28"/>
      <c r="H446" s="28"/>
      <c r="I446" s="175"/>
      <c r="J446" s="7"/>
      <c r="K446" s="4"/>
      <c r="L446" s="4"/>
      <c r="M446" s="4"/>
      <c r="N446" s="53"/>
      <c r="O446" s="4"/>
      <c r="P446" s="4"/>
      <c r="Q446" s="4"/>
      <c r="R446" s="4"/>
      <c r="S446" s="4"/>
      <c r="T446" s="4"/>
      <c r="U446" s="4"/>
      <c r="V446" s="4"/>
      <c r="W446" s="4"/>
      <c r="X446" s="4"/>
      <c r="Y446" s="4"/>
      <c r="Z446" s="4"/>
    </row>
    <row r="447" spans="1:26" ht="15.75" customHeight="1">
      <c r="A447" s="71"/>
      <c r="B447" s="7"/>
      <c r="C447" s="4"/>
      <c r="D447" s="28"/>
      <c r="E447" s="28"/>
      <c r="F447" s="175"/>
      <c r="G447" s="28"/>
      <c r="H447" s="28"/>
      <c r="I447" s="175"/>
      <c r="J447" s="7"/>
      <c r="K447" s="4"/>
      <c r="L447" s="4"/>
      <c r="M447" s="4"/>
      <c r="N447" s="53"/>
      <c r="O447" s="4"/>
      <c r="P447" s="4"/>
      <c r="Q447" s="4"/>
      <c r="R447" s="4"/>
      <c r="S447" s="4"/>
      <c r="T447" s="4"/>
      <c r="U447" s="4"/>
      <c r="V447" s="4"/>
      <c r="W447" s="4"/>
      <c r="X447" s="4"/>
      <c r="Y447" s="4"/>
      <c r="Z447" s="4"/>
    </row>
    <row r="448" spans="1:26" ht="15.75" customHeight="1">
      <c r="A448" s="71"/>
      <c r="B448" s="7"/>
      <c r="C448" s="4"/>
      <c r="D448" s="28"/>
      <c r="E448" s="28"/>
      <c r="F448" s="175"/>
      <c r="G448" s="28"/>
      <c r="H448" s="28"/>
      <c r="I448" s="175"/>
      <c r="J448" s="7"/>
      <c r="K448" s="4"/>
      <c r="L448" s="4"/>
      <c r="M448" s="4"/>
      <c r="N448" s="53"/>
      <c r="O448" s="4"/>
      <c r="P448" s="4"/>
      <c r="Q448" s="4"/>
      <c r="R448" s="4"/>
      <c r="S448" s="4"/>
      <c r="T448" s="4"/>
      <c r="U448" s="4"/>
      <c r="V448" s="4"/>
      <c r="W448" s="4"/>
      <c r="X448" s="4"/>
      <c r="Y448" s="4"/>
      <c r="Z448" s="4"/>
    </row>
    <row r="449" spans="1:26" ht="15.75" customHeight="1">
      <c r="A449" s="71"/>
      <c r="B449" s="7"/>
      <c r="C449" s="4"/>
      <c r="D449" s="28"/>
      <c r="E449" s="28"/>
      <c r="F449" s="175"/>
      <c r="G449" s="28"/>
      <c r="H449" s="28"/>
      <c r="I449" s="175"/>
      <c r="J449" s="7"/>
      <c r="K449" s="4"/>
      <c r="L449" s="4"/>
      <c r="M449" s="4"/>
      <c r="N449" s="53"/>
      <c r="O449" s="4"/>
      <c r="P449" s="4"/>
      <c r="Q449" s="4"/>
      <c r="R449" s="4"/>
      <c r="S449" s="4"/>
      <c r="T449" s="4"/>
      <c r="U449" s="4"/>
      <c r="V449" s="4"/>
      <c r="W449" s="4"/>
      <c r="X449" s="4"/>
      <c r="Y449" s="4"/>
      <c r="Z449" s="4"/>
    </row>
    <row r="450" spans="1:26" ht="15.75" customHeight="1">
      <c r="A450" s="71"/>
      <c r="B450" s="7"/>
      <c r="C450" s="4"/>
      <c r="D450" s="28"/>
      <c r="E450" s="28"/>
      <c r="F450" s="175"/>
      <c r="G450" s="28"/>
      <c r="H450" s="28"/>
      <c r="I450" s="175"/>
      <c r="J450" s="7"/>
      <c r="K450" s="4"/>
      <c r="L450" s="4"/>
      <c r="M450" s="4"/>
      <c r="N450" s="53"/>
      <c r="O450" s="4"/>
      <c r="P450" s="4"/>
      <c r="Q450" s="4"/>
      <c r="R450" s="4"/>
      <c r="S450" s="4"/>
      <c r="T450" s="4"/>
      <c r="U450" s="4"/>
      <c r="V450" s="4"/>
      <c r="W450" s="4"/>
      <c r="X450" s="4"/>
      <c r="Y450" s="4"/>
      <c r="Z450" s="4"/>
    </row>
    <row r="451" spans="1:26" ht="15.75" customHeight="1">
      <c r="A451" s="71"/>
      <c r="B451" s="7"/>
      <c r="C451" s="4"/>
      <c r="D451" s="28"/>
      <c r="E451" s="28"/>
      <c r="F451" s="175"/>
      <c r="G451" s="28"/>
      <c r="H451" s="28"/>
      <c r="I451" s="175"/>
      <c r="J451" s="7"/>
      <c r="K451" s="4"/>
      <c r="L451" s="4"/>
      <c r="M451" s="4"/>
      <c r="N451" s="53"/>
      <c r="O451" s="4"/>
      <c r="P451" s="4"/>
      <c r="Q451" s="4"/>
      <c r="R451" s="4"/>
      <c r="S451" s="4"/>
      <c r="T451" s="4"/>
      <c r="U451" s="4"/>
      <c r="V451" s="4"/>
      <c r="W451" s="4"/>
      <c r="X451" s="4"/>
      <c r="Y451" s="4"/>
      <c r="Z451" s="4"/>
    </row>
    <row r="452" spans="1:26" ht="15.75" customHeight="1">
      <c r="A452" s="71"/>
      <c r="B452" s="7"/>
      <c r="C452" s="4"/>
      <c r="D452" s="28"/>
      <c r="E452" s="28"/>
      <c r="F452" s="175"/>
      <c r="G452" s="28"/>
      <c r="H452" s="28"/>
      <c r="I452" s="175"/>
      <c r="J452" s="7"/>
      <c r="K452" s="4"/>
      <c r="L452" s="4"/>
      <c r="M452" s="4"/>
      <c r="N452" s="53"/>
      <c r="O452" s="4"/>
      <c r="P452" s="4"/>
      <c r="Q452" s="4"/>
      <c r="R452" s="4"/>
      <c r="S452" s="4"/>
      <c r="T452" s="4"/>
      <c r="U452" s="4"/>
      <c r="V452" s="4"/>
      <c r="W452" s="4"/>
      <c r="X452" s="4"/>
      <c r="Y452" s="4"/>
      <c r="Z452" s="4"/>
    </row>
    <row r="453" spans="1:26" ht="15.75" customHeight="1">
      <c r="A453" s="71"/>
      <c r="B453" s="7"/>
      <c r="C453" s="4"/>
      <c r="D453" s="28"/>
      <c r="E453" s="28"/>
      <c r="F453" s="175"/>
      <c r="G453" s="28"/>
      <c r="H453" s="28"/>
      <c r="I453" s="175"/>
      <c r="J453" s="7"/>
      <c r="K453" s="4"/>
      <c r="L453" s="4"/>
      <c r="M453" s="4"/>
      <c r="N453" s="53"/>
      <c r="O453" s="4"/>
      <c r="P453" s="4"/>
      <c r="Q453" s="4"/>
      <c r="R453" s="4"/>
      <c r="S453" s="4"/>
      <c r="T453" s="4"/>
      <c r="U453" s="4"/>
      <c r="V453" s="4"/>
      <c r="W453" s="4"/>
      <c r="X453" s="4"/>
      <c r="Y453" s="4"/>
      <c r="Z453" s="4"/>
    </row>
    <row r="454" spans="1:26" ht="15.75" customHeight="1">
      <c r="A454" s="71"/>
      <c r="B454" s="7"/>
      <c r="C454" s="4"/>
      <c r="D454" s="28"/>
      <c r="E454" s="28"/>
      <c r="F454" s="175"/>
      <c r="G454" s="28"/>
      <c r="H454" s="28"/>
      <c r="I454" s="175"/>
      <c r="J454" s="7"/>
      <c r="K454" s="4"/>
      <c r="L454" s="4"/>
      <c r="M454" s="4"/>
      <c r="N454" s="53"/>
      <c r="O454" s="4"/>
      <c r="P454" s="4"/>
      <c r="Q454" s="4"/>
      <c r="R454" s="4"/>
      <c r="S454" s="4"/>
      <c r="T454" s="4"/>
      <c r="U454" s="4"/>
      <c r="V454" s="4"/>
      <c r="W454" s="4"/>
      <c r="X454" s="4"/>
      <c r="Y454" s="4"/>
      <c r="Z454" s="4"/>
    </row>
    <row r="455" spans="1:26" ht="15.75" customHeight="1">
      <c r="A455" s="71"/>
      <c r="B455" s="7"/>
      <c r="C455" s="4"/>
      <c r="D455" s="28"/>
      <c r="E455" s="28"/>
      <c r="F455" s="175"/>
      <c r="G455" s="28"/>
      <c r="H455" s="28"/>
      <c r="I455" s="175"/>
      <c r="J455" s="7"/>
      <c r="K455" s="4"/>
      <c r="L455" s="4"/>
      <c r="M455" s="4"/>
      <c r="N455" s="53"/>
      <c r="O455" s="4"/>
      <c r="P455" s="4"/>
      <c r="Q455" s="4"/>
      <c r="R455" s="4"/>
      <c r="S455" s="4"/>
      <c r="T455" s="4"/>
      <c r="U455" s="4"/>
      <c r="V455" s="4"/>
      <c r="W455" s="4"/>
      <c r="X455" s="4"/>
      <c r="Y455" s="4"/>
      <c r="Z455" s="4"/>
    </row>
    <row r="456" spans="1:26" ht="15.75" customHeight="1">
      <c r="A456" s="71"/>
      <c r="B456" s="7"/>
      <c r="C456" s="4"/>
      <c r="D456" s="28"/>
      <c r="E456" s="28"/>
      <c r="F456" s="175"/>
      <c r="G456" s="28"/>
      <c r="H456" s="28"/>
      <c r="I456" s="175"/>
      <c r="J456" s="7"/>
      <c r="K456" s="4"/>
      <c r="L456" s="4"/>
      <c r="M456" s="4"/>
      <c r="N456" s="53"/>
      <c r="O456" s="4"/>
      <c r="P456" s="4"/>
      <c r="Q456" s="4"/>
      <c r="R456" s="4"/>
      <c r="S456" s="4"/>
      <c r="T456" s="4"/>
      <c r="U456" s="4"/>
      <c r="V456" s="4"/>
      <c r="W456" s="4"/>
      <c r="X456" s="4"/>
      <c r="Y456" s="4"/>
      <c r="Z456" s="4"/>
    </row>
    <row r="457" spans="1:26" ht="15.75" customHeight="1">
      <c r="A457" s="71"/>
      <c r="B457" s="7"/>
      <c r="C457" s="4"/>
      <c r="D457" s="28"/>
      <c r="E457" s="28"/>
      <c r="F457" s="175"/>
      <c r="G457" s="28"/>
      <c r="H457" s="28"/>
      <c r="I457" s="175"/>
      <c r="J457" s="7"/>
      <c r="K457" s="4"/>
      <c r="L457" s="4"/>
      <c r="M457" s="4"/>
      <c r="N457" s="53"/>
      <c r="O457" s="4"/>
      <c r="P457" s="4"/>
      <c r="Q457" s="4"/>
      <c r="R457" s="4"/>
      <c r="S457" s="4"/>
      <c r="T457" s="4"/>
      <c r="U457" s="4"/>
      <c r="V457" s="4"/>
      <c r="W457" s="4"/>
      <c r="X457" s="4"/>
      <c r="Y457" s="4"/>
      <c r="Z457" s="4"/>
    </row>
    <row r="458" spans="1:26" ht="15.75" customHeight="1">
      <c r="A458" s="71"/>
      <c r="B458" s="7"/>
      <c r="C458" s="4"/>
      <c r="D458" s="28"/>
      <c r="E458" s="28"/>
      <c r="F458" s="175"/>
      <c r="G458" s="28"/>
      <c r="H458" s="28"/>
      <c r="I458" s="175"/>
      <c r="J458" s="7"/>
      <c r="K458" s="4"/>
      <c r="L458" s="4"/>
      <c r="M458" s="4"/>
      <c r="N458" s="53"/>
      <c r="O458" s="4"/>
      <c r="P458" s="4"/>
      <c r="Q458" s="4"/>
      <c r="R458" s="4"/>
      <c r="S458" s="4"/>
      <c r="T458" s="4"/>
      <c r="U458" s="4"/>
      <c r="V458" s="4"/>
      <c r="W458" s="4"/>
      <c r="X458" s="4"/>
      <c r="Y458" s="4"/>
      <c r="Z458" s="4"/>
    </row>
    <row r="459" spans="1:26" ht="15.75" customHeight="1">
      <c r="A459" s="71"/>
      <c r="B459" s="7"/>
      <c r="C459" s="4"/>
      <c r="D459" s="28"/>
      <c r="E459" s="28"/>
      <c r="F459" s="175"/>
      <c r="G459" s="28"/>
      <c r="H459" s="28"/>
      <c r="I459" s="175"/>
      <c r="J459" s="7"/>
      <c r="K459" s="4"/>
      <c r="L459" s="4"/>
      <c r="M459" s="4"/>
      <c r="N459" s="53"/>
      <c r="O459" s="4"/>
      <c r="P459" s="4"/>
      <c r="Q459" s="4"/>
      <c r="R459" s="4"/>
      <c r="S459" s="4"/>
      <c r="T459" s="4"/>
      <c r="U459" s="4"/>
      <c r="V459" s="4"/>
      <c r="W459" s="4"/>
      <c r="X459" s="4"/>
      <c r="Y459" s="4"/>
      <c r="Z459" s="4"/>
    </row>
    <row r="460" spans="1:26" ht="15.75" customHeight="1">
      <c r="A460" s="71"/>
      <c r="B460" s="7"/>
      <c r="C460" s="4"/>
      <c r="D460" s="28"/>
      <c r="E460" s="28"/>
      <c r="F460" s="175"/>
      <c r="G460" s="28"/>
      <c r="H460" s="28"/>
      <c r="I460" s="175"/>
      <c r="J460" s="7"/>
      <c r="K460" s="4"/>
      <c r="L460" s="4"/>
      <c r="M460" s="4"/>
      <c r="N460" s="53"/>
      <c r="O460" s="4"/>
      <c r="P460" s="4"/>
      <c r="Q460" s="4"/>
      <c r="R460" s="4"/>
      <c r="S460" s="4"/>
      <c r="T460" s="4"/>
      <c r="U460" s="4"/>
      <c r="V460" s="4"/>
      <c r="W460" s="4"/>
      <c r="X460" s="4"/>
      <c r="Y460" s="4"/>
      <c r="Z460" s="4"/>
    </row>
    <row r="461" spans="1:26" ht="15.75" customHeight="1">
      <c r="A461" s="71"/>
      <c r="B461" s="7"/>
      <c r="C461" s="4"/>
      <c r="D461" s="28"/>
      <c r="E461" s="28"/>
      <c r="F461" s="175"/>
      <c r="G461" s="28"/>
      <c r="H461" s="28"/>
      <c r="I461" s="175"/>
      <c r="J461" s="7"/>
      <c r="K461" s="4"/>
      <c r="L461" s="4"/>
      <c r="M461" s="4"/>
      <c r="N461" s="53"/>
      <c r="O461" s="4"/>
      <c r="P461" s="4"/>
      <c r="Q461" s="4"/>
      <c r="R461" s="4"/>
      <c r="S461" s="4"/>
      <c r="T461" s="4"/>
      <c r="U461" s="4"/>
      <c r="V461" s="4"/>
      <c r="W461" s="4"/>
      <c r="X461" s="4"/>
      <c r="Y461" s="4"/>
      <c r="Z461" s="4"/>
    </row>
    <row r="462" spans="1:26" ht="15.75" customHeight="1">
      <c r="A462" s="71"/>
      <c r="B462" s="7"/>
      <c r="C462" s="4"/>
      <c r="D462" s="28"/>
      <c r="E462" s="28"/>
      <c r="F462" s="175"/>
      <c r="G462" s="28"/>
      <c r="H462" s="28"/>
      <c r="I462" s="175"/>
      <c r="J462" s="7"/>
      <c r="K462" s="4"/>
      <c r="L462" s="4"/>
      <c r="M462" s="4"/>
      <c r="N462" s="53"/>
      <c r="O462" s="4"/>
      <c r="P462" s="4"/>
      <c r="Q462" s="4"/>
      <c r="R462" s="4"/>
      <c r="S462" s="4"/>
      <c r="T462" s="4"/>
      <c r="U462" s="4"/>
      <c r="V462" s="4"/>
      <c r="W462" s="4"/>
      <c r="X462" s="4"/>
      <c r="Y462" s="4"/>
      <c r="Z462" s="4"/>
    </row>
    <row r="463" spans="1:26" ht="15.75" customHeight="1">
      <c r="A463" s="71"/>
      <c r="B463" s="7"/>
      <c r="C463" s="4"/>
      <c r="D463" s="28"/>
      <c r="E463" s="28"/>
      <c r="F463" s="175"/>
      <c r="G463" s="28"/>
      <c r="H463" s="28"/>
      <c r="I463" s="175"/>
      <c r="J463" s="7"/>
      <c r="K463" s="4"/>
      <c r="L463" s="4"/>
      <c r="M463" s="4"/>
      <c r="N463" s="53"/>
      <c r="O463" s="4"/>
      <c r="P463" s="4"/>
      <c r="Q463" s="4"/>
      <c r="R463" s="4"/>
      <c r="S463" s="4"/>
      <c r="T463" s="4"/>
      <c r="U463" s="4"/>
      <c r="V463" s="4"/>
      <c r="W463" s="4"/>
      <c r="X463" s="4"/>
      <c r="Y463" s="4"/>
      <c r="Z463" s="4"/>
    </row>
    <row r="464" spans="1:26" ht="15.75" customHeight="1">
      <c r="A464" s="71"/>
      <c r="B464" s="7"/>
      <c r="C464" s="4"/>
      <c r="D464" s="28"/>
      <c r="E464" s="28"/>
      <c r="F464" s="175"/>
      <c r="G464" s="28"/>
      <c r="H464" s="28"/>
      <c r="I464" s="175"/>
      <c r="J464" s="7"/>
      <c r="K464" s="4"/>
      <c r="L464" s="4"/>
      <c r="M464" s="4"/>
      <c r="N464" s="53"/>
      <c r="O464" s="4"/>
      <c r="P464" s="4"/>
      <c r="Q464" s="4"/>
      <c r="R464" s="4"/>
      <c r="S464" s="4"/>
      <c r="T464" s="4"/>
      <c r="U464" s="4"/>
      <c r="V464" s="4"/>
      <c r="W464" s="4"/>
      <c r="X464" s="4"/>
      <c r="Y464" s="4"/>
      <c r="Z464" s="4"/>
    </row>
    <row r="465" spans="1:26" ht="15.75" customHeight="1">
      <c r="A465" s="71"/>
      <c r="B465" s="7"/>
      <c r="C465" s="4"/>
      <c r="D465" s="28"/>
      <c r="E465" s="28"/>
      <c r="F465" s="175"/>
      <c r="G465" s="28"/>
      <c r="H465" s="28"/>
      <c r="I465" s="175"/>
      <c r="J465" s="7"/>
      <c r="K465" s="4"/>
      <c r="L465" s="4"/>
      <c r="M465" s="4"/>
      <c r="N465" s="53"/>
      <c r="O465" s="4"/>
      <c r="P465" s="4"/>
      <c r="Q465" s="4"/>
      <c r="R465" s="4"/>
      <c r="S465" s="4"/>
      <c r="T465" s="4"/>
      <c r="U465" s="4"/>
      <c r="V465" s="4"/>
      <c r="W465" s="4"/>
      <c r="X465" s="4"/>
      <c r="Y465" s="4"/>
      <c r="Z465" s="4"/>
    </row>
    <row r="466" spans="1:26" ht="15.75" customHeight="1">
      <c r="A466" s="71"/>
      <c r="B466" s="7"/>
      <c r="C466" s="4"/>
      <c r="D466" s="28"/>
      <c r="E466" s="28"/>
      <c r="F466" s="175"/>
      <c r="G466" s="28"/>
      <c r="H466" s="28"/>
      <c r="I466" s="175"/>
      <c r="J466" s="7"/>
      <c r="K466" s="4"/>
      <c r="L466" s="4"/>
      <c r="M466" s="4"/>
      <c r="N466" s="53"/>
      <c r="O466" s="4"/>
      <c r="P466" s="4"/>
      <c r="Q466" s="4"/>
      <c r="R466" s="4"/>
      <c r="S466" s="4"/>
      <c r="T466" s="4"/>
      <c r="U466" s="4"/>
      <c r="V466" s="4"/>
      <c r="W466" s="4"/>
      <c r="X466" s="4"/>
      <c r="Y466" s="4"/>
      <c r="Z466" s="4"/>
    </row>
    <row r="467" spans="1:26" ht="15.75" customHeight="1">
      <c r="A467" s="71"/>
      <c r="B467" s="7"/>
      <c r="C467" s="4"/>
      <c r="D467" s="28"/>
      <c r="E467" s="28"/>
      <c r="F467" s="175"/>
      <c r="G467" s="28"/>
      <c r="H467" s="28"/>
      <c r="I467" s="175"/>
      <c r="J467" s="7"/>
      <c r="K467" s="4"/>
      <c r="L467" s="4"/>
      <c r="M467" s="4"/>
      <c r="N467" s="53"/>
      <c r="O467" s="4"/>
      <c r="P467" s="4"/>
      <c r="Q467" s="4"/>
      <c r="R467" s="4"/>
      <c r="S467" s="4"/>
      <c r="T467" s="4"/>
      <c r="U467" s="4"/>
      <c r="V467" s="4"/>
      <c r="W467" s="4"/>
      <c r="X467" s="4"/>
      <c r="Y467" s="4"/>
      <c r="Z467" s="4"/>
    </row>
    <row r="468" spans="1:26" ht="15.75" customHeight="1">
      <c r="A468" s="71"/>
      <c r="B468" s="7"/>
      <c r="C468" s="4"/>
      <c r="D468" s="28"/>
      <c r="E468" s="28"/>
      <c r="F468" s="175"/>
      <c r="G468" s="28"/>
      <c r="H468" s="28"/>
      <c r="I468" s="175"/>
      <c r="J468" s="7"/>
      <c r="K468" s="4"/>
      <c r="L468" s="4"/>
      <c r="M468" s="4"/>
      <c r="N468" s="53"/>
      <c r="O468" s="4"/>
      <c r="P468" s="4"/>
      <c r="Q468" s="4"/>
      <c r="R468" s="4"/>
      <c r="S468" s="4"/>
      <c r="T468" s="4"/>
      <c r="U468" s="4"/>
      <c r="V468" s="4"/>
      <c r="W468" s="4"/>
      <c r="X468" s="4"/>
      <c r="Y468" s="4"/>
      <c r="Z468" s="4"/>
    </row>
    <row r="469" spans="1:26" ht="15.75" customHeight="1">
      <c r="A469" s="71"/>
      <c r="B469" s="7"/>
      <c r="C469" s="4"/>
      <c r="D469" s="28"/>
      <c r="E469" s="28"/>
      <c r="F469" s="175"/>
      <c r="G469" s="28"/>
      <c r="H469" s="28"/>
      <c r="I469" s="175"/>
      <c r="J469" s="7"/>
      <c r="K469" s="4"/>
      <c r="L469" s="4"/>
      <c r="M469" s="4"/>
      <c r="N469" s="53"/>
      <c r="O469" s="4"/>
      <c r="P469" s="4"/>
      <c r="Q469" s="4"/>
      <c r="R469" s="4"/>
      <c r="S469" s="4"/>
      <c r="T469" s="4"/>
      <c r="U469" s="4"/>
      <c r="V469" s="4"/>
      <c r="W469" s="4"/>
      <c r="X469" s="4"/>
      <c r="Y469" s="4"/>
      <c r="Z469" s="4"/>
    </row>
    <row r="470" spans="1:26" ht="15.75" customHeight="1">
      <c r="A470" s="71"/>
      <c r="B470" s="7"/>
      <c r="C470" s="4"/>
      <c r="D470" s="28"/>
      <c r="E470" s="28"/>
      <c r="F470" s="175"/>
      <c r="G470" s="28"/>
      <c r="H470" s="28"/>
      <c r="I470" s="175"/>
      <c r="J470" s="7"/>
      <c r="K470" s="4"/>
      <c r="L470" s="4"/>
      <c r="M470" s="4"/>
      <c r="N470" s="53"/>
      <c r="O470" s="4"/>
      <c r="P470" s="4"/>
      <c r="Q470" s="4"/>
      <c r="R470" s="4"/>
      <c r="S470" s="4"/>
      <c r="T470" s="4"/>
      <c r="U470" s="4"/>
      <c r="V470" s="4"/>
      <c r="W470" s="4"/>
      <c r="X470" s="4"/>
      <c r="Y470" s="4"/>
      <c r="Z470" s="4"/>
    </row>
    <row r="471" spans="1:26" ht="15.75" customHeight="1">
      <c r="A471" s="71"/>
      <c r="B471" s="7"/>
      <c r="C471" s="4"/>
      <c r="D471" s="28"/>
      <c r="E471" s="28"/>
      <c r="F471" s="175"/>
      <c r="G471" s="28"/>
      <c r="H471" s="28"/>
      <c r="I471" s="175"/>
      <c r="J471" s="7"/>
      <c r="K471" s="4"/>
      <c r="L471" s="4"/>
      <c r="M471" s="4"/>
      <c r="N471" s="53"/>
      <c r="O471" s="4"/>
      <c r="P471" s="4"/>
      <c r="Q471" s="4"/>
      <c r="R471" s="4"/>
      <c r="S471" s="4"/>
      <c r="T471" s="4"/>
      <c r="U471" s="4"/>
      <c r="V471" s="4"/>
      <c r="W471" s="4"/>
      <c r="X471" s="4"/>
      <c r="Y471" s="4"/>
      <c r="Z471" s="4"/>
    </row>
    <row r="472" spans="1:26" ht="15.75" customHeight="1">
      <c r="A472" s="71"/>
      <c r="B472" s="7"/>
      <c r="C472" s="4"/>
      <c r="D472" s="28"/>
      <c r="E472" s="28"/>
      <c r="F472" s="175"/>
      <c r="G472" s="28"/>
      <c r="H472" s="28"/>
      <c r="I472" s="175"/>
      <c r="J472" s="7"/>
      <c r="K472" s="4"/>
      <c r="L472" s="4"/>
      <c r="M472" s="4"/>
      <c r="N472" s="53"/>
      <c r="O472" s="4"/>
      <c r="P472" s="4"/>
      <c r="Q472" s="4"/>
      <c r="R472" s="4"/>
      <c r="S472" s="4"/>
      <c r="T472" s="4"/>
      <c r="U472" s="4"/>
      <c r="V472" s="4"/>
      <c r="W472" s="4"/>
      <c r="X472" s="4"/>
      <c r="Y472" s="4"/>
      <c r="Z472" s="4"/>
    </row>
    <row r="473" spans="1:26" ht="15.75" customHeight="1">
      <c r="A473" s="71"/>
      <c r="B473" s="7"/>
      <c r="C473" s="4"/>
      <c r="D473" s="4"/>
      <c r="E473" s="4"/>
      <c r="F473" s="7"/>
      <c r="G473" s="4"/>
      <c r="H473" s="4"/>
      <c r="I473" s="7"/>
      <c r="J473" s="7"/>
      <c r="K473" s="4"/>
      <c r="L473" s="4"/>
      <c r="M473" s="4"/>
      <c r="N473" s="53"/>
      <c r="O473" s="4"/>
      <c r="P473" s="4"/>
      <c r="Q473" s="4"/>
      <c r="R473" s="4"/>
      <c r="S473" s="4"/>
      <c r="T473" s="4"/>
      <c r="U473" s="4"/>
      <c r="V473" s="4"/>
      <c r="W473" s="4"/>
      <c r="X473" s="4"/>
      <c r="Y473" s="4"/>
      <c r="Z473" s="4"/>
    </row>
    <row r="474" spans="1:26" ht="15.75" customHeight="1">
      <c r="A474" s="71"/>
      <c r="B474" s="7"/>
      <c r="C474" s="4"/>
      <c r="D474" s="4"/>
      <c r="E474" s="4"/>
      <c r="F474" s="7"/>
      <c r="G474" s="4"/>
      <c r="H474" s="4"/>
      <c r="I474" s="7"/>
      <c r="J474" s="7"/>
      <c r="K474" s="4"/>
      <c r="L474" s="4"/>
      <c r="M474" s="4"/>
      <c r="N474" s="53"/>
      <c r="O474" s="4"/>
      <c r="P474" s="4"/>
      <c r="Q474" s="4"/>
      <c r="R474" s="4"/>
      <c r="S474" s="4"/>
      <c r="T474" s="4"/>
      <c r="U474" s="4"/>
      <c r="V474" s="4"/>
      <c r="W474" s="4"/>
      <c r="X474" s="4"/>
      <c r="Y474" s="4"/>
      <c r="Z474" s="4"/>
    </row>
    <row r="475" spans="1:26" ht="15.75" customHeight="1">
      <c r="A475" s="71"/>
      <c r="B475" s="7"/>
      <c r="C475" s="4"/>
      <c r="D475" s="4"/>
      <c r="E475" s="4"/>
      <c r="F475" s="7"/>
      <c r="G475" s="4"/>
      <c r="H475" s="4"/>
      <c r="I475" s="7"/>
      <c r="J475" s="7"/>
      <c r="K475" s="4"/>
      <c r="L475" s="4"/>
      <c r="M475" s="4"/>
      <c r="N475" s="53"/>
      <c r="O475" s="4"/>
      <c r="P475" s="4"/>
      <c r="Q475" s="4"/>
      <c r="R475" s="4"/>
      <c r="S475" s="4"/>
      <c r="T475" s="4"/>
      <c r="U475" s="4"/>
      <c r="V475" s="4"/>
      <c r="W475" s="4"/>
      <c r="X475" s="4"/>
      <c r="Y475" s="4"/>
      <c r="Z475" s="4"/>
    </row>
    <row r="476" spans="1:26" ht="15.75" customHeight="1">
      <c r="A476" s="71"/>
      <c r="B476" s="7"/>
      <c r="C476" s="4"/>
      <c r="D476" s="4"/>
      <c r="E476" s="4"/>
      <c r="F476" s="7"/>
      <c r="G476" s="4"/>
      <c r="H476" s="4"/>
      <c r="I476" s="7"/>
      <c r="J476" s="7"/>
      <c r="K476" s="4"/>
      <c r="L476" s="4"/>
      <c r="M476" s="4"/>
      <c r="N476" s="53"/>
      <c r="O476" s="4"/>
      <c r="P476" s="4"/>
      <c r="Q476" s="4"/>
      <c r="R476" s="4"/>
      <c r="S476" s="4"/>
      <c r="T476" s="4"/>
      <c r="U476" s="4"/>
      <c r="V476" s="4"/>
      <c r="W476" s="4"/>
      <c r="X476" s="4"/>
      <c r="Y476" s="4"/>
      <c r="Z476" s="4"/>
    </row>
    <row r="477" spans="1:26" ht="15.75" customHeight="1">
      <c r="A477" s="71"/>
      <c r="B477" s="7"/>
      <c r="C477" s="4"/>
      <c r="D477" s="4"/>
      <c r="E477" s="4"/>
      <c r="F477" s="7"/>
      <c r="G477" s="4"/>
      <c r="H477" s="4"/>
      <c r="I477" s="7"/>
      <c r="J477" s="7"/>
      <c r="K477" s="4"/>
      <c r="L477" s="4"/>
      <c r="M477" s="4"/>
      <c r="N477" s="53"/>
      <c r="O477" s="4"/>
      <c r="P477" s="4"/>
      <c r="Q477" s="4"/>
      <c r="R477" s="4"/>
      <c r="S477" s="4"/>
      <c r="T477" s="4"/>
      <c r="U477" s="4"/>
      <c r="V477" s="4"/>
      <c r="W477" s="4"/>
      <c r="X477" s="4"/>
      <c r="Y477" s="4"/>
      <c r="Z477" s="4"/>
    </row>
    <row r="478" spans="1:26" ht="15.75" customHeight="1">
      <c r="A478" s="71"/>
      <c r="B478" s="7"/>
      <c r="C478" s="4"/>
      <c r="D478" s="4"/>
      <c r="E478" s="4"/>
      <c r="F478" s="7"/>
      <c r="G478" s="4"/>
      <c r="H478" s="4"/>
      <c r="I478" s="7"/>
      <c r="J478" s="7"/>
      <c r="K478" s="4"/>
      <c r="L478" s="4"/>
      <c r="M478" s="4"/>
      <c r="N478" s="53"/>
      <c r="O478" s="4"/>
      <c r="P478" s="4"/>
      <c r="Q478" s="4"/>
      <c r="R478" s="4"/>
      <c r="S478" s="4"/>
      <c r="T478" s="4"/>
      <c r="U478" s="4"/>
      <c r="V478" s="4"/>
      <c r="W478" s="4"/>
      <c r="X478" s="4"/>
      <c r="Y478" s="4"/>
      <c r="Z478" s="4"/>
    </row>
    <row r="479" spans="1:26" ht="15.75" customHeight="1">
      <c r="A479" s="71"/>
      <c r="B479" s="7"/>
      <c r="C479" s="4"/>
      <c r="D479" s="4"/>
      <c r="E479" s="4"/>
      <c r="F479" s="7"/>
      <c r="G479" s="4"/>
      <c r="H479" s="4"/>
      <c r="I479" s="7"/>
      <c r="J479" s="7"/>
      <c r="K479" s="4"/>
      <c r="L479" s="4"/>
      <c r="M479" s="4"/>
      <c r="N479" s="53"/>
      <c r="O479" s="4"/>
      <c r="P479" s="4"/>
      <c r="Q479" s="4"/>
      <c r="R479" s="4"/>
      <c r="S479" s="4"/>
      <c r="T479" s="4"/>
      <c r="U479" s="4"/>
      <c r="V479" s="4"/>
      <c r="W479" s="4"/>
      <c r="X479" s="4"/>
      <c r="Y479" s="4"/>
      <c r="Z479" s="4"/>
    </row>
    <row r="480" spans="1:26" ht="15.75" customHeight="1">
      <c r="A480" s="71"/>
      <c r="B480" s="7"/>
      <c r="C480" s="4"/>
      <c r="D480" s="4"/>
      <c r="E480" s="4"/>
      <c r="F480" s="7"/>
      <c r="G480" s="4"/>
      <c r="H480" s="4"/>
      <c r="I480" s="7"/>
      <c r="J480" s="7"/>
      <c r="K480" s="4"/>
      <c r="L480" s="4"/>
      <c r="M480" s="4"/>
      <c r="N480" s="53"/>
      <c r="O480" s="4"/>
      <c r="P480" s="4"/>
      <c r="Q480" s="4"/>
      <c r="R480" s="4"/>
      <c r="S480" s="4"/>
      <c r="T480" s="4"/>
      <c r="U480" s="4"/>
      <c r="V480" s="4"/>
      <c r="W480" s="4"/>
      <c r="X480" s="4"/>
      <c r="Y480" s="4"/>
      <c r="Z480" s="4"/>
    </row>
    <row r="481" spans="1:26" ht="15.75" customHeight="1">
      <c r="A481" s="71"/>
      <c r="B481" s="7"/>
      <c r="C481" s="4"/>
      <c r="D481" s="4"/>
      <c r="E481" s="4"/>
      <c r="F481" s="7"/>
      <c r="G481" s="4"/>
      <c r="H481" s="4"/>
      <c r="I481" s="7"/>
      <c r="J481" s="7"/>
      <c r="K481" s="4"/>
      <c r="L481" s="4"/>
      <c r="M481" s="4"/>
      <c r="N481" s="53"/>
      <c r="O481" s="4"/>
      <c r="P481" s="4"/>
      <c r="Q481" s="4"/>
      <c r="R481" s="4"/>
      <c r="S481" s="4"/>
      <c r="T481" s="4"/>
      <c r="U481" s="4"/>
      <c r="V481" s="4"/>
      <c r="W481" s="4"/>
      <c r="X481" s="4"/>
      <c r="Y481" s="4"/>
      <c r="Z481" s="4"/>
    </row>
    <row r="482" spans="1:26" ht="15.75" customHeight="1">
      <c r="A482" s="71"/>
      <c r="B482" s="7"/>
      <c r="C482" s="4"/>
      <c r="D482" s="4"/>
      <c r="E482" s="4"/>
      <c r="F482" s="7"/>
      <c r="G482" s="4"/>
      <c r="H482" s="4"/>
      <c r="I482" s="7"/>
      <c r="J482" s="7"/>
      <c r="K482" s="4"/>
      <c r="L482" s="4"/>
      <c r="M482" s="4"/>
      <c r="N482" s="53"/>
      <c r="O482" s="4"/>
      <c r="P482" s="4"/>
      <c r="Q482" s="4"/>
      <c r="R482" s="4"/>
      <c r="S482" s="4"/>
      <c r="T482" s="4"/>
      <c r="U482" s="4"/>
      <c r="V482" s="4"/>
      <c r="W482" s="4"/>
      <c r="X482" s="4"/>
      <c r="Y482" s="4"/>
      <c r="Z482" s="4"/>
    </row>
    <row r="483" spans="1:26" ht="15.75" customHeight="1">
      <c r="A483" s="71"/>
      <c r="B483" s="7"/>
      <c r="C483" s="4"/>
      <c r="D483" s="4"/>
      <c r="E483" s="4"/>
      <c r="F483" s="7"/>
      <c r="G483" s="4"/>
      <c r="H483" s="4"/>
      <c r="I483" s="7"/>
      <c r="J483" s="7"/>
      <c r="K483" s="4"/>
      <c r="L483" s="4"/>
      <c r="M483" s="4"/>
      <c r="N483" s="53"/>
      <c r="O483" s="4"/>
      <c r="P483" s="4"/>
      <c r="Q483" s="4"/>
      <c r="R483" s="4"/>
      <c r="S483" s="4"/>
      <c r="T483" s="4"/>
      <c r="U483" s="4"/>
      <c r="V483" s="4"/>
      <c r="W483" s="4"/>
      <c r="X483" s="4"/>
      <c r="Y483" s="4"/>
      <c r="Z483" s="4"/>
    </row>
    <row r="484" spans="1:26" ht="15.75" customHeight="1">
      <c r="A484" s="71"/>
      <c r="B484" s="7"/>
      <c r="C484" s="4"/>
      <c r="D484" s="4"/>
      <c r="E484" s="4"/>
      <c r="F484" s="7"/>
      <c r="G484" s="4"/>
      <c r="H484" s="4"/>
      <c r="I484" s="7"/>
      <c r="J484" s="7"/>
      <c r="K484" s="4"/>
      <c r="L484" s="4"/>
      <c r="M484" s="4"/>
      <c r="N484" s="53"/>
      <c r="O484" s="4"/>
      <c r="P484" s="4"/>
      <c r="Q484" s="4"/>
      <c r="R484" s="4"/>
      <c r="S484" s="4"/>
      <c r="T484" s="4"/>
      <c r="U484" s="4"/>
      <c r="V484" s="4"/>
      <c r="W484" s="4"/>
      <c r="X484" s="4"/>
      <c r="Y484" s="4"/>
      <c r="Z484" s="4"/>
    </row>
    <row r="485" spans="1:26" ht="15.75" customHeight="1">
      <c r="A485" s="71"/>
      <c r="B485" s="7"/>
      <c r="C485" s="4"/>
      <c r="D485" s="4"/>
      <c r="E485" s="4"/>
      <c r="F485" s="7"/>
      <c r="G485" s="4"/>
      <c r="H485" s="4"/>
      <c r="I485" s="7"/>
      <c r="J485" s="7"/>
      <c r="K485" s="4"/>
      <c r="L485" s="4"/>
      <c r="M485" s="4"/>
      <c r="N485" s="53"/>
      <c r="O485" s="4"/>
      <c r="P485" s="4"/>
      <c r="Q485" s="4"/>
      <c r="R485" s="4"/>
      <c r="S485" s="4"/>
      <c r="T485" s="4"/>
      <c r="U485" s="4"/>
      <c r="V485" s="4"/>
      <c r="W485" s="4"/>
      <c r="X485" s="4"/>
      <c r="Y485" s="4"/>
      <c r="Z485" s="4"/>
    </row>
    <row r="486" spans="1:26" ht="15.75" customHeight="1">
      <c r="A486" s="71"/>
      <c r="B486" s="7"/>
      <c r="C486" s="4"/>
      <c r="D486" s="4"/>
      <c r="E486" s="4"/>
      <c r="F486" s="7"/>
      <c r="G486" s="4"/>
      <c r="H486" s="4"/>
      <c r="I486" s="7"/>
      <c r="J486" s="7"/>
      <c r="K486" s="4"/>
      <c r="L486" s="4"/>
      <c r="M486" s="4"/>
      <c r="N486" s="53"/>
      <c r="O486" s="4"/>
      <c r="P486" s="4"/>
      <c r="Q486" s="4"/>
      <c r="R486" s="4"/>
      <c r="S486" s="4"/>
      <c r="T486" s="4"/>
      <c r="U486" s="4"/>
      <c r="V486" s="4"/>
      <c r="W486" s="4"/>
      <c r="X486" s="4"/>
      <c r="Y486" s="4"/>
      <c r="Z486" s="4"/>
    </row>
    <row r="487" spans="1:26" ht="15.75" customHeight="1">
      <c r="A487" s="71"/>
      <c r="B487" s="7"/>
      <c r="C487" s="4"/>
      <c r="D487" s="4"/>
      <c r="E487" s="4"/>
      <c r="F487" s="7"/>
      <c r="G487" s="4"/>
      <c r="H487" s="4"/>
      <c r="I487" s="7"/>
      <c r="J487" s="7"/>
      <c r="K487" s="4"/>
      <c r="L487" s="4"/>
      <c r="M487" s="4"/>
      <c r="N487" s="53"/>
      <c r="O487" s="4"/>
      <c r="P487" s="4"/>
      <c r="Q487" s="4"/>
      <c r="R487" s="4"/>
      <c r="S487" s="4"/>
      <c r="T487" s="4"/>
      <c r="U487" s="4"/>
      <c r="V487" s="4"/>
      <c r="W487" s="4"/>
      <c r="X487" s="4"/>
      <c r="Y487" s="4"/>
      <c r="Z487" s="4"/>
    </row>
    <row r="488" spans="1:26" ht="15.75" customHeight="1">
      <c r="A488" s="71"/>
      <c r="B488" s="7"/>
      <c r="C488" s="4"/>
      <c r="D488" s="4"/>
      <c r="E488" s="4"/>
      <c r="F488" s="7"/>
      <c r="G488" s="4"/>
      <c r="H488" s="4"/>
      <c r="I488" s="7"/>
      <c r="J488" s="7"/>
      <c r="K488" s="4"/>
      <c r="L488" s="4"/>
      <c r="M488" s="4"/>
      <c r="N488" s="53"/>
      <c r="O488" s="4"/>
      <c r="P488" s="4"/>
      <c r="Q488" s="4"/>
      <c r="R488" s="4"/>
      <c r="S488" s="4"/>
      <c r="T488" s="4"/>
      <c r="U488" s="4"/>
      <c r="V488" s="4"/>
      <c r="W488" s="4"/>
      <c r="X488" s="4"/>
      <c r="Y488" s="4"/>
      <c r="Z488" s="4"/>
    </row>
    <row r="489" spans="1:26" ht="15.75" customHeight="1">
      <c r="A489" s="71"/>
      <c r="B489" s="7"/>
      <c r="C489" s="4"/>
      <c r="D489" s="4"/>
      <c r="E489" s="4"/>
      <c r="F489" s="7"/>
      <c r="G489" s="4"/>
      <c r="H489" s="4"/>
      <c r="I489" s="7"/>
      <c r="J489" s="7"/>
      <c r="K489" s="4"/>
      <c r="L489" s="4"/>
      <c r="M489" s="4"/>
      <c r="N489" s="53"/>
      <c r="O489" s="4"/>
      <c r="P489" s="4"/>
      <c r="Q489" s="4"/>
      <c r="R489" s="4"/>
      <c r="S489" s="4"/>
      <c r="T489" s="4"/>
      <c r="U489" s="4"/>
      <c r="V489" s="4"/>
      <c r="W489" s="4"/>
      <c r="X489" s="4"/>
      <c r="Y489" s="4"/>
      <c r="Z489" s="4"/>
    </row>
    <row r="490" spans="1:26" ht="15.75" customHeight="1">
      <c r="A490" s="71"/>
      <c r="B490" s="7"/>
      <c r="C490" s="4"/>
      <c r="D490" s="4"/>
      <c r="E490" s="4"/>
      <c r="F490" s="7"/>
      <c r="G490" s="4"/>
      <c r="H490" s="4"/>
      <c r="I490" s="7"/>
      <c r="J490" s="7"/>
      <c r="K490" s="4"/>
      <c r="L490" s="4"/>
      <c r="M490" s="4"/>
      <c r="N490" s="53"/>
      <c r="O490" s="4"/>
      <c r="P490" s="4"/>
      <c r="Q490" s="4"/>
      <c r="R490" s="4"/>
      <c r="S490" s="4"/>
      <c r="T490" s="4"/>
      <c r="U490" s="4"/>
      <c r="V490" s="4"/>
      <c r="W490" s="4"/>
      <c r="X490" s="4"/>
      <c r="Y490" s="4"/>
      <c r="Z490" s="4"/>
    </row>
    <row r="491" spans="1:26" ht="15.75" customHeight="1">
      <c r="A491" s="71"/>
      <c r="B491" s="7"/>
      <c r="C491" s="4"/>
      <c r="D491" s="4"/>
      <c r="E491" s="4"/>
      <c r="F491" s="7"/>
      <c r="G491" s="4"/>
      <c r="H491" s="4"/>
      <c r="I491" s="7"/>
      <c r="J491" s="7"/>
      <c r="K491" s="4"/>
      <c r="L491" s="4"/>
      <c r="M491" s="4"/>
      <c r="N491" s="53"/>
      <c r="O491" s="4"/>
      <c r="P491" s="4"/>
      <c r="Q491" s="4"/>
      <c r="R491" s="4"/>
      <c r="S491" s="4"/>
      <c r="T491" s="4"/>
      <c r="U491" s="4"/>
      <c r="V491" s="4"/>
      <c r="W491" s="4"/>
      <c r="X491" s="4"/>
      <c r="Y491" s="4"/>
      <c r="Z491" s="4"/>
    </row>
    <row r="492" spans="1:26" ht="15.75" customHeight="1">
      <c r="A492" s="71"/>
      <c r="B492" s="7"/>
      <c r="C492" s="4"/>
      <c r="D492" s="4"/>
      <c r="E492" s="4"/>
      <c r="F492" s="7"/>
      <c r="G492" s="4"/>
      <c r="H492" s="4"/>
      <c r="I492" s="7"/>
      <c r="J492" s="7"/>
      <c r="K492" s="4"/>
      <c r="L492" s="4"/>
      <c r="M492" s="4"/>
      <c r="N492" s="53"/>
      <c r="O492" s="4"/>
      <c r="P492" s="4"/>
      <c r="Q492" s="4"/>
      <c r="R492" s="4"/>
      <c r="S492" s="4"/>
      <c r="T492" s="4"/>
      <c r="U492" s="4"/>
      <c r="V492" s="4"/>
      <c r="W492" s="4"/>
      <c r="X492" s="4"/>
      <c r="Y492" s="4"/>
      <c r="Z492" s="4"/>
    </row>
    <row r="493" spans="1:26" ht="15.75" customHeight="1">
      <c r="A493" s="71"/>
      <c r="B493" s="7"/>
      <c r="C493" s="4"/>
      <c r="D493" s="4"/>
      <c r="E493" s="4"/>
      <c r="F493" s="7"/>
      <c r="G493" s="4"/>
      <c r="H493" s="4"/>
      <c r="I493" s="7"/>
      <c r="J493" s="7"/>
      <c r="K493" s="4"/>
      <c r="L493" s="4"/>
      <c r="M493" s="4"/>
      <c r="N493" s="53"/>
      <c r="O493" s="4"/>
      <c r="P493" s="4"/>
      <c r="Q493" s="4"/>
      <c r="R493" s="4"/>
      <c r="S493" s="4"/>
      <c r="T493" s="4"/>
      <c r="U493" s="4"/>
      <c r="V493" s="4"/>
      <c r="W493" s="4"/>
      <c r="X493" s="4"/>
      <c r="Y493" s="4"/>
      <c r="Z493" s="4"/>
    </row>
    <row r="494" spans="1:26" ht="15.75" customHeight="1">
      <c r="A494" s="71"/>
      <c r="B494" s="7"/>
      <c r="C494" s="4"/>
      <c r="D494" s="4"/>
      <c r="E494" s="4"/>
      <c r="F494" s="7"/>
      <c r="G494" s="4"/>
      <c r="H494" s="4"/>
      <c r="I494" s="7"/>
      <c r="J494" s="7"/>
      <c r="K494" s="4"/>
      <c r="L494" s="4"/>
      <c r="M494" s="4"/>
      <c r="N494" s="53"/>
      <c r="O494" s="4"/>
      <c r="P494" s="4"/>
      <c r="Q494" s="4"/>
      <c r="R494" s="4"/>
      <c r="S494" s="4"/>
      <c r="T494" s="4"/>
      <c r="U494" s="4"/>
      <c r="V494" s="4"/>
      <c r="W494" s="4"/>
      <c r="X494" s="4"/>
      <c r="Y494" s="4"/>
      <c r="Z494" s="4"/>
    </row>
    <row r="495" spans="1:26" ht="15.75" customHeight="1">
      <c r="A495" s="71"/>
      <c r="B495" s="7"/>
      <c r="C495" s="4"/>
      <c r="D495" s="4"/>
      <c r="E495" s="4"/>
      <c r="F495" s="7"/>
      <c r="G495" s="4"/>
      <c r="H495" s="4"/>
      <c r="I495" s="7"/>
      <c r="J495" s="7"/>
      <c r="K495" s="4"/>
      <c r="L495" s="4"/>
      <c r="M495" s="4"/>
      <c r="N495" s="53"/>
      <c r="O495" s="4"/>
      <c r="P495" s="4"/>
      <c r="Q495" s="4"/>
      <c r="R495" s="4"/>
      <c r="S495" s="4"/>
      <c r="T495" s="4"/>
      <c r="U495" s="4"/>
      <c r="V495" s="4"/>
      <c r="W495" s="4"/>
      <c r="X495" s="4"/>
      <c r="Y495" s="4"/>
      <c r="Z495" s="4"/>
    </row>
    <row r="496" spans="1:26" ht="15.75" customHeight="1">
      <c r="A496" s="71"/>
      <c r="B496" s="7"/>
      <c r="C496" s="4"/>
      <c r="D496" s="4"/>
      <c r="E496" s="4"/>
      <c r="F496" s="7"/>
      <c r="G496" s="4"/>
      <c r="H496" s="4"/>
      <c r="I496" s="7"/>
      <c r="J496" s="7"/>
      <c r="K496" s="4"/>
      <c r="L496" s="4"/>
      <c r="M496" s="4"/>
      <c r="N496" s="53"/>
      <c r="O496" s="4"/>
      <c r="P496" s="4"/>
      <c r="Q496" s="4"/>
      <c r="R496" s="4"/>
      <c r="S496" s="4"/>
      <c r="T496" s="4"/>
      <c r="U496" s="4"/>
      <c r="V496" s="4"/>
      <c r="W496" s="4"/>
      <c r="X496" s="4"/>
      <c r="Y496" s="4"/>
      <c r="Z496" s="4"/>
    </row>
    <row r="497" spans="1:26" ht="15.75" customHeight="1">
      <c r="A497" s="71"/>
      <c r="B497" s="7"/>
      <c r="C497" s="4"/>
      <c r="D497" s="4"/>
      <c r="E497" s="4"/>
      <c r="F497" s="7"/>
      <c r="G497" s="4"/>
      <c r="H497" s="4"/>
      <c r="I497" s="7"/>
      <c r="J497" s="7"/>
      <c r="K497" s="4"/>
      <c r="L497" s="4"/>
      <c r="M497" s="4"/>
      <c r="N497" s="53"/>
      <c r="O497" s="4"/>
      <c r="P497" s="4"/>
      <c r="Q497" s="4"/>
      <c r="R497" s="4"/>
      <c r="S497" s="4"/>
      <c r="T497" s="4"/>
      <c r="U497" s="4"/>
      <c r="V497" s="4"/>
      <c r="W497" s="4"/>
      <c r="X497" s="4"/>
      <c r="Y497" s="4"/>
      <c r="Z497" s="4"/>
    </row>
    <row r="498" spans="1:26" ht="15.75" customHeight="1">
      <c r="A498" s="71"/>
      <c r="B498" s="7"/>
      <c r="C498" s="4"/>
      <c r="D498" s="4"/>
      <c r="E498" s="4"/>
      <c r="F498" s="7"/>
      <c r="G498" s="4"/>
      <c r="H498" s="4"/>
      <c r="I498" s="7"/>
      <c r="J498" s="7"/>
      <c r="K498" s="4"/>
      <c r="L498" s="4"/>
      <c r="M498" s="4"/>
      <c r="N498" s="53"/>
      <c r="O498" s="4"/>
      <c r="P498" s="4"/>
      <c r="Q498" s="4"/>
      <c r="R498" s="4"/>
      <c r="S498" s="4"/>
      <c r="T498" s="4"/>
      <c r="U498" s="4"/>
      <c r="V498" s="4"/>
      <c r="W498" s="4"/>
      <c r="X498" s="4"/>
      <c r="Y498" s="4"/>
      <c r="Z498" s="4"/>
    </row>
    <row r="499" spans="1:26" ht="15.75" customHeight="1">
      <c r="A499" s="71"/>
      <c r="B499" s="7"/>
      <c r="C499" s="4"/>
      <c r="D499" s="4"/>
      <c r="E499" s="4"/>
      <c r="F499" s="7"/>
      <c r="G499" s="4"/>
      <c r="H499" s="4"/>
      <c r="I499" s="7"/>
      <c r="J499" s="7"/>
      <c r="K499" s="4"/>
      <c r="L499" s="4"/>
      <c r="M499" s="4"/>
      <c r="N499" s="53"/>
      <c r="O499" s="4"/>
      <c r="P499" s="4"/>
      <c r="Q499" s="4"/>
      <c r="R499" s="4"/>
      <c r="S499" s="4"/>
      <c r="T499" s="4"/>
      <c r="U499" s="4"/>
      <c r="V499" s="4"/>
      <c r="W499" s="4"/>
      <c r="X499" s="4"/>
      <c r="Y499" s="4"/>
      <c r="Z499" s="4"/>
    </row>
    <row r="500" spans="1:26" ht="15.75" customHeight="1">
      <c r="A500" s="71"/>
      <c r="B500" s="7"/>
      <c r="C500" s="4"/>
      <c r="D500" s="4"/>
      <c r="E500" s="4"/>
      <c r="F500" s="7"/>
      <c r="G500" s="4"/>
      <c r="H500" s="4"/>
      <c r="I500" s="7"/>
      <c r="J500" s="7"/>
      <c r="K500" s="4"/>
      <c r="L500" s="4"/>
      <c r="M500" s="4"/>
      <c r="N500" s="53"/>
      <c r="O500" s="4"/>
      <c r="P500" s="4"/>
      <c r="Q500" s="4"/>
      <c r="R500" s="4"/>
      <c r="S500" s="4"/>
      <c r="T500" s="4"/>
      <c r="U500" s="4"/>
      <c r="V500" s="4"/>
      <c r="W500" s="4"/>
      <c r="X500" s="4"/>
      <c r="Y500" s="4"/>
      <c r="Z500" s="4"/>
    </row>
    <row r="501" spans="1:26" ht="15.75" customHeight="1">
      <c r="A501" s="71"/>
      <c r="B501" s="7"/>
      <c r="C501" s="4"/>
      <c r="D501" s="4"/>
      <c r="E501" s="4"/>
      <c r="F501" s="7"/>
      <c r="G501" s="4"/>
      <c r="H501" s="4"/>
      <c r="I501" s="7"/>
      <c r="J501" s="7"/>
      <c r="K501" s="4"/>
      <c r="L501" s="4"/>
      <c r="M501" s="4"/>
      <c r="N501" s="53"/>
      <c r="O501" s="4"/>
      <c r="P501" s="4"/>
      <c r="Q501" s="4"/>
      <c r="R501" s="4"/>
      <c r="S501" s="4"/>
      <c r="T501" s="4"/>
      <c r="U501" s="4"/>
      <c r="V501" s="4"/>
      <c r="W501" s="4"/>
      <c r="X501" s="4"/>
      <c r="Y501" s="4"/>
      <c r="Z501" s="4"/>
    </row>
    <row r="502" spans="1:26" ht="15.75" customHeight="1">
      <c r="A502" s="71"/>
      <c r="B502" s="7"/>
      <c r="C502" s="4"/>
      <c r="D502" s="4"/>
      <c r="E502" s="4"/>
      <c r="F502" s="7"/>
      <c r="G502" s="4"/>
      <c r="H502" s="4"/>
      <c r="I502" s="7"/>
      <c r="J502" s="7"/>
      <c r="K502" s="4"/>
      <c r="L502" s="4"/>
      <c r="M502" s="4"/>
      <c r="N502" s="53"/>
      <c r="O502" s="4"/>
      <c r="P502" s="4"/>
      <c r="Q502" s="4"/>
      <c r="R502" s="4"/>
      <c r="S502" s="4"/>
      <c r="T502" s="4"/>
      <c r="U502" s="4"/>
      <c r="V502" s="4"/>
      <c r="W502" s="4"/>
      <c r="X502" s="4"/>
      <c r="Y502" s="4"/>
      <c r="Z502" s="4"/>
    </row>
    <row r="503" spans="1:26" ht="15.75" customHeight="1">
      <c r="A503" s="71"/>
      <c r="B503" s="7"/>
      <c r="C503" s="4"/>
      <c r="D503" s="4"/>
      <c r="E503" s="4"/>
      <c r="F503" s="7"/>
      <c r="G503" s="4"/>
      <c r="H503" s="4"/>
      <c r="I503" s="7"/>
      <c r="J503" s="7"/>
      <c r="K503" s="4"/>
      <c r="L503" s="4"/>
      <c r="M503" s="4"/>
      <c r="N503" s="53"/>
      <c r="O503" s="4"/>
      <c r="P503" s="4"/>
      <c r="Q503" s="4"/>
      <c r="R503" s="4"/>
      <c r="S503" s="4"/>
      <c r="T503" s="4"/>
      <c r="U503" s="4"/>
      <c r="V503" s="4"/>
      <c r="W503" s="4"/>
      <c r="X503" s="4"/>
      <c r="Y503" s="4"/>
      <c r="Z503" s="4"/>
    </row>
    <row r="504" spans="1:26" ht="15.75" customHeight="1">
      <c r="A504" s="71"/>
      <c r="B504" s="7"/>
      <c r="C504" s="4"/>
      <c r="D504" s="4"/>
      <c r="E504" s="4"/>
      <c r="F504" s="7"/>
      <c r="G504" s="4"/>
      <c r="H504" s="4"/>
      <c r="I504" s="7"/>
      <c r="J504" s="7"/>
      <c r="K504" s="4"/>
      <c r="L504" s="4"/>
      <c r="M504" s="4"/>
      <c r="N504" s="53"/>
      <c r="O504" s="4"/>
      <c r="P504" s="4"/>
      <c r="Q504" s="4"/>
      <c r="R504" s="4"/>
      <c r="S504" s="4"/>
      <c r="T504" s="4"/>
      <c r="U504" s="4"/>
      <c r="V504" s="4"/>
      <c r="W504" s="4"/>
      <c r="X504" s="4"/>
      <c r="Y504" s="4"/>
      <c r="Z504" s="4"/>
    </row>
    <row r="505" spans="1:26" ht="15.75" customHeight="1">
      <c r="A505" s="71"/>
      <c r="B505" s="7"/>
      <c r="C505" s="4"/>
      <c r="D505" s="4"/>
      <c r="E505" s="4"/>
      <c r="F505" s="7"/>
      <c r="G505" s="4"/>
      <c r="H505" s="4"/>
      <c r="I505" s="7"/>
      <c r="J505" s="7"/>
      <c r="K505" s="4"/>
      <c r="L505" s="4"/>
      <c r="M505" s="4"/>
      <c r="N505" s="53"/>
      <c r="O505" s="4"/>
      <c r="P505" s="4"/>
      <c r="Q505" s="4"/>
      <c r="R505" s="4"/>
      <c r="S505" s="4"/>
      <c r="T505" s="4"/>
      <c r="U505" s="4"/>
      <c r="V505" s="4"/>
      <c r="W505" s="4"/>
      <c r="X505" s="4"/>
      <c r="Y505" s="4"/>
      <c r="Z505" s="4"/>
    </row>
    <row r="506" spans="1:26" ht="15.75" customHeight="1">
      <c r="A506" s="71"/>
      <c r="B506" s="7"/>
      <c r="C506" s="4"/>
      <c r="D506" s="4"/>
      <c r="E506" s="4"/>
      <c r="F506" s="7"/>
      <c r="G506" s="4"/>
      <c r="H506" s="4"/>
      <c r="I506" s="7"/>
      <c r="J506" s="7"/>
      <c r="K506" s="4"/>
      <c r="L506" s="4"/>
      <c r="M506" s="4"/>
      <c r="N506" s="53"/>
      <c r="O506" s="4"/>
      <c r="P506" s="4"/>
      <c r="Q506" s="4"/>
      <c r="R506" s="4"/>
      <c r="S506" s="4"/>
      <c r="T506" s="4"/>
      <c r="U506" s="4"/>
      <c r="V506" s="4"/>
      <c r="W506" s="4"/>
      <c r="X506" s="4"/>
      <c r="Y506" s="4"/>
      <c r="Z506" s="4"/>
    </row>
    <row r="507" spans="1:26" ht="15.75" customHeight="1">
      <c r="A507" s="71"/>
      <c r="B507" s="7"/>
      <c r="C507" s="4"/>
      <c r="D507" s="4"/>
      <c r="E507" s="4"/>
      <c r="F507" s="7"/>
      <c r="G507" s="4"/>
      <c r="H507" s="4"/>
      <c r="I507" s="7"/>
      <c r="J507" s="7"/>
      <c r="K507" s="4"/>
      <c r="L507" s="4"/>
      <c r="M507" s="4"/>
      <c r="N507" s="53"/>
      <c r="O507" s="4"/>
      <c r="P507" s="4"/>
      <c r="Q507" s="4"/>
      <c r="R507" s="4"/>
      <c r="S507" s="4"/>
      <c r="T507" s="4"/>
      <c r="U507" s="4"/>
      <c r="V507" s="4"/>
      <c r="W507" s="4"/>
      <c r="X507" s="4"/>
      <c r="Y507" s="4"/>
      <c r="Z507" s="4"/>
    </row>
    <row r="508" spans="1:26" ht="15.75" customHeight="1">
      <c r="A508" s="71"/>
      <c r="B508" s="7"/>
      <c r="C508" s="4"/>
      <c r="D508" s="4"/>
      <c r="E508" s="4"/>
      <c r="F508" s="7"/>
      <c r="G508" s="4"/>
      <c r="H508" s="4"/>
      <c r="I508" s="7"/>
      <c r="J508" s="7"/>
      <c r="K508" s="4"/>
      <c r="L508" s="4"/>
      <c r="M508" s="4"/>
      <c r="N508" s="53"/>
      <c r="O508" s="4"/>
      <c r="P508" s="4"/>
      <c r="Q508" s="4"/>
      <c r="R508" s="4"/>
      <c r="S508" s="4"/>
      <c r="T508" s="4"/>
      <c r="U508" s="4"/>
      <c r="V508" s="4"/>
      <c r="W508" s="4"/>
      <c r="X508" s="4"/>
      <c r="Y508" s="4"/>
      <c r="Z508" s="4"/>
    </row>
    <row r="509" spans="1:26" ht="15.75" customHeight="1">
      <c r="A509" s="71"/>
      <c r="B509" s="7"/>
      <c r="C509" s="4"/>
      <c r="D509" s="4"/>
      <c r="E509" s="4"/>
      <c r="F509" s="7"/>
      <c r="G509" s="4"/>
      <c r="H509" s="4"/>
      <c r="I509" s="7"/>
      <c r="J509" s="7"/>
      <c r="K509" s="4"/>
      <c r="L509" s="4"/>
      <c r="M509" s="4"/>
      <c r="N509" s="53"/>
      <c r="O509" s="4"/>
      <c r="P509" s="4"/>
      <c r="Q509" s="4"/>
      <c r="R509" s="4"/>
      <c r="S509" s="4"/>
      <c r="T509" s="4"/>
      <c r="U509" s="4"/>
      <c r="V509" s="4"/>
      <c r="W509" s="4"/>
      <c r="X509" s="4"/>
      <c r="Y509" s="4"/>
      <c r="Z509" s="4"/>
    </row>
    <row r="510" spans="1:26" ht="15.75" customHeight="1">
      <c r="A510" s="71"/>
      <c r="B510" s="7"/>
      <c r="C510" s="4"/>
      <c r="D510" s="4"/>
      <c r="E510" s="4"/>
      <c r="F510" s="7"/>
      <c r="G510" s="4"/>
      <c r="H510" s="4"/>
      <c r="I510" s="7"/>
      <c r="J510" s="7"/>
      <c r="K510" s="4"/>
      <c r="L510" s="4"/>
      <c r="M510" s="4"/>
      <c r="N510" s="53"/>
      <c r="O510" s="4"/>
      <c r="P510" s="4"/>
      <c r="Q510" s="4"/>
      <c r="R510" s="4"/>
      <c r="S510" s="4"/>
      <c r="T510" s="4"/>
      <c r="U510" s="4"/>
      <c r="V510" s="4"/>
      <c r="W510" s="4"/>
      <c r="X510" s="4"/>
      <c r="Y510" s="4"/>
      <c r="Z510" s="4"/>
    </row>
    <row r="511" spans="1:26" ht="15.75" customHeight="1">
      <c r="A511" s="71"/>
      <c r="B511" s="7"/>
      <c r="C511" s="4"/>
      <c r="D511" s="4"/>
      <c r="E511" s="4"/>
      <c r="F511" s="7"/>
      <c r="G511" s="4"/>
      <c r="H511" s="4"/>
      <c r="I511" s="7"/>
      <c r="J511" s="7"/>
      <c r="K511" s="4"/>
      <c r="L511" s="4"/>
      <c r="M511" s="4"/>
      <c r="N511" s="53"/>
      <c r="O511" s="4"/>
      <c r="P511" s="4"/>
      <c r="Q511" s="4"/>
      <c r="R511" s="4"/>
      <c r="S511" s="4"/>
      <c r="T511" s="4"/>
      <c r="U511" s="4"/>
      <c r="V511" s="4"/>
      <c r="W511" s="4"/>
      <c r="X511" s="4"/>
      <c r="Y511" s="4"/>
      <c r="Z511" s="4"/>
    </row>
    <row r="512" spans="1:26" ht="15.75" customHeight="1">
      <c r="A512" s="71"/>
      <c r="B512" s="7"/>
      <c r="C512" s="4"/>
      <c r="D512" s="4"/>
      <c r="E512" s="4"/>
      <c r="F512" s="7"/>
      <c r="G512" s="4"/>
      <c r="H512" s="4"/>
      <c r="I512" s="7"/>
      <c r="J512" s="7"/>
      <c r="K512" s="4"/>
      <c r="L512" s="4"/>
      <c r="M512" s="4"/>
      <c r="N512" s="53"/>
      <c r="O512" s="4"/>
      <c r="P512" s="4"/>
      <c r="Q512" s="4"/>
      <c r="R512" s="4"/>
      <c r="S512" s="4"/>
      <c r="T512" s="4"/>
      <c r="U512" s="4"/>
      <c r="V512" s="4"/>
      <c r="W512" s="4"/>
      <c r="X512" s="4"/>
      <c r="Y512" s="4"/>
      <c r="Z512" s="4"/>
    </row>
    <row r="513" spans="1:26" ht="15.75" customHeight="1">
      <c r="A513" s="71"/>
      <c r="B513" s="7"/>
      <c r="C513" s="4"/>
      <c r="D513" s="4"/>
      <c r="E513" s="4"/>
      <c r="F513" s="7"/>
      <c r="G513" s="4"/>
      <c r="H513" s="4"/>
      <c r="I513" s="7"/>
      <c r="J513" s="7"/>
      <c r="K513" s="4"/>
      <c r="L513" s="4"/>
      <c r="M513" s="4"/>
      <c r="N513" s="53"/>
      <c r="O513" s="4"/>
      <c r="P513" s="4"/>
      <c r="Q513" s="4"/>
      <c r="R513" s="4"/>
      <c r="S513" s="4"/>
      <c r="T513" s="4"/>
      <c r="U513" s="4"/>
      <c r="V513" s="4"/>
      <c r="W513" s="4"/>
      <c r="X513" s="4"/>
      <c r="Y513" s="4"/>
      <c r="Z513" s="4"/>
    </row>
    <row r="514" spans="1:26" ht="15.75" customHeight="1">
      <c r="A514" s="71"/>
      <c r="B514" s="7"/>
      <c r="C514" s="4"/>
      <c r="D514" s="4"/>
      <c r="E514" s="4"/>
      <c r="F514" s="7"/>
      <c r="G514" s="4"/>
      <c r="H514" s="4"/>
      <c r="I514" s="7"/>
      <c r="J514" s="7"/>
      <c r="K514" s="4"/>
      <c r="L514" s="4"/>
      <c r="M514" s="4"/>
      <c r="N514" s="53"/>
      <c r="O514" s="4"/>
      <c r="P514" s="4"/>
      <c r="Q514" s="4"/>
      <c r="R514" s="4"/>
      <c r="S514" s="4"/>
      <c r="T514" s="4"/>
      <c r="U514" s="4"/>
      <c r="V514" s="4"/>
      <c r="W514" s="4"/>
      <c r="X514" s="4"/>
      <c r="Y514" s="4"/>
      <c r="Z514" s="4"/>
    </row>
    <row r="515" spans="1:26" ht="15.75" customHeight="1">
      <c r="A515" s="71"/>
      <c r="B515" s="7"/>
      <c r="C515" s="4"/>
      <c r="D515" s="4"/>
      <c r="E515" s="4"/>
      <c r="F515" s="7"/>
      <c r="G515" s="4"/>
      <c r="H515" s="4"/>
      <c r="I515" s="7"/>
      <c r="J515" s="7"/>
      <c r="K515" s="4"/>
      <c r="L515" s="4"/>
      <c r="M515" s="4"/>
      <c r="N515" s="53"/>
      <c r="O515" s="4"/>
      <c r="P515" s="4"/>
      <c r="Q515" s="4"/>
      <c r="R515" s="4"/>
      <c r="S515" s="4"/>
      <c r="T515" s="4"/>
      <c r="U515" s="4"/>
      <c r="V515" s="4"/>
      <c r="W515" s="4"/>
      <c r="X515" s="4"/>
      <c r="Y515" s="4"/>
      <c r="Z515" s="4"/>
    </row>
    <row r="516" spans="1:26" ht="15.75" customHeight="1">
      <c r="A516" s="71"/>
      <c r="B516" s="7"/>
      <c r="C516" s="4"/>
      <c r="D516" s="4"/>
      <c r="E516" s="4"/>
      <c r="F516" s="7"/>
      <c r="G516" s="4"/>
      <c r="H516" s="4"/>
      <c r="I516" s="7"/>
      <c r="J516" s="7"/>
      <c r="K516" s="4"/>
      <c r="L516" s="4"/>
      <c r="M516" s="4"/>
      <c r="N516" s="53"/>
      <c r="O516" s="4"/>
      <c r="P516" s="4"/>
      <c r="Q516" s="4"/>
      <c r="R516" s="4"/>
      <c r="S516" s="4"/>
      <c r="T516" s="4"/>
      <c r="U516" s="4"/>
      <c r="V516" s="4"/>
      <c r="W516" s="4"/>
      <c r="X516" s="4"/>
      <c r="Y516" s="4"/>
      <c r="Z516" s="4"/>
    </row>
    <row r="517" spans="1:26" ht="15.75" customHeight="1">
      <c r="A517" s="71"/>
      <c r="B517" s="7"/>
      <c r="C517" s="4"/>
      <c r="D517" s="4"/>
      <c r="E517" s="4"/>
      <c r="F517" s="7"/>
      <c r="G517" s="4"/>
      <c r="H517" s="4"/>
      <c r="I517" s="7"/>
      <c r="J517" s="7"/>
      <c r="K517" s="4"/>
      <c r="L517" s="4"/>
      <c r="M517" s="4"/>
      <c r="N517" s="53"/>
      <c r="O517" s="4"/>
      <c r="P517" s="4"/>
      <c r="Q517" s="4"/>
      <c r="R517" s="4"/>
      <c r="S517" s="4"/>
      <c r="T517" s="4"/>
      <c r="U517" s="4"/>
      <c r="V517" s="4"/>
      <c r="W517" s="4"/>
      <c r="X517" s="4"/>
      <c r="Y517" s="4"/>
      <c r="Z517" s="4"/>
    </row>
    <row r="518" spans="1:26" ht="15.75" customHeight="1">
      <c r="A518" s="71"/>
      <c r="B518" s="7"/>
      <c r="C518" s="4"/>
      <c r="D518" s="4"/>
      <c r="E518" s="4"/>
      <c r="F518" s="7"/>
      <c r="G518" s="4"/>
      <c r="H518" s="4"/>
      <c r="I518" s="7"/>
      <c r="J518" s="7"/>
      <c r="K518" s="4"/>
      <c r="L518" s="4"/>
      <c r="M518" s="4"/>
      <c r="N518" s="53"/>
      <c r="O518" s="4"/>
      <c r="P518" s="4"/>
      <c r="Q518" s="4"/>
      <c r="R518" s="4"/>
      <c r="S518" s="4"/>
      <c r="T518" s="4"/>
      <c r="U518" s="4"/>
      <c r="V518" s="4"/>
      <c r="W518" s="4"/>
      <c r="X518" s="4"/>
      <c r="Y518" s="4"/>
      <c r="Z518" s="4"/>
    </row>
    <row r="519" spans="1:26" ht="15.75" customHeight="1">
      <c r="A519" s="71"/>
      <c r="B519" s="7"/>
      <c r="C519" s="4"/>
      <c r="D519" s="4"/>
      <c r="E519" s="4"/>
      <c r="F519" s="7"/>
      <c r="G519" s="4"/>
      <c r="H519" s="4"/>
      <c r="I519" s="7"/>
      <c r="J519" s="7"/>
      <c r="K519" s="4"/>
      <c r="L519" s="4"/>
      <c r="M519" s="4"/>
      <c r="N519" s="53"/>
      <c r="O519" s="4"/>
      <c r="P519" s="4"/>
      <c r="Q519" s="4"/>
      <c r="R519" s="4"/>
      <c r="S519" s="4"/>
      <c r="T519" s="4"/>
      <c r="U519" s="4"/>
      <c r="V519" s="4"/>
      <c r="W519" s="4"/>
      <c r="X519" s="4"/>
      <c r="Y519" s="4"/>
      <c r="Z519" s="4"/>
    </row>
    <row r="520" spans="1:26" ht="15.75" customHeight="1">
      <c r="A520" s="71"/>
      <c r="B520" s="7"/>
      <c r="C520" s="4"/>
      <c r="D520" s="4"/>
      <c r="E520" s="4"/>
      <c r="F520" s="7"/>
      <c r="G520" s="4"/>
      <c r="H520" s="4"/>
      <c r="I520" s="7"/>
      <c r="J520" s="7"/>
      <c r="K520" s="4"/>
      <c r="L520" s="4"/>
      <c r="M520" s="4"/>
      <c r="N520" s="53"/>
      <c r="O520" s="4"/>
      <c r="P520" s="4"/>
      <c r="Q520" s="4"/>
      <c r="R520" s="4"/>
      <c r="S520" s="4"/>
      <c r="T520" s="4"/>
      <c r="U520" s="4"/>
      <c r="V520" s="4"/>
      <c r="W520" s="4"/>
      <c r="X520" s="4"/>
      <c r="Y520" s="4"/>
      <c r="Z520" s="4"/>
    </row>
    <row r="521" spans="1:26" ht="15.75" customHeight="1">
      <c r="A521" s="71"/>
      <c r="B521" s="7"/>
      <c r="C521" s="4"/>
      <c r="D521" s="4"/>
      <c r="E521" s="4"/>
      <c r="F521" s="7"/>
      <c r="G521" s="4"/>
      <c r="H521" s="4"/>
      <c r="I521" s="7"/>
      <c r="J521" s="7"/>
      <c r="K521" s="4"/>
      <c r="L521" s="4"/>
      <c r="M521" s="4"/>
      <c r="N521" s="53"/>
      <c r="O521" s="4"/>
      <c r="P521" s="4"/>
      <c r="Q521" s="4"/>
      <c r="R521" s="4"/>
      <c r="S521" s="4"/>
      <c r="T521" s="4"/>
      <c r="U521" s="4"/>
      <c r="V521" s="4"/>
      <c r="W521" s="4"/>
      <c r="X521" s="4"/>
      <c r="Y521" s="4"/>
      <c r="Z521" s="4"/>
    </row>
    <row r="522" spans="1:26" ht="15.75" customHeight="1">
      <c r="A522" s="71"/>
      <c r="B522" s="7"/>
      <c r="C522" s="4"/>
      <c r="D522" s="4"/>
      <c r="E522" s="4"/>
      <c r="F522" s="7"/>
      <c r="G522" s="4"/>
      <c r="H522" s="4"/>
      <c r="I522" s="7"/>
      <c r="J522" s="7"/>
      <c r="K522" s="4"/>
      <c r="L522" s="4"/>
      <c r="M522" s="4"/>
      <c r="N522" s="53"/>
      <c r="O522" s="4"/>
      <c r="P522" s="4"/>
      <c r="Q522" s="4"/>
      <c r="R522" s="4"/>
      <c r="S522" s="4"/>
      <c r="T522" s="4"/>
      <c r="U522" s="4"/>
      <c r="V522" s="4"/>
      <c r="W522" s="4"/>
      <c r="X522" s="4"/>
      <c r="Y522" s="4"/>
      <c r="Z522" s="4"/>
    </row>
    <row r="523" spans="1:26" ht="15.75" customHeight="1">
      <c r="A523" s="71"/>
      <c r="B523" s="7"/>
      <c r="C523" s="4"/>
      <c r="D523" s="4"/>
      <c r="E523" s="4"/>
      <c r="F523" s="7"/>
      <c r="G523" s="4"/>
      <c r="H523" s="4"/>
      <c r="I523" s="7"/>
      <c r="J523" s="7"/>
      <c r="K523" s="4"/>
      <c r="L523" s="4"/>
      <c r="M523" s="4"/>
      <c r="N523" s="53"/>
      <c r="O523" s="4"/>
      <c r="P523" s="4"/>
      <c r="Q523" s="4"/>
      <c r="R523" s="4"/>
      <c r="S523" s="4"/>
      <c r="T523" s="4"/>
      <c r="U523" s="4"/>
      <c r="V523" s="4"/>
      <c r="W523" s="4"/>
      <c r="X523" s="4"/>
      <c r="Y523" s="4"/>
      <c r="Z523" s="4"/>
    </row>
    <row r="524" spans="1:26" ht="15.75" customHeight="1">
      <c r="A524" s="71"/>
      <c r="B524" s="7"/>
      <c r="C524" s="4"/>
      <c r="D524" s="4"/>
      <c r="E524" s="4"/>
      <c r="F524" s="7"/>
      <c r="G524" s="4"/>
      <c r="H524" s="4"/>
      <c r="I524" s="7"/>
      <c r="J524" s="7"/>
      <c r="K524" s="4"/>
      <c r="L524" s="4"/>
      <c r="M524" s="4"/>
      <c r="N524" s="53"/>
      <c r="O524" s="4"/>
      <c r="P524" s="4"/>
      <c r="Q524" s="4"/>
      <c r="R524" s="4"/>
      <c r="S524" s="4"/>
      <c r="T524" s="4"/>
      <c r="U524" s="4"/>
      <c r="V524" s="4"/>
      <c r="W524" s="4"/>
      <c r="X524" s="4"/>
      <c r="Y524" s="4"/>
      <c r="Z524" s="4"/>
    </row>
    <row r="525" spans="1:26" ht="15.75" customHeight="1">
      <c r="A525" s="71"/>
      <c r="B525" s="7"/>
      <c r="C525" s="4"/>
      <c r="D525" s="4"/>
      <c r="E525" s="4"/>
      <c r="F525" s="7"/>
      <c r="G525" s="4"/>
      <c r="H525" s="4"/>
      <c r="I525" s="7"/>
      <c r="J525" s="7"/>
      <c r="K525" s="4"/>
      <c r="L525" s="4"/>
      <c r="M525" s="4"/>
      <c r="N525" s="53"/>
      <c r="O525" s="4"/>
      <c r="P525" s="4"/>
      <c r="Q525" s="4"/>
      <c r="R525" s="4"/>
      <c r="S525" s="4"/>
      <c r="T525" s="4"/>
      <c r="U525" s="4"/>
      <c r="V525" s="4"/>
      <c r="W525" s="4"/>
      <c r="X525" s="4"/>
      <c r="Y525" s="4"/>
      <c r="Z525" s="4"/>
    </row>
    <row r="526" spans="1:26" ht="15.75" customHeight="1">
      <c r="A526" s="71"/>
      <c r="B526" s="7"/>
      <c r="C526" s="4"/>
      <c r="D526" s="4"/>
      <c r="E526" s="4"/>
      <c r="F526" s="7"/>
      <c r="G526" s="4"/>
      <c r="H526" s="4"/>
      <c r="I526" s="7"/>
      <c r="J526" s="7"/>
      <c r="K526" s="4"/>
      <c r="L526" s="4"/>
      <c r="M526" s="4"/>
      <c r="N526" s="53"/>
      <c r="O526" s="4"/>
      <c r="P526" s="4"/>
      <c r="Q526" s="4"/>
      <c r="R526" s="4"/>
      <c r="S526" s="4"/>
      <c r="T526" s="4"/>
      <c r="U526" s="4"/>
      <c r="V526" s="4"/>
      <c r="W526" s="4"/>
      <c r="X526" s="4"/>
      <c r="Y526" s="4"/>
      <c r="Z526" s="4"/>
    </row>
    <row r="527" spans="1:26" ht="15.75" customHeight="1">
      <c r="A527" s="71"/>
      <c r="B527" s="7"/>
      <c r="C527" s="4"/>
      <c r="D527" s="4"/>
      <c r="E527" s="4"/>
      <c r="F527" s="7"/>
      <c r="G527" s="4"/>
      <c r="H527" s="4"/>
      <c r="I527" s="7"/>
      <c r="J527" s="7"/>
      <c r="K527" s="4"/>
      <c r="L527" s="4"/>
      <c r="M527" s="4"/>
      <c r="N527" s="53"/>
      <c r="O527" s="4"/>
      <c r="P527" s="4"/>
      <c r="Q527" s="4"/>
      <c r="R527" s="4"/>
      <c r="S527" s="4"/>
      <c r="T527" s="4"/>
      <c r="U527" s="4"/>
      <c r="V527" s="4"/>
      <c r="W527" s="4"/>
      <c r="X527" s="4"/>
      <c r="Y527" s="4"/>
      <c r="Z527" s="4"/>
    </row>
    <row r="528" spans="1:26" ht="15.75" customHeight="1">
      <c r="A528" s="71"/>
      <c r="B528" s="7"/>
      <c r="C528" s="4"/>
      <c r="D528" s="4"/>
      <c r="E528" s="4"/>
      <c r="F528" s="7"/>
      <c r="G528" s="4"/>
      <c r="H528" s="4"/>
      <c r="I528" s="7"/>
      <c r="J528" s="7"/>
      <c r="K528" s="4"/>
      <c r="L528" s="4"/>
      <c r="M528" s="4"/>
      <c r="N528" s="53"/>
      <c r="O528" s="4"/>
      <c r="P528" s="4"/>
      <c r="Q528" s="4"/>
      <c r="R528" s="4"/>
      <c r="S528" s="4"/>
      <c r="T528" s="4"/>
      <c r="U528" s="4"/>
      <c r="V528" s="4"/>
      <c r="W528" s="4"/>
      <c r="X528" s="4"/>
      <c r="Y528" s="4"/>
      <c r="Z528" s="4"/>
    </row>
    <row r="529" spans="1:26" ht="15.75" customHeight="1">
      <c r="A529" s="71"/>
      <c r="B529" s="7"/>
      <c r="C529" s="4"/>
      <c r="D529" s="4"/>
      <c r="E529" s="4"/>
      <c r="F529" s="7"/>
      <c r="G529" s="4"/>
      <c r="H529" s="4"/>
      <c r="I529" s="7"/>
      <c r="J529" s="7"/>
      <c r="K529" s="4"/>
      <c r="L529" s="4"/>
      <c r="M529" s="4"/>
      <c r="N529" s="53"/>
      <c r="O529" s="4"/>
      <c r="P529" s="4"/>
      <c r="Q529" s="4"/>
      <c r="R529" s="4"/>
      <c r="S529" s="4"/>
      <c r="T529" s="4"/>
      <c r="U529" s="4"/>
      <c r="V529" s="4"/>
      <c r="W529" s="4"/>
      <c r="X529" s="4"/>
      <c r="Y529" s="4"/>
      <c r="Z529" s="4"/>
    </row>
    <row r="530" spans="1:26" ht="15.75" customHeight="1">
      <c r="A530" s="71"/>
      <c r="B530" s="7"/>
      <c r="C530" s="4"/>
      <c r="D530" s="4"/>
      <c r="E530" s="4"/>
      <c r="F530" s="7"/>
      <c r="G530" s="4"/>
      <c r="H530" s="4"/>
      <c r="I530" s="7"/>
      <c r="J530" s="7"/>
      <c r="K530" s="4"/>
      <c r="L530" s="4"/>
      <c r="M530" s="4"/>
      <c r="N530" s="53"/>
      <c r="O530" s="4"/>
      <c r="P530" s="4"/>
      <c r="Q530" s="4"/>
      <c r="R530" s="4"/>
      <c r="S530" s="4"/>
      <c r="T530" s="4"/>
      <c r="U530" s="4"/>
      <c r="V530" s="4"/>
      <c r="W530" s="4"/>
      <c r="X530" s="4"/>
      <c r="Y530" s="4"/>
      <c r="Z530" s="4"/>
    </row>
    <row r="531" spans="1:26" ht="15.75" customHeight="1">
      <c r="A531" s="71"/>
      <c r="B531" s="7"/>
      <c r="C531" s="4"/>
      <c r="D531" s="4"/>
      <c r="E531" s="4"/>
      <c r="F531" s="7"/>
      <c r="G531" s="4"/>
      <c r="H531" s="4"/>
      <c r="I531" s="7"/>
      <c r="J531" s="7"/>
      <c r="K531" s="4"/>
      <c r="L531" s="4"/>
      <c r="M531" s="4"/>
      <c r="N531" s="53"/>
      <c r="O531" s="4"/>
      <c r="P531" s="4"/>
      <c r="Q531" s="4"/>
      <c r="R531" s="4"/>
      <c r="S531" s="4"/>
      <c r="T531" s="4"/>
      <c r="U531" s="4"/>
      <c r="V531" s="4"/>
      <c r="W531" s="4"/>
      <c r="X531" s="4"/>
      <c r="Y531" s="4"/>
      <c r="Z531" s="4"/>
    </row>
    <row r="532" spans="1:26" ht="15.75" customHeight="1">
      <c r="A532" s="71"/>
      <c r="B532" s="7"/>
      <c r="C532" s="4"/>
      <c r="D532" s="4"/>
      <c r="E532" s="4"/>
      <c r="F532" s="7"/>
      <c r="G532" s="4"/>
      <c r="H532" s="4"/>
      <c r="I532" s="7"/>
      <c r="J532" s="7"/>
      <c r="K532" s="4"/>
      <c r="L532" s="4"/>
      <c r="M532" s="4"/>
      <c r="N532" s="53"/>
      <c r="O532" s="4"/>
      <c r="P532" s="4"/>
      <c r="Q532" s="4"/>
      <c r="R532" s="4"/>
      <c r="S532" s="4"/>
      <c r="T532" s="4"/>
      <c r="U532" s="4"/>
      <c r="V532" s="4"/>
      <c r="W532" s="4"/>
      <c r="X532" s="4"/>
      <c r="Y532" s="4"/>
      <c r="Z532" s="4"/>
    </row>
    <row r="533" spans="1:26" ht="15.75" customHeight="1">
      <c r="A533" s="71"/>
      <c r="B533" s="7"/>
      <c r="C533" s="4"/>
      <c r="D533" s="4"/>
      <c r="E533" s="4"/>
      <c r="F533" s="7"/>
      <c r="G533" s="4"/>
      <c r="H533" s="4"/>
      <c r="I533" s="7"/>
      <c r="J533" s="7"/>
      <c r="K533" s="4"/>
      <c r="L533" s="4"/>
      <c r="M533" s="4"/>
      <c r="N533" s="53"/>
      <c r="O533" s="4"/>
      <c r="P533" s="4"/>
      <c r="Q533" s="4"/>
      <c r="R533" s="4"/>
      <c r="S533" s="4"/>
      <c r="T533" s="4"/>
      <c r="U533" s="4"/>
      <c r="V533" s="4"/>
      <c r="W533" s="4"/>
      <c r="X533" s="4"/>
      <c r="Y533" s="4"/>
      <c r="Z533" s="4"/>
    </row>
    <row r="534" spans="1:26" ht="15.75" customHeight="1">
      <c r="A534" s="71"/>
      <c r="B534" s="7"/>
      <c r="C534" s="4"/>
      <c r="D534" s="4"/>
      <c r="E534" s="4"/>
      <c r="F534" s="7"/>
      <c r="G534" s="4"/>
      <c r="H534" s="4"/>
      <c r="I534" s="7"/>
      <c r="J534" s="7"/>
      <c r="K534" s="4"/>
      <c r="L534" s="4"/>
      <c r="M534" s="4"/>
      <c r="N534" s="53"/>
      <c r="O534" s="4"/>
      <c r="P534" s="4"/>
      <c r="Q534" s="4"/>
      <c r="R534" s="4"/>
      <c r="S534" s="4"/>
      <c r="T534" s="4"/>
      <c r="U534" s="4"/>
      <c r="V534" s="4"/>
      <c r="W534" s="4"/>
      <c r="X534" s="4"/>
      <c r="Y534" s="4"/>
      <c r="Z534" s="4"/>
    </row>
    <row r="535" spans="1:26" ht="15.75" customHeight="1">
      <c r="A535" s="71"/>
      <c r="B535" s="7"/>
      <c r="C535" s="4"/>
      <c r="D535" s="4"/>
      <c r="E535" s="4"/>
      <c r="F535" s="7"/>
      <c r="G535" s="4"/>
      <c r="H535" s="4"/>
      <c r="I535" s="7"/>
      <c r="J535" s="7"/>
      <c r="K535" s="4"/>
      <c r="L535" s="4"/>
      <c r="M535" s="4"/>
      <c r="N535" s="53"/>
      <c r="O535" s="4"/>
      <c r="P535" s="4"/>
      <c r="Q535" s="4"/>
      <c r="R535" s="4"/>
      <c r="S535" s="4"/>
      <c r="T535" s="4"/>
      <c r="U535" s="4"/>
      <c r="V535" s="4"/>
      <c r="W535" s="4"/>
      <c r="X535" s="4"/>
      <c r="Y535" s="4"/>
      <c r="Z535" s="4"/>
    </row>
    <row r="536" spans="1:26" ht="15.75" customHeight="1">
      <c r="A536" s="71"/>
      <c r="B536" s="7"/>
      <c r="C536" s="4"/>
      <c r="D536" s="4"/>
      <c r="E536" s="4"/>
      <c r="F536" s="7"/>
      <c r="G536" s="4"/>
      <c r="H536" s="4"/>
      <c r="I536" s="7"/>
      <c r="J536" s="7"/>
      <c r="K536" s="4"/>
      <c r="L536" s="4"/>
      <c r="M536" s="4"/>
      <c r="N536" s="53"/>
      <c r="O536" s="4"/>
      <c r="P536" s="4"/>
      <c r="Q536" s="4"/>
      <c r="R536" s="4"/>
      <c r="S536" s="4"/>
      <c r="T536" s="4"/>
      <c r="U536" s="4"/>
      <c r="V536" s="4"/>
      <c r="W536" s="4"/>
      <c r="X536" s="4"/>
      <c r="Y536" s="4"/>
      <c r="Z536" s="4"/>
    </row>
    <row r="537" spans="1:26" ht="15.75" customHeight="1">
      <c r="A537" s="71"/>
      <c r="B537" s="7"/>
      <c r="C537" s="4"/>
      <c r="D537" s="4"/>
      <c r="E537" s="4"/>
      <c r="F537" s="7"/>
      <c r="G537" s="4"/>
      <c r="H537" s="4"/>
      <c r="I537" s="7"/>
      <c r="J537" s="7"/>
      <c r="K537" s="4"/>
      <c r="L537" s="4"/>
      <c r="M537" s="4"/>
      <c r="N537" s="53"/>
      <c r="O537" s="4"/>
      <c r="P537" s="4"/>
      <c r="Q537" s="4"/>
      <c r="R537" s="4"/>
      <c r="S537" s="4"/>
      <c r="T537" s="4"/>
      <c r="U537" s="4"/>
      <c r="V537" s="4"/>
      <c r="W537" s="4"/>
      <c r="X537" s="4"/>
      <c r="Y537" s="4"/>
      <c r="Z537" s="4"/>
    </row>
    <row r="538" spans="1:26" ht="15.75" customHeight="1">
      <c r="A538" s="71"/>
      <c r="B538" s="7"/>
      <c r="C538" s="4"/>
      <c r="D538" s="4"/>
      <c r="E538" s="4"/>
      <c r="F538" s="7"/>
      <c r="G538" s="4"/>
      <c r="H538" s="4"/>
      <c r="I538" s="7"/>
      <c r="J538" s="7"/>
      <c r="K538" s="4"/>
      <c r="L538" s="4"/>
      <c r="M538" s="4"/>
      <c r="N538" s="53"/>
      <c r="O538" s="4"/>
      <c r="P538" s="4"/>
      <c r="Q538" s="4"/>
      <c r="R538" s="4"/>
      <c r="S538" s="4"/>
      <c r="T538" s="4"/>
      <c r="U538" s="4"/>
      <c r="V538" s="4"/>
      <c r="W538" s="4"/>
      <c r="X538" s="4"/>
      <c r="Y538" s="4"/>
      <c r="Z538" s="4"/>
    </row>
    <row r="539" spans="1:26" ht="15.75" customHeight="1">
      <c r="A539" s="71"/>
      <c r="B539" s="7"/>
      <c r="C539" s="4"/>
      <c r="D539" s="4"/>
      <c r="E539" s="4"/>
      <c r="F539" s="7"/>
      <c r="G539" s="4"/>
      <c r="H539" s="4"/>
      <c r="I539" s="7"/>
      <c r="J539" s="7"/>
      <c r="K539" s="4"/>
      <c r="L539" s="4"/>
      <c r="M539" s="4"/>
      <c r="N539" s="53"/>
      <c r="O539" s="4"/>
      <c r="P539" s="4"/>
      <c r="Q539" s="4"/>
      <c r="R539" s="4"/>
      <c r="S539" s="4"/>
      <c r="T539" s="4"/>
      <c r="U539" s="4"/>
      <c r="V539" s="4"/>
      <c r="W539" s="4"/>
      <c r="X539" s="4"/>
      <c r="Y539" s="4"/>
      <c r="Z539" s="4"/>
    </row>
    <row r="540" spans="1:26" ht="15.75" customHeight="1">
      <c r="A540" s="71"/>
      <c r="B540" s="7"/>
      <c r="C540" s="4"/>
      <c r="D540" s="4"/>
      <c r="E540" s="4"/>
      <c r="F540" s="7"/>
      <c r="G540" s="4"/>
      <c r="H540" s="4"/>
      <c r="I540" s="7"/>
      <c r="J540" s="7"/>
      <c r="K540" s="4"/>
      <c r="L540" s="4"/>
      <c r="M540" s="4"/>
      <c r="N540" s="53"/>
      <c r="O540" s="4"/>
      <c r="P540" s="4"/>
      <c r="Q540" s="4"/>
      <c r="R540" s="4"/>
      <c r="S540" s="4"/>
      <c r="T540" s="4"/>
      <c r="U540" s="4"/>
      <c r="V540" s="4"/>
      <c r="W540" s="4"/>
      <c r="X540" s="4"/>
      <c r="Y540" s="4"/>
      <c r="Z540" s="4"/>
    </row>
    <row r="541" spans="1:26" ht="15.75" customHeight="1">
      <c r="A541" s="71"/>
      <c r="B541" s="7"/>
      <c r="C541" s="4"/>
      <c r="D541" s="4"/>
      <c r="E541" s="4"/>
      <c r="F541" s="7"/>
      <c r="G541" s="4"/>
      <c r="H541" s="4"/>
      <c r="I541" s="7"/>
      <c r="J541" s="7"/>
      <c r="K541" s="4"/>
      <c r="L541" s="4"/>
      <c r="M541" s="4"/>
      <c r="N541" s="53"/>
      <c r="O541" s="4"/>
      <c r="P541" s="4"/>
      <c r="Q541" s="4"/>
      <c r="R541" s="4"/>
      <c r="S541" s="4"/>
      <c r="T541" s="4"/>
      <c r="U541" s="4"/>
      <c r="V541" s="4"/>
      <c r="W541" s="4"/>
      <c r="X541" s="4"/>
      <c r="Y541" s="4"/>
      <c r="Z541" s="4"/>
    </row>
    <row r="542" spans="1:26" ht="15.75" customHeight="1">
      <c r="A542" s="71"/>
      <c r="B542" s="7"/>
      <c r="C542" s="4"/>
      <c r="D542" s="4"/>
      <c r="E542" s="4"/>
      <c r="F542" s="7"/>
      <c r="G542" s="4"/>
      <c r="H542" s="4"/>
      <c r="I542" s="7"/>
      <c r="J542" s="7"/>
      <c r="K542" s="4"/>
      <c r="L542" s="4"/>
      <c r="M542" s="4"/>
      <c r="N542" s="53"/>
      <c r="O542" s="4"/>
      <c r="P542" s="4"/>
      <c r="Q542" s="4"/>
      <c r="R542" s="4"/>
      <c r="S542" s="4"/>
      <c r="T542" s="4"/>
      <c r="U542" s="4"/>
      <c r="V542" s="4"/>
      <c r="W542" s="4"/>
      <c r="X542" s="4"/>
      <c r="Y542" s="4"/>
      <c r="Z542" s="4"/>
    </row>
    <row r="543" spans="1:26" ht="15.75" customHeight="1">
      <c r="A543" s="71"/>
      <c r="B543" s="7"/>
      <c r="C543" s="4"/>
      <c r="D543" s="4"/>
      <c r="E543" s="4"/>
      <c r="F543" s="7"/>
      <c r="G543" s="4"/>
      <c r="H543" s="4"/>
      <c r="I543" s="7"/>
      <c r="J543" s="7"/>
      <c r="K543" s="4"/>
      <c r="L543" s="4"/>
      <c r="M543" s="4"/>
      <c r="N543" s="53"/>
      <c r="O543" s="4"/>
      <c r="P543" s="4"/>
      <c r="Q543" s="4"/>
      <c r="R543" s="4"/>
      <c r="S543" s="4"/>
      <c r="T543" s="4"/>
      <c r="U543" s="4"/>
      <c r="V543" s="4"/>
      <c r="W543" s="4"/>
      <c r="X543" s="4"/>
      <c r="Y543" s="4"/>
      <c r="Z543" s="4"/>
    </row>
    <row r="544" spans="1:26" ht="15.75" customHeight="1">
      <c r="A544" s="71"/>
      <c r="B544" s="7"/>
      <c r="C544" s="4"/>
      <c r="D544" s="4"/>
      <c r="E544" s="4"/>
      <c r="F544" s="7"/>
      <c r="G544" s="4"/>
      <c r="H544" s="4"/>
      <c r="I544" s="7"/>
      <c r="J544" s="7"/>
      <c r="K544" s="4"/>
      <c r="L544" s="4"/>
      <c r="M544" s="4"/>
      <c r="N544" s="53"/>
      <c r="O544" s="4"/>
      <c r="P544" s="4"/>
      <c r="Q544" s="4"/>
      <c r="R544" s="4"/>
      <c r="S544" s="4"/>
      <c r="T544" s="4"/>
      <c r="U544" s="4"/>
      <c r="V544" s="4"/>
      <c r="W544" s="4"/>
      <c r="X544" s="4"/>
      <c r="Y544" s="4"/>
      <c r="Z544" s="4"/>
    </row>
    <row r="545" spans="1:26" ht="15.75" customHeight="1">
      <c r="A545" s="71"/>
      <c r="B545" s="7"/>
      <c r="C545" s="4"/>
      <c r="D545" s="4"/>
      <c r="E545" s="4"/>
      <c r="F545" s="7"/>
      <c r="G545" s="4"/>
      <c r="H545" s="4"/>
      <c r="I545" s="7"/>
      <c r="J545" s="7"/>
      <c r="K545" s="4"/>
      <c r="L545" s="4"/>
      <c r="M545" s="4"/>
      <c r="N545" s="53"/>
      <c r="O545" s="4"/>
      <c r="P545" s="4"/>
      <c r="Q545" s="4"/>
      <c r="R545" s="4"/>
      <c r="S545" s="4"/>
      <c r="T545" s="4"/>
      <c r="U545" s="4"/>
      <c r="V545" s="4"/>
      <c r="W545" s="4"/>
      <c r="X545" s="4"/>
      <c r="Y545" s="4"/>
      <c r="Z545" s="4"/>
    </row>
    <row r="546" spans="1:26" ht="15.75" customHeight="1">
      <c r="A546" s="71"/>
      <c r="B546" s="7"/>
      <c r="C546" s="4"/>
      <c r="D546" s="4"/>
      <c r="E546" s="4"/>
      <c r="F546" s="7"/>
      <c r="G546" s="4"/>
      <c r="H546" s="4"/>
      <c r="I546" s="7"/>
      <c r="J546" s="7"/>
      <c r="K546" s="4"/>
      <c r="L546" s="4"/>
      <c r="M546" s="4"/>
      <c r="N546" s="53"/>
      <c r="O546" s="4"/>
      <c r="P546" s="4"/>
      <c r="Q546" s="4"/>
      <c r="R546" s="4"/>
      <c r="S546" s="4"/>
      <c r="T546" s="4"/>
      <c r="U546" s="4"/>
      <c r="V546" s="4"/>
      <c r="W546" s="4"/>
      <c r="X546" s="4"/>
      <c r="Y546" s="4"/>
      <c r="Z546" s="4"/>
    </row>
    <row r="547" spans="1:26" ht="15.75" customHeight="1">
      <c r="A547" s="71"/>
      <c r="B547" s="7"/>
      <c r="C547" s="4"/>
      <c r="D547" s="4"/>
      <c r="E547" s="4"/>
      <c r="F547" s="7"/>
      <c r="G547" s="4"/>
      <c r="H547" s="4"/>
      <c r="I547" s="7"/>
      <c r="J547" s="7"/>
      <c r="K547" s="4"/>
      <c r="L547" s="4"/>
      <c r="M547" s="4"/>
      <c r="N547" s="53"/>
      <c r="O547" s="4"/>
      <c r="P547" s="4"/>
      <c r="Q547" s="4"/>
      <c r="R547" s="4"/>
      <c r="S547" s="4"/>
      <c r="T547" s="4"/>
      <c r="U547" s="4"/>
      <c r="V547" s="4"/>
      <c r="W547" s="4"/>
      <c r="X547" s="4"/>
      <c r="Y547" s="4"/>
      <c r="Z547" s="4"/>
    </row>
    <row r="548" spans="1:26" ht="15.75" customHeight="1">
      <c r="A548" s="71"/>
      <c r="B548" s="7"/>
      <c r="C548" s="4"/>
      <c r="D548" s="4"/>
      <c r="E548" s="4"/>
      <c r="F548" s="7"/>
      <c r="G548" s="4"/>
      <c r="H548" s="4"/>
      <c r="I548" s="7"/>
      <c r="J548" s="7"/>
      <c r="K548" s="4"/>
      <c r="L548" s="4"/>
      <c r="M548" s="4"/>
      <c r="N548" s="53"/>
      <c r="O548" s="4"/>
      <c r="P548" s="4"/>
      <c r="Q548" s="4"/>
      <c r="R548" s="4"/>
      <c r="S548" s="4"/>
      <c r="T548" s="4"/>
      <c r="U548" s="4"/>
      <c r="V548" s="4"/>
      <c r="W548" s="4"/>
      <c r="X548" s="4"/>
      <c r="Y548" s="4"/>
      <c r="Z548" s="4"/>
    </row>
    <row r="549" spans="1:26" ht="15.75" customHeight="1">
      <c r="A549" s="71"/>
      <c r="B549" s="7"/>
      <c r="C549" s="4"/>
      <c r="D549" s="4"/>
      <c r="E549" s="4"/>
      <c r="F549" s="7"/>
      <c r="G549" s="4"/>
      <c r="H549" s="4"/>
      <c r="I549" s="7"/>
      <c r="J549" s="7"/>
      <c r="K549" s="4"/>
      <c r="L549" s="4"/>
      <c r="M549" s="4"/>
      <c r="N549" s="53"/>
      <c r="O549" s="4"/>
      <c r="P549" s="4"/>
      <c r="Q549" s="4"/>
      <c r="R549" s="4"/>
      <c r="S549" s="4"/>
      <c r="T549" s="4"/>
      <c r="U549" s="4"/>
      <c r="V549" s="4"/>
      <c r="W549" s="4"/>
      <c r="X549" s="4"/>
      <c r="Y549" s="4"/>
      <c r="Z549" s="4"/>
    </row>
    <row r="550" spans="1:26" ht="15.75" customHeight="1">
      <c r="A550" s="71"/>
      <c r="B550" s="7"/>
      <c r="C550" s="4"/>
      <c r="D550" s="4"/>
      <c r="E550" s="4"/>
      <c r="F550" s="7"/>
      <c r="G550" s="4"/>
      <c r="H550" s="4"/>
      <c r="I550" s="7"/>
      <c r="J550" s="7"/>
      <c r="K550" s="4"/>
      <c r="L550" s="4"/>
      <c r="M550" s="4"/>
      <c r="N550" s="53"/>
      <c r="O550" s="4"/>
      <c r="P550" s="4"/>
      <c r="Q550" s="4"/>
      <c r="R550" s="4"/>
      <c r="S550" s="4"/>
      <c r="T550" s="4"/>
      <c r="U550" s="4"/>
      <c r="V550" s="4"/>
      <c r="W550" s="4"/>
      <c r="X550" s="4"/>
      <c r="Y550" s="4"/>
      <c r="Z550" s="4"/>
    </row>
    <row r="551" spans="1:26" ht="15.75" customHeight="1">
      <c r="A551" s="71"/>
      <c r="B551" s="7"/>
      <c r="C551" s="4"/>
      <c r="D551" s="4"/>
      <c r="E551" s="4"/>
      <c r="F551" s="7"/>
      <c r="G551" s="4"/>
      <c r="H551" s="4"/>
      <c r="I551" s="7"/>
      <c r="J551" s="7"/>
      <c r="K551" s="4"/>
      <c r="L551" s="4"/>
      <c r="M551" s="4"/>
      <c r="N551" s="53"/>
      <c r="O551" s="4"/>
      <c r="P551" s="4"/>
      <c r="Q551" s="4"/>
      <c r="R551" s="4"/>
      <c r="S551" s="4"/>
      <c r="T551" s="4"/>
      <c r="U551" s="4"/>
      <c r="V551" s="4"/>
      <c r="W551" s="4"/>
      <c r="X551" s="4"/>
      <c r="Y551" s="4"/>
      <c r="Z551" s="4"/>
    </row>
    <row r="552" spans="1:26" ht="15.75" customHeight="1">
      <c r="A552" s="71"/>
      <c r="B552" s="7"/>
      <c r="C552" s="4"/>
      <c r="D552" s="4"/>
      <c r="E552" s="4"/>
      <c r="F552" s="7"/>
      <c r="G552" s="4"/>
      <c r="H552" s="4"/>
      <c r="I552" s="7"/>
      <c r="J552" s="7"/>
      <c r="K552" s="4"/>
      <c r="L552" s="4"/>
      <c r="M552" s="4"/>
      <c r="N552" s="53"/>
      <c r="O552" s="4"/>
      <c r="P552" s="4"/>
      <c r="Q552" s="4"/>
      <c r="R552" s="4"/>
      <c r="S552" s="4"/>
      <c r="T552" s="4"/>
      <c r="U552" s="4"/>
      <c r="V552" s="4"/>
      <c r="W552" s="4"/>
      <c r="X552" s="4"/>
      <c r="Y552" s="4"/>
      <c r="Z552" s="4"/>
    </row>
    <row r="553" spans="1:26" ht="15.75" customHeight="1">
      <c r="A553" s="71"/>
      <c r="B553" s="7"/>
      <c r="C553" s="4"/>
      <c r="D553" s="4"/>
      <c r="E553" s="4"/>
      <c r="F553" s="7"/>
      <c r="G553" s="4"/>
      <c r="H553" s="4"/>
      <c r="I553" s="7"/>
      <c r="J553" s="7"/>
      <c r="K553" s="4"/>
      <c r="L553" s="4"/>
      <c r="M553" s="4"/>
      <c r="N553" s="53"/>
      <c r="O553" s="4"/>
      <c r="P553" s="4"/>
      <c r="Q553" s="4"/>
      <c r="R553" s="4"/>
      <c r="S553" s="4"/>
      <c r="T553" s="4"/>
      <c r="U553" s="4"/>
      <c r="V553" s="4"/>
      <c r="W553" s="4"/>
      <c r="X553" s="4"/>
      <c r="Y553" s="4"/>
      <c r="Z553" s="4"/>
    </row>
    <row r="554" spans="1:26" ht="15.75" customHeight="1">
      <c r="A554" s="71"/>
      <c r="B554" s="7"/>
      <c r="C554" s="4"/>
      <c r="D554" s="4"/>
      <c r="E554" s="4"/>
      <c r="F554" s="7"/>
      <c r="G554" s="4"/>
      <c r="H554" s="4"/>
      <c r="I554" s="7"/>
      <c r="J554" s="7"/>
      <c r="K554" s="4"/>
      <c r="L554" s="4"/>
      <c r="M554" s="4"/>
      <c r="N554" s="53"/>
      <c r="O554" s="4"/>
      <c r="P554" s="4"/>
      <c r="Q554" s="4"/>
      <c r="R554" s="4"/>
      <c r="S554" s="4"/>
      <c r="T554" s="4"/>
      <c r="U554" s="4"/>
      <c r="V554" s="4"/>
      <c r="W554" s="4"/>
      <c r="X554" s="4"/>
      <c r="Y554" s="4"/>
      <c r="Z554" s="4"/>
    </row>
    <row r="555" spans="1:26" ht="15.75" customHeight="1">
      <c r="A555" s="71"/>
      <c r="B555" s="7"/>
      <c r="C555" s="4"/>
      <c r="D555" s="4"/>
      <c r="E555" s="4"/>
      <c r="F555" s="7"/>
      <c r="G555" s="4"/>
      <c r="H555" s="4"/>
      <c r="I555" s="7"/>
      <c r="J555" s="7"/>
      <c r="K555" s="4"/>
      <c r="L555" s="4"/>
      <c r="M555" s="4"/>
      <c r="N555" s="53"/>
      <c r="O555" s="4"/>
      <c r="P555" s="4"/>
      <c r="Q555" s="4"/>
      <c r="R555" s="4"/>
      <c r="S555" s="4"/>
      <c r="T555" s="4"/>
      <c r="U555" s="4"/>
      <c r="V555" s="4"/>
      <c r="W555" s="4"/>
      <c r="X555" s="4"/>
      <c r="Y555" s="4"/>
      <c r="Z555" s="4"/>
    </row>
    <row r="556" spans="1:26" ht="15.75" customHeight="1">
      <c r="A556" s="71"/>
      <c r="B556" s="7"/>
      <c r="C556" s="4"/>
      <c r="D556" s="4"/>
      <c r="E556" s="4"/>
      <c r="F556" s="7"/>
      <c r="G556" s="4"/>
      <c r="H556" s="4"/>
      <c r="I556" s="7"/>
      <c r="J556" s="7"/>
      <c r="K556" s="4"/>
      <c r="L556" s="4"/>
      <c r="M556" s="4"/>
      <c r="N556" s="53"/>
      <c r="O556" s="4"/>
      <c r="P556" s="4"/>
      <c r="Q556" s="4"/>
      <c r="R556" s="4"/>
      <c r="S556" s="4"/>
      <c r="T556" s="4"/>
      <c r="U556" s="4"/>
      <c r="V556" s="4"/>
      <c r="W556" s="4"/>
      <c r="X556" s="4"/>
      <c r="Y556" s="4"/>
      <c r="Z556" s="4"/>
    </row>
    <row r="557" spans="1:26" ht="15.75" customHeight="1">
      <c r="A557" s="71"/>
      <c r="B557" s="7"/>
      <c r="C557" s="4"/>
      <c r="D557" s="4"/>
      <c r="E557" s="4"/>
      <c r="F557" s="7"/>
      <c r="G557" s="4"/>
      <c r="H557" s="4"/>
      <c r="I557" s="7"/>
      <c r="J557" s="7"/>
      <c r="K557" s="4"/>
      <c r="L557" s="4"/>
      <c r="M557" s="4"/>
      <c r="N557" s="53"/>
      <c r="O557" s="4"/>
      <c r="P557" s="4"/>
      <c r="Q557" s="4"/>
      <c r="R557" s="4"/>
      <c r="S557" s="4"/>
      <c r="T557" s="4"/>
      <c r="U557" s="4"/>
      <c r="V557" s="4"/>
      <c r="W557" s="4"/>
      <c r="X557" s="4"/>
      <c r="Y557" s="4"/>
      <c r="Z557" s="4"/>
    </row>
    <row r="558" spans="1:26" ht="15.75" customHeight="1">
      <c r="A558" s="71"/>
      <c r="B558" s="7"/>
      <c r="C558" s="4"/>
      <c r="D558" s="4"/>
      <c r="E558" s="4"/>
      <c r="F558" s="7"/>
      <c r="G558" s="4"/>
      <c r="H558" s="4"/>
      <c r="I558" s="7"/>
      <c r="J558" s="7"/>
      <c r="K558" s="4"/>
      <c r="L558" s="4"/>
      <c r="M558" s="4"/>
      <c r="N558" s="53"/>
      <c r="O558" s="4"/>
      <c r="P558" s="4"/>
      <c r="Q558" s="4"/>
      <c r="R558" s="4"/>
      <c r="S558" s="4"/>
      <c r="T558" s="4"/>
      <c r="U558" s="4"/>
      <c r="V558" s="4"/>
      <c r="W558" s="4"/>
      <c r="X558" s="4"/>
      <c r="Y558" s="4"/>
      <c r="Z558" s="4"/>
    </row>
    <row r="559" spans="1:26" ht="15.75" customHeight="1">
      <c r="A559" s="71"/>
      <c r="B559" s="7"/>
      <c r="C559" s="4"/>
      <c r="D559" s="4"/>
      <c r="E559" s="4"/>
      <c r="F559" s="7"/>
      <c r="G559" s="4"/>
      <c r="H559" s="4"/>
      <c r="I559" s="7"/>
      <c r="J559" s="7"/>
      <c r="K559" s="4"/>
      <c r="L559" s="4"/>
      <c r="M559" s="4"/>
      <c r="N559" s="53"/>
      <c r="O559" s="4"/>
      <c r="P559" s="4"/>
      <c r="Q559" s="4"/>
      <c r="R559" s="4"/>
      <c r="S559" s="4"/>
      <c r="T559" s="4"/>
      <c r="U559" s="4"/>
      <c r="V559" s="4"/>
      <c r="W559" s="4"/>
      <c r="X559" s="4"/>
      <c r="Y559" s="4"/>
      <c r="Z559" s="4"/>
    </row>
    <row r="560" spans="1:26" ht="15.75" customHeight="1">
      <c r="A560" s="71"/>
      <c r="B560" s="7"/>
      <c r="C560" s="4"/>
      <c r="D560" s="4"/>
      <c r="E560" s="4"/>
      <c r="F560" s="7"/>
      <c r="G560" s="4"/>
      <c r="H560" s="4"/>
      <c r="I560" s="7"/>
      <c r="J560" s="7"/>
      <c r="K560" s="4"/>
      <c r="L560" s="4"/>
      <c r="M560" s="4"/>
      <c r="N560" s="53"/>
      <c r="O560" s="4"/>
      <c r="P560" s="4"/>
      <c r="Q560" s="4"/>
      <c r="R560" s="4"/>
      <c r="S560" s="4"/>
      <c r="T560" s="4"/>
      <c r="U560" s="4"/>
      <c r="V560" s="4"/>
      <c r="W560" s="4"/>
      <c r="X560" s="4"/>
      <c r="Y560" s="4"/>
      <c r="Z560" s="4"/>
    </row>
    <row r="561" spans="1:26" ht="15.75" customHeight="1">
      <c r="A561" s="71"/>
      <c r="B561" s="7"/>
      <c r="C561" s="4"/>
      <c r="D561" s="4"/>
      <c r="E561" s="4"/>
      <c r="F561" s="7"/>
      <c r="G561" s="4"/>
      <c r="H561" s="4"/>
      <c r="I561" s="7"/>
      <c r="J561" s="7"/>
      <c r="K561" s="4"/>
      <c r="L561" s="4"/>
      <c r="M561" s="4"/>
      <c r="N561" s="53"/>
      <c r="O561" s="4"/>
      <c r="P561" s="4"/>
      <c r="Q561" s="4"/>
      <c r="R561" s="4"/>
      <c r="S561" s="4"/>
      <c r="T561" s="4"/>
      <c r="U561" s="4"/>
      <c r="V561" s="4"/>
      <c r="W561" s="4"/>
      <c r="X561" s="4"/>
      <c r="Y561" s="4"/>
      <c r="Z561" s="4"/>
    </row>
    <row r="562" spans="1:26" ht="15.75" customHeight="1">
      <c r="A562" s="71"/>
      <c r="B562" s="7"/>
      <c r="C562" s="4"/>
      <c r="D562" s="4"/>
      <c r="E562" s="4"/>
      <c r="F562" s="7"/>
      <c r="G562" s="4"/>
      <c r="H562" s="4"/>
      <c r="I562" s="7"/>
      <c r="J562" s="7"/>
      <c r="K562" s="4"/>
      <c r="L562" s="4"/>
      <c r="M562" s="4"/>
      <c r="N562" s="53"/>
      <c r="O562" s="4"/>
      <c r="P562" s="4"/>
      <c r="Q562" s="4"/>
      <c r="R562" s="4"/>
      <c r="S562" s="4"/>
      <c r="T562" s="4"/>
      <c r="U562" s="4"/>
      <c r="V562" s="4"/>
      <c r="W562" s="4"/>
      <c r="X562" s="4"/>
      <c r="Y562" s="4"/>
      <c r="Z562" s="4"/>
    </row>
    <row r="563" spans="1:26" ht="15.75" customHeight="1">
      <c r="A563" s="71"/>
      <c r="B563" s="7"/>
      <c r="C563" s="4"/>
      <c r="D563" s="4"/>
      <c r="E563" s="4"/>
      <c r="F563" s="7"/>
      <c r="G563" s="4"/>
      <c r="H563" s="4"/>
      <c r="I563" s="7"/>
      <c r="J563" s="7"/>
      <c r="K563" s="4"/>
      <c r="L563" s="4"/>
      <c r="M563" s="4"/>
      <c r="N563" s="53"/>
      <c r="O563" s="4"/>
      <c r="P563" s="4"/>
      <c r="Q563" s="4"/>
      <c r="R563" s="4"/>
      <c r="S563" s="4"/>
      <c r="T563" s="4"/>
      <c r="U563" s="4"/>
      <c r="V563" s="4"/>
      <c r="W563" s="4"/>
      <c r="X563" s="4"/>
      <c r="Y563" s="4"/>
      <c r="Z563" s="4"/>
    </row>
    <row r="564" spans="1:26" ht="15.75" customHeight="1">
      <c r="A564" s="71"/>
      <c r="B564" s="7"/>
      <c r="C564" s="4"/>
      <c r="D564" s="4"/>
      <c r="E564" s="4"/>
      <c r="F564" s="7"/>
      <c r="G564" s="4"/>
      <c r="H564" s="4"/>
      <c r="I564" s="7"/>
      <c r="J564" s="7"/>
      <c r="K564" s="4"/>
      <c r="L564" s="4"/>
      <c r="M564" s="4"/>
      <c r="N564" s="53"/>
      <c r="O564" s="4"/>
      <c r="P564" s="4"/>
      <c r="Q564" s="4"/>
      <c r="R564" s="4"/>
      <c r="S564" s="4"/>
      <c r="T564" s="4"/>
      <c r="U564" s="4"/>
      <c r="V564" s="4"/>
      <c r="W564" s="4"/>
      <c r="X564" s="4"/>
      <c r="Y564" s="4"/>
      <c r="Z564" s="4"/>
    </row>
    <row r="565" spans="1:26" ht="15.75" customHeight="1">
      <c r="A565" s="71"/>
      <c r="B565" s="7"/>
      <c r="C565" s="4"/>
      <c r="D565" s="4"/>
      <c r="E565" s="4"/>
      <c r="F565" s="7"/>
      <c r="G565" s="4"/>
      <c r="H565" s="4"/>
      <c r="I565" s="7"/>
      <c r="J565" s="7"/>
      <c r="K565" s="4"/>
      <c r="L565" s="4"/>
      <c r="M565" s="4"/>
      <c r="N565" s="53"/>
      <c r="O565" s="4"/>
      <c r="P565" s="4"/>
      <c r="Q565" s="4"/>
      <c r="R565" s="4"/>
      <c r="S565" s="4"/>
      <c r="T565" s="4"/>
      <c r="U565" s="4"/>
      <c r="V565" s="4"/>
      <c r="W565" s="4"/>
      <c r="X565" s="4"/>
      <c r="Y565" s="4"/>
      <c r="Z565" s="4"/>
    </row>
    <row r="566" spans="1:26" ht="15.75" customHeight="1">
      <c r="A566" s="71"/>
      <c r="B566" s="7"/>
      <c r="C566" s="4"/>
      <c r="D566" s="4"/>
      <c r="E566" s="4"/>
      <c r="F566" s="7"/>
      <c r="G566" s="4"/>
      <c r="H566" s="4"/>
      <c r="I566" s="7"/>
      <c r="J566" s="7"/>
      <c r="K566" s="4"/>
      <c r="L566" s="4"/>
      <c r="M566" s="4"/>
      <c r="N566" s="53"/>
      <c r="O566" s="4"/>
      <c r="P566" s="4"/>
      <c r="Q566" s="4"/>
      <c r="R566" s="4"/>
      <c r="S566" s="4"/>
      <c r="T566" s="4"/>
      <c r="U566" s="4"/>
      <c r="V566" s="4"/>
      <c r="W566" s="4"/>
      <c r="X566" s="4"/>
      <c r="Y566" s="4"/>
      <c r="Z566" s="4"/>
    </row>
    <row r="567" spans="1:26" ht="15.75" customHeight="1">
      <c r="A567" s="71"/>
      <c r="B567" s="7"/>
      <c r="C567" s="4"/>
      <c r="D567" s="4"/>
      <c r="E567" s="4"/>
      <c r="F567" s="7"/>
      <c r="G567" s="4"/>
      <c r="H567" s="4"/>
      <c r="I567" s="7"/>
      <c r="J567" s="7"/>
      <c r="K567" s="4"/>
      <c r="L567" s="4"/>
      <c r="M567" s="4"/>
      <c r="N567" s="53"/>
      <c r="O567" s="4"/>
      <c r="P567" s="4"/>
      <c r="Q567" s="4"/>
      <c r="R567" s="4"/>
      <c r="S567" s="4"/>
      <c r="T567" s="4"/>
      <c r="U567" s="4"/>
      <c r="V567" s="4"/>
      <c r="W567" s="4"/>
      <c r="X567" s="4"/>
      <c r="Y567" s="4"/>
      <c r="Z567" s="4"/>
    </row>
    <row r="568" spans="1:26" ht="15.75" customHeight="1">
      <c r="A568" s="71"/>
      <c r="B568" s="7"/>
      <c r="C568" s="4"/>
      <c r="D568" s="4"/>
      <c r="E568" s="4"/>
      <c r="F568" s="7"/>
      <c r="G568" s="4"/>
      <c r="H568" s="4"/>
      <c r="I568" s="7"/>
      <c r="J568" s="7"/>
      <c r="K568" s="4"/>
      <c r="L568" s="4"/>
      <c r="M568" s="4"/>
      <c r="N568" s="53"/>
      <c r="O568" s="4"/>
      <c r="P568" s="4"/>
      <c r="Q568" s="4"/>
      <c r="R568" s="4"/>
      <c r="S568" s="4"/>
      <c r="T568" s="4"/>
      <c r="U568" s="4"/>
      <c r="V568" s="4"/>
      <c r="W568" s="4"/>
      <c r="X568" s="4"/>
      <c r="Y568" s="4"/>
      <c r="Z568" s="4"/>
    </row>
    <row r="569" spans="1:26" ht="15.75" customHeight="1">
      <c r="A569" s="71"/>
      <c r="B569" s="7"/>
      <c r="C569" s="4"/>
      <c r="D569" s="4"/>
      <c r="E569" s="4"/>
      <c r="F569" s="7"/>
      <c r="G569" s="4"/>
      <c r="H569" s="4"/>
      <c r="I569" s="7"/>
      <c r="J569" s="7"/>
      <c r="K569" s="4"/>
      <c r="L569" s="4"/>
      <c r="M569" s="4"/>
      <c r="N569" s="53"/>
      <c r="O569" s="4"/>
      <c r="P569" s="4"/>
      <c r="Q569" s="4"/>
      <c r="R569" s="4"/>
      <c r="S569" s="4"/>
      <c r="T569" s="4"/>
      <c r="U569" s="4"/>
      <c r="V569" s="4"/>
      <c r="W569" s="4"/>
      <c r="X569" s="4"/>
      <c r="Y569" s="4"/>
      <c r="Z569" s="4"/>
    </row>
    <row r="570" spans="1:26" ht="15.75" customHeight="1">
      <c r="A570" s="71"/>
      <c r="B570" s="7"/>
      <c r="C570" s="4"/>
      <c r="D570" s="4"/>
      <c r="E570" s="4"/>
      <c r="F570" s="7"/>
      <c r="G570" s="4"/>
      <c r="H570" s="4"/>
      <c r="I570" s="7"/>
      <c r="J570" s="7"/>
      <c r="K570" s="4"/>
      <c r="L570" s="4"/>
      <c r="M570" s="4"/>
      <c r="N570" s="53"/>
      <c r="O570" s="4"/>
      <c r="P570" s="4"/>
      <c r="Q570" s="4"/>
      <c r="R570" s="4"/>
      <c r="S570" s="4"/>
      <c r="T570" s="4"/>
      <c r="U570" s="4"/>
      <c r="V570" s="4"/>
      <c r="W570" s="4"/>
      <c r="X570" s="4"/>
      <c r="Y570" s="4"/>
      <c r="Z570" s="4"/>
    </row>
    <row r="571" spans="1:26" ht="15.75" customHeight="1">
      <c r="A571" s="71"/>
      <c r="B571" s="7"/>
      <c r="C571" s="4"/>
      <c r="D571" s="4"/>
      <c r="E571" s="4"/>
      <c r="F571" s="7"/>
      <c r="G571" s="4"/>
      <c r="H571" s="4"/>
      <c r="I571" s="7"/>
      <c r="J571" s="7"/>
      <c r="K571" s="4"/>
      <c r="L571" s="4"/>
      <c r="M571" s="4"/>
      <c r="N571" s="53"/>
      <c r="O571" s="4"/>
      <c r="P571" s="4"/>
      <c r="Q571" s="4"/>
      <c r="R571" s="4"/>
      <c r="S571" s="4"/>
      <c r="T571" s="4"/>
      <c r="U571" s="4"/>
      <c r="V571" s="4"/>
      <c r="W571" s="4"/>
      <c r="X571" s="4"/>
      <c r="Y571" s="4"/>
      <c r="Z571" s="4"/>
    </row>
    <row r="572" spans="1:26" ht="15.75" customHeight="1">
      <c r="A572" s="71"/>
      <c r="B572" s="7"/>
      <c r="C572" s="4"/>
      <c r="D572" s="4"/>
      <c r="E572" s="4"/>
      <c r="F572" s="7"/>
      <c r="G572" s="4"/>
      <c r="H572" s="4"/>
      <c r="I572" s="7"/>
      <c r="J572" s="7"/>
      <c r="K572" s="4"/>
      <c r="L572" s="4"/>
      <c r="M572" s="4"/>
      <c r="N572" s="53"/>
      <c r="O572" s="4"/>
      <c r="P572" s="4"/>
      <c r="Q572" s="4"/>
      <c r="R572" s="4"/>
      <c r="S572" s="4"/>
      <c r="T572" s="4"/>
      <c r="U572" s="4"/>
      <c r="V572" s="4"/>
      <c r="W572" s="4"/>
      <c r="X572" s="4"/>
      <c r="Y572" s="4"/>
      <c r="Z572" s="4"/>
    </row>
    <row r="573" spans="1:26" ht="15.75" customHeight="1">
      <c r="A573" s="71"/>
      <c r="B573" s="7"/>
      <c r="C573" s="4"/>
      <c r="D573" s="4"/>
      <c r="E573" s="4"/>
      <c r="F573" s="7"/>
      <c r="G573" s="4"/>
      <c r="H573" s="4"/>
      <c r="I573" s="7"/>
      <c r="J573" s="7"/>
      <c r="K573" s="4"/>
      <c r="L573" s="4"/>
      <c r="M573" s="4"/>
      <c r="N573" s="53"/>
      <c r="O573" s="4"/>
      <c r="P573" s="4"/>
      <c r="Q573" s="4"/>
      <c r="R573" s="4"/>
      <c r="S573" s="4"/>
      <c r="T573" s="4"/>
      <c r="U573" s="4"/>
      <c r="V573" s="4"/>
      <c r="W573" s="4"/>
      <c r="X573" s="4"/>
      <c r="Y573" s="4"/>
      <c r="Z573" s="4"/>
    </row>
    <row r="574" spans="1:26" ht="15.75" customHeight="1">
      <c r="A574" s="71"/>
      <c r="B574" s="7"/>
      <c r="C574" s="4"/>
      <c r="D574" s="4"/>
      <c r="E574" s="4"/>
      <c r="F574" s="7"/>
      <c r="G574" s="4"/>
      <c r="H574" s="4"/>
      <c r="I574" s="7"/>
      <c r="J574" s="7"/>
      <c r="K574" s="4"/>
      <c r="L574" s="4"/>
      <c r="M574" s="4"/>
      <c r="N574" s="53"/>
      <c r="O574" s="4"/>
      <c r="P574" s="4"/>
      <c r="Q574" s="4"/>
      <c r="R574" s="4"/>
      <c r="S574" s="4"/>
      <c r="T574" s="4"/>
      <c r="U574" s="4"/>
      <c r="V574" s="4"/>
      <c r="W574" s="4"/>
      <c r="X574" s="4"/>
      <c r="Y574" s="4"/>
      <c r="Z574" s="4"/>
    </row>
    <row r="575" spans="1:26" ht="15.75" customHeight="1">
      <c r="A575" s="71"/>
      <c r="B575" s="7"/>
      <c r="C575" s="4"/>
      <c r="D575" s="4"/>
      <c r="E575" s="4"/>
      <c r="F575" s="7"/>
      <c r="G575" s="4"/>
      <c r="H575" s="4"/>
      <c r="I575" s="7"/>
      <c r="J575" s="7"/>
      <c r="K575" s="4"/>
      <c r="L575" s="4"/>
      <c r="M575" s="4"/>
      <c r="N575" s="53"/>
      <c r="O575" s="4"/>
      <c r="P575" s="4"/>
      <c r="Q575" s="4"/>
      <c r="R575" s="4"/>
      <c r="S575" s="4"/>
      <c r="T575" s="4"/>
      <c r="U575" s="4"/>
      <c r="V575" s="4"/>
      <c r="W575" s="4"/>
      <c r="X575" s="4"/>
      <c r="Y575" s="4"/>
      <c r="Z575" s="4"/>
    </row>
    <row r="576" spans="1:26" ht="15.75" customHeight="1">
      <c r="A576" s="71"/>
      <c r="B576" s="7"/>
      <c r="C576" s="4"/>
      <c r="D576" s="4"/>
      <c r="E576" s="4"/>
      <c r="F576" s="7"/>
      <c r="G576" s="4"/>
      <c r="H576" s="4"/>
      <c r="I576" s="7"/>
      <c r="J576" s="7"/>
      <c r="K576" s="4"/>
      <c r="L576" s="4"/>
      <c r="M576" s="4"/>
      <c r="N576" s="53"/>
      <c r="O576" s="4"/>
      <c r="P576" s="4"/>
      <c r="Q576" s="4"/>
      <c r="R576" s="4"/>
      <c r="S576" s="4"/>
      <c r="T576" s="4"/>
      <c r="U576" s="4"/>
      <c r="V576" s="4"/>
      <c r="W576" s="4"/>
      <c r="X576" s="4"/>
      <c r="Y576" s="4"/>
      <c r="Z576" s="4"/>
    </row>
    <row r="577" spans="1:26" ht="15.75" customHeight="1">
      <c r="A577" s="71"/>
      <c r="B577" s="7"/>
      <c r="C577" s="4"/>
      <c r="D577" s="4"/>
      <c r="E577" s="4"/>
      <c r="F577" s="7"/>
      <c r="G577" s="4"/>
      <c r="H577" s="4"/>
      <c r="I577" s="7"/>
      <c r="J577" s="7"/>
      <c r="K577" s="4"/>
      <c r="L577" s="4"/>
      <c r="M577" s="4"/>
      <c r="N577" s="53"/>
      <c r="O577" s="4"/>
      <c r="P577" s="4"/>
      <c r="Q577" s="4"/>
      <c r="R577" s="4"/>
      <c r="S577" s="4"/>
      <c r="T577" s="4"/>
      <c r="U577" s="4"/>
      <c r="V577" s="4"/>
      <c r="W577" s="4"/>
      <c r="X577" s="4"/>
      <c r="Y577" s="4"/>
      <c r="Z577" s="4"/>
    </row>
    <row r="578" spans="1:26" ht="15.75" customHeight="1">
      <c r="A578" s="71"/>
      <c r="B578" s="7"/>
      <c r="C578" s="4"/>
      <c r="D578" s="4"/>
      <c r="E578" s="4"/>
      <c r="F578" s="7"/>
      <c r="G578" s="4"/>
      <c r="H578" s="4"/>
      <c r="I578" s="7"/>
      <c r="J578" s="7"/>
      <c r="K578" s="4"/>
      <c r="L578" s="4"/>
      <c r="M578" s="4"/>
      <c r="N578" s="53"/>
      <c r="O578" s="4"/>
      <c r="P578" s="4"/>
      <c r="Q578" s="4"/>
      <c r="R578" s="4"/>
      <c r="S578" s="4"/>
      <c r="T578" s="4"/>
      <c r="U578" s="4"/>
      <c r="V578" s="4"/>
      <c r="W578" s="4"/>
      <c r="X578" s="4"/>
      <c r="Y578" s="4"/>
      <c r="Z578" s="4"/>
    </row>
    <row r="579" spans="1:26" ht="15.75" customHeight="1">
      <c r="A579" s="71"/>
      <c r="B579" s="7"/>
      <c r="C579" s="4"/>
      <c r="D579" s="4"/>
      <c r="E579" s="4"/>
      <c r="F579" s="7"/>
      <c r="G579" s="4"/>
      <c r="H579" s="4"/>
      <c r="I579" s="7"/>
      <c r="J579" s="7"/>
      <c r="K579" s="4"/>
      <c r="L579" s="4"/>
      <c r="M579" s="4"/>
      <c r="N579" s="53"/>
      <c r="O579" s="4"/>
      <c r="P579" s="4"/>
      <c r="Q579" s="4"/>
      <c r="R579" s="4"/>
      <c r="S579" s="4"/>
      <c r="T579" s="4"/>
      <c r="U579" s="4"/>
      <c r="V579" s="4"/>
      <c r="W579" s="4"/>
      <c r="X579" s="4"/>
      <c r="Y579" s="4"/>
      <c r="Z579" s="4"/>
    </row>
    <row r="580" spans="1:26" ht="15.75" customHeight="1">
      <c r="A580" s="71"/>
      <c r="B580" s="7"/>
      <c r="C580" s="4"/>
      <c r="D580" s="4"/>
      <c r="E580" s="4"/>
      <c r="F580" s="7"/>
      <c r="G580" s="4"/>
      <c r="H580" s="4"/>
      <c r="I580" s="7"/>
      <c r="J580" s="7"/>
      <c r="K580" s="4"/>
      <c r="L580" s="4"/>
      <c r="M580" s="4"/>
      <c r="N580" s="53"/>
      <c r="O580" s="4"/>
      <c r="P580" s="4"/>
      <c r="Q580" s="4"/>
      <c r="R580" s="4"/>
      <c r="S580" s="4"/>
      <c r="T580" s="4"/>
      <c r="U580" s="4"/>
      <c r="V580" s="4"/>
      <c r="W580" s="4"/>
      <c r="X580" s="4"/>
      <c r="Y580" s="4"/>
      <c r="Z580" s="4"/>
    </row>
    <row r="581" spans="1:26" ht="15.75" customHeight="1">
      <c r="A581" s="71"/>
      <c r="B581" s="7"/>
      <c r="C581" s="4"/>
      <c r="D581" s="4"/>
      <c r="E581" s="4"/>
      <c r="F581" s="7"/>
      <c r="G581" s="4"/>
      <c r="H581" s="4"/>
      <c r="I581" s="7"/>
      <c r="J581" s="7"/>
      <c r="K581" s="4"/>
      <c r="L581" s="4"/>
      <c r="M581" s="4"/>
      <c r="N581" s="53"/>
      <c r="O581" s="4"/>
      <c r="P581" s="4"/>
      <c r="Q581" s="4"/>
      <c r="R581" s="4"/>
      <c r="S581" s="4"/>
      <c r="T581" s="4"/>
      <c r="U581" s="4"/>
      <c r="V581" s="4"/>
      <c r="W581" s="4"/>
      <c r="X581" s="4"/>
      <c r="Y581" s="4"/>
      <c r="Z581" s="4"/>
    </row>
    <row r="582" spans="1:26" ht="15.75" customHeight="1">
      <c r="A582" s="71"/>
      <c r="B582" s="7"/>
      <c r="C582" s="4"/>
      <c r="D582" s="4"/>
      <c r="E582" s="4"/>
      <c r="F582" s="7"/>
      <c r="G582" s="4"/>
      <c r="H582" s="4"/>
      <c r="I582" s="7"/>
      <c r="J582" s="7"/>
      <c r="K582" s="4"/>
      <c r="L582" s="4"/>
      <c r="M582" s="4"/>
      <c r="N582" s="53"/>
      <c r="O582" s="4"/>
      <c r="P582" s="4"/>
      <c r="Q582" s="4"/>
      <c r="R582" s="4"/>
      <c r="S582" s="4"/>
      <c r="T582" s="4"/>
      <c r="U582" s="4"/>
      <c r="V582" s="4"/>
      <c r="W582" s="4"/>
      <c r="X582" s="4"/>
      <c r="Y582" s="4"/>
      <c r="Z582" s="4"/>
    </row>
    <row r="583" spans="1:26" ht="15.75" customHeight="1">
      <c r="A583" s="71"/>
      <c r="B583" s="7"/>
      <c r="C583" s="4"/>
      <c r="D583" s="4"/>
      <c r="E583" s="4"/>
      <c r="F583" s="7"/>
      <c r="G583" s="4"/>
      <c r="H583" s="4"/>
      <c r="I583" s="7"/>
      <c r="J583" s="7"/>
      <c r="K583" s="4"/>
      <c r="L583" s="4"/>
      <c r="M583" s="4"/>
      <c r="N583" s="53"/>
      <c r="O583" s="4"/>
      <c r="P583" s="4"/>
      <c r="Q583" s="4"/>
      <c r="R583" s="4"/>
      <c r="S583" s="4"/>
      <c r="T583" s="4"/>
      <c r="U583" s="4"/>
      <c r="V583" s="4"/>
      <c r="W583" s="4"/>
      <c r="X583" s="4"/>
      <c r="Y583" s="4"/>
      <c r="Z583" s="4"/>
    </row>
    <row r="584" spans="1:26" ht="15.75" customHeight="1">
      <c r="A584" s="71"/>
      <c r="B584" s="7"/>
      <c r="C584" s="4"/>
      <c r="D584" s="4"/>
      <c r="E584" s="4"/>
      <c r="F584" s="7"/>
      <c r="G584" s="4"/>
      <c r="H584" s="4"/>
      <c r="I584" s="7"/>
      <c r="J584" s="7"/>
      <c r="K584" s="4"/>
      <c r="L584" s="4"/>
      <c r="M584" s="4"/>
      <c r="N584" s="53"/>
      <c r="O584" s="4"/>
      <c r="P584" s="4"/>
      <c r="Q584" s="4"/>
      <c r="R584" s="4"/>
      <c r="S584" s="4"/>
      <c r="T584" s="4"/>
      <c r="U584" s="4"/>
      <c r="V584" s="4"/>
      <c r="W584" s="4"/>
      <c r="X584" s="4"/>
      <c r="Y584" s="4"/>
      <c r="Z584" s="4"/>
    </row>
    <row r="585" spans="1:26" ht="15.75" customHeight="1">
      <c r="A585" s="71"/>
      <c r="B585" s="7"/>
      <c r="C585" s="4"/>
      <c r="D585" s="4"/>
      <c r="E585" s="4"/>
      <c r="F585" s="7"/>
      <c r="G585" s="4"/>
      <c r="H585" s="4"/>
      <c r="I585" s="7"/>
      <c r="J585" s="7"/>
      <c r="K585" s="4"/>
      <c r="L585" s="4"/>
      <c r="M585" s="4"/>
      <c r="N585" s="53"/>
      <c r="O585" s="4"/>
      <c r="P585" s="4"/>
      <c r="Q585" s="4"/>
      <c r="R585" s="4"/>
      <c r="S585" s="4"/>
      <c r="T585" s="4"/>
      <c r="U585" s="4"/>
      <c r="V585" s="4"/>
      <c r="W585" s="4"/>
      <c r="X585" s="4"/>
      <c r="Y585" s="4"/>
      <c r="Z585" s="4"/>
    </row>
    <row r="586" spans="1:26" ht="15.75" customHeight="1">
      <c r="A586" s="71"/>
      <c r="B586" s="7"/>
      <c r="C586" s="4"/>
      <c r="D586" s="4"/>
      <c r="E586" s="4"/>
      <c r="F586" s="7"/>
      <c r="G586" s="4"/>
      <c r="H586" s="4"/>
      <c r="I586" s="7"/>
      <c r="J586" s="7"/>
      <c r="K586" s="4"/>
      <c r="L586" s="4"/>
      <c r="M586" s="4"/>
      <c r="N586" s="53"/>
      <c r="O586" s="4"/>
      <c r="P586" s="4"/>
      <c r="Q586" s="4"/>
      <c r="R586" s="4"/>
      <c r="S586" s="4"/>
      <c r="T586" s="4"/>
      <c r="U586" s="4"/>
      <c r="V586" s="4"/>
      <c r="W586" s="4"/>
      <c r="X586" s="4"/>
      <c r="Y586" s="4"/>
      <c r="Z586" s="4"/>
    </row>
    <row r="587" spans="1:26" ht="15.75" customHeight="1">
      <c r="A587" s="71"/>
      <c r="B587" s="7"/>
      <c r="C587" s="4"/>
      <c r="D587" s="4"/>
      <c r="E587" s="4"/>
      <c r="F587" s="7"/>
      <c r="G587" s="4"/>
      <c r="H587" s="4"/>
      <c r="I587" s="7"/>
      <c r="J587" s="7"/>
      <c r="K587" s="4"/>
      <c r="L587" s="4"/>
      <c r="M587" s="4"/>
      <c r="N587" s="53"/>
      <c r="O587" s="4"/>
      <c r="P587" s="4"/>
      <c r="Q587" s="4"/>
      <c r="R587" s="4"/>
      <c r="S587" s="4"/>
      <c r="T587" s="4"/>
      <c r="U587" s="4"/>
      <c r="V587" s="4"/>
      <c r="W587" s="4"/>
      <c r="X587" s="4"/>
      <c r="Y587" s="4"/>
      <c r="Z587" s="4"/>
    </row>
    <row r="588" spans="1:26" ht="15.75" customHeight="1">
      <c r="A588" s="71"/>
      <c r="B588" s="7"/>
      <c r="C588" s="4"/>
      <c r="D588" s="4"/>
      <c r="E588" s="4"/>
      <c r="F588" s="7"/>
      <c r="G588" s="4"/>
      <c r="H588" s="4"/>
      <c r="I588" s="7"/>
      <c r="J588" s="7"/>
      <c r="K588" s="4"/>
      <c r="L588" s="4"/>
      <c r="M588" s="4"/>
      <c r="N588" s="53"/>
      <c r="O588" s="4"/>
      <c r="P588" s="4"/>
      <c r="Q588" s="4"/>
      <c r="R588" s="4"/>
      <c r="S588" s="4"/>
      <c r="T588" s="4"/>
      <c r="U588" s="4"/>
      <c r="V588" s="4"/>
      <c r="W588" s="4"/>
      <c r="X588" s="4"/>
      <c r="Y588" s="4"/>
      <c r="Z588" s="4"/>
    </row>
    <row r="589" spans="1:26" ht="15.75" customHeight="1">
      <c r="A589" s="71"/>
      <c r="B589" s="7"/>
      <c r="C589" s="4"/>
      <c r="D589" s="4"/>
      <c r="E589" s="4"/>
      <c r="F589" s="7"/>
      <c r="G589" s="4"/>
      <c r="H589" s="4"/>
      <c r="I589" s="7"/>
      <c r="J589" s="7"/>
      <c r="K589" s="4"/>
      <c r="L589" s="4"/>
      <c r="M589" s="4"/>
      <c r="N589" s="53"/>
      <c r="O589" s="4"/>
      <c r="P589" s="4"/>
      <c r="Q589" s="4"/>
      <c r="R589" s="4"/>
      <c r="S589" s="4"/>
      <c r="T589" s="4"/>
      <c r="U589" s="4"/>
      <c r="V589" s="4"/>
      <c r="W589" s="4"/>
      <c r="X589" s="4"/>
      <c r="Y589" s="4"/>
      <c r="Z589" s="4"/>
    </row>
    <row r="590" spans="1:26" ht="15.75" customHeight="1">
      <c r="A590" s="71"/>
      <c r="B590" s="7"/>
      <c r="C590" s="4"/>
      <c r="D590" s="4"/>
      <c r="E590" s="4"/>
      <c r="F590" s="7"/>
      <c r="G590" s="4"/>
      <c r="H590" s="4"/>
      <c r="I590" s="7"/>
      <c r="J590" s="7"/>
      <c r="K590" s="4"/>
      <c r="L590" s="4"/>
      <c r="M590" s="4"/>
      <c r="N590" s="53"/>
      <c r="O590" s="4"/>
      <c r="P590" s="4"/>
      <c r="Q590" s="4"/>
      <c r="R590" s="4"/>
      <c r="S590" s="4"/>
      <c r="T590" s="4"/>
      <c r="U590" s="4"/>
      <c r="V590" s="4"/>
      <c r="W590" s="4"/>
      <c r="X590" s="4"/>
      <c r="Y590" s="4"/>
      <c r="Z590" s="4"/>
    </row>
    <row r="591" spans="1:26" ht="15.75" customHeight="1">
      <c r="A591" s="71"/>
      <c r="B591" s="7"/>
      <c r="C591" s="4"/>
      <c r="D591" s="4"/>
      <c r="E591" s="4"/>
      <c r="F591" s="7"/>
      <c r="G591" s="4"/>
      <c r="H591" s="4"/>
      <c r="I591" s="7"/>
      <c r="J591" s="7"/>
      <c r="K591" s="4"/>
      <c r="L591" s="4"/>
      <c r="M591" s="4"/>
      <c r="N591" s="53"/>
      <c r="O591" s="4"/>
      <c r="P591" s="4"/>
      <c r="Q591" s="4"/>
      <c r="R591" s="4"/>
      <c r="S591" s="4"/>
      <c r="T591" s="4"/>
      <c r="U591" s="4"/>
      <c r="V591" s="4"/>
      <c r="W591" s="4"/>
      <c r="X591" s="4"/>
      <c r="Y591" s="4"/>
      <c r="Z591" s="4"/>
    </row>
    <row r="592" spans="1:26" ht="15.75" customHeight="1">
      <c r="A592" s="71"/>
      <c r="B592" s="7"/>
      <c r="C592" s="4"/>
      <c r="D592" s="4"/>
      <c r="E592" s="4"/>
      <c r="F592" s="7"/>
      <c r="G592" s="4"/>
      <c r="H592" s="4"/>
      <c r="I592" s="7"/>
      <c r="J592" s="7"/>
      <c r="K592" s="4"/>
      <c r="L592" s="4"/>
      <c r="M592" s="4"/>
      <c r="N592" s="53"/>
      <c r="O592" s="4"/>
      <c r="P592" s="4"/>
      <c r="Q592" s="4"/>
      <c r="R592" s="4"/>
      <c r="S592" s="4"/>
      <c r="T592" s="4"/>
      <c r="U592" s="4"/>
      <c r="V592" s="4"/>
      <c r="W592" s="4"/>
      <c r="X592" s="4"/>
      <c r="Y592" s="4"/>
      <c r="Z592" s="4"/>
    </row>
    <row r="593" spans="1:26" ht="15.75" customHeight="1">
      <c r="A593" s="71"/>
      <c r="B593" s="7"/>
      <c r="C593" s="4"/>
      <c r="D593" s="4"/>
      <c r="E593" s="4"/>
      <c r="F593" s="7"/>
      <c r="G593" s="4"/>
      <c r="H593" s="4"/>
      <c r="I593" s="7"/>
      <c r="J593" s="7"/>
      <c r="K593" s="4"/>
      <c r="L593" s="4"/>
      <c r="M593" s="4"/>
      <c r="N593" s="53"/>
      <c r="O593" s="4"/>
      <c r="P593" s="4"/>
      <c r="Q593" s="4"/>
      <c r="R593" s="4"/>
      <c r="S593" s="4"/>
      <c r="T593" s="4"/>
      <c r="U593" s="4"/>
      <c r="V593" s="4"/>
      <c r="W593" s="4"/>
      <c r="X593" s="4"/>
      <c r="Y593" s="4"/>
      <c r="Z593" s="4"/>
    </row>
    <row r="594" spans="1:26" ht="15.75" customHeight="1">
      <c r="A594" s="71"/>
      <c r="B594" s="7"/>
      <c r="C594" s="4"/>
      <c r="D594" s="4"/>
      <c r="E594" s="4"/>
      <c r="F594" s="7"/>
      <c r="G594" s="4"/>
      <c r="H594" s="4"/>
      <c r="I594" s="7"/>
      <c r="J594" s="7"/>
      <c r="K594" s="4"/>
      <c r="L594" s="4"/>
      <c r="M594" s="4"/>
      <c r="N594" s="53"/>
      <c r="O594" s="4"/>
      <c r="P594" s="4"/>
      <c r="Q594" s="4"/>
      <c r="R594" s="4"/>
      <c r="S594" s="4"/>
      <c r="T594" s="4"/>
      <c r="U594" s="4"/>
      <c r="V594" s="4"/>
      <c r="W594" s="4"/>
      <c r="X594" s="4"/>
      <c r="Y594" s="4"/>
      <c r="Z594" s="4"/>
    </row>
    <row r="595" spans="1:26" ht="15.75" customHeight="1">
      <c r="A595" s="71"/>
      <c r="B595" s="7"/>
      <c r="C595" s="4"/>
      <c r="D595" s="4"/>
      <c r="E595" s="4"/>
      <c r="F595" s="7"/>
      <c r="G595" s="4"/>
      <c r="H595" s="4"/>
      <c r="I595" s="7"/>
      <c r="J595" s="7"/>
      <c r="K595" s="4"/>
      <c r="L595" s="4"/>
      <c r="M595" s="4"/>
      <c r="N595" s="53"/>
      <c r="O595" s="4"/>
      <c r="P595" s="4"/>
      <c r="Q595" s="4"/>
      <c r="R595" s="4"/>
      <c r="S595" s="4"/>
      <c r="T595" s="4"/>
      <c r="U595" s="4"/>
      <c r="V595" s="4"/>
      <c r="W595" s="4"/>
      <c r="X595" s="4"/>
      <c r="Y595" s="4"/>
      <c r="Z595" s="4"/>
    </row>
    <row r="596" spans="1:26" ht="15.75" customHeight="1">
      <c r="A596" s="71"/>
      <c r="B596" s="7"/>
      <c r="C596" s="4"/>
      <c r="D596" s="4"/>
      <c r="E596" s="4"/>
      <c r="F596" s="7"/>
      <c r="G596" s="4"/>
      <c r="H596" s="4"/>
      <c r="I596" s="7"/>
      <c r="J596" s="7"/>
      <c r="K596" s="4"/>
      <c r="L596" s="4"/>
      <c r="M596" s="4"/>
      <c r="N596" s="53"/>
      <c r="O596" s="4"/>
      <c r="P596" s="4"/>
      <c r="Q596" s="4"/>
      <c r="R596" s="4"/>
      <c r="S596" s="4"/>
      <c r="T596" s="4"/>
      <c r="U596" s="4"/>
      <c r="V596" s="4"/>
      <c r="W596" s="4"/>
      <c r="X596" s="4"/>
      <c r="Y596" s="4"/>
      <c r="Z596" s="4"/>
    </row>
    <row r="597" spans="1:26" ht="15.75" customHeight="1">
      <c r="A597" s="71"/>
      <c r="B597" s="7"/>
      <c r="C597" s="4"/>
      <c r="D597" s="4"/>
      <c r="E597" s="4"/>
      <c r="F597" s="7"/>
      <c r="G597" s="4"/>
      <c r="H597" s="4"/>
      <c r="I597" s="7"/>
      <c r="J597" s="7"/>
      <c r="K597" s="4"/>
      <c r="L597" s="4"/>
      <c r="M597" s="4"/>
      <c r="N597" s="53"/>
      <c r="O597" s="4"/>
      <c r="P597" s="4"/>
      <c r="Q597" s="4"/>
      <c r="R597" s="4"/>
      <c r="S597" s="4"/>
      <c r="T597" s="4"/>
      <c r="U597" s="4"/>
      <c r="V597" s="4"/>
      <c r="W597" s="4"/>
      <c r="X597" s="4"/>
      <c r="Y597" s="4"/>
      <c r="Z597" s="4"/>
    </row>
    <row r="598" spans="1:26" ht="15.75" customHeight="1">
      <c r="A598" s="71"/>
      <c r="B598" s="7"/>
      <c r="C598" s="4"/>
      <c r="D598" s="4"/>
      <c r="E598" s="4"/>
      <c r="F598" s="7"/>
      <c r="G598" s="4"/>
      <c r="H598" s="4"/>
      <c r="I598" s="7"/>
      <c r="J598" s="7"/>
      <c r="K598" s="4"/>
      <c r="L598" s="4"/>
      <c r="M598" s="4"/>
      <c r="N598" s="53"/>
      <c r="O598" s="4"/>
      <c r="P598" s="4"/>
      <c r="Q598" s="4"/>
      <c r="R598" s="4"/>
      <c r="S598" s="4"/>
      <c r="T598" s="4"/>
      <c r="U598" s="4"/>
      <c r="V598" s="4"/>
      <c r="W598" s="4"/>
      <c r="X598" s="4"/>
      <c r="Y598" s="4"/>
      <c r="Z598" s="4"/>
    </row>
    <row r="599" spans="1:26" ht="15.75" customHeight="1">
      <c r="A599" s="71"/>
      <c r="B599" s="7"/>
      <c r="C599" s="4"/>
      <c r="D599" s="4"/>
      <c r="E599" s="4"/>
      <c r="F599" s="7"/>
      <c r="G599" s="4"/>
      <c r="H599" s="4"/>
      <c r="I599" s="7"/>
      <c r="J599" s="7"/>
      <c r="K599" s="4"/>
      <c r="L599" s="4"/>
      <c r="M599" s="4"/>
      <c r="N599" s="53"/>
      <c r="O599" s="4"/>
      <c r="P599" s="4"/>
      <c r="Q599" s="4"/>
      <c r="R599" s="4"/>
      <c r="S599" s="4"/>
      <c r="T599" s="4"/>
      <c r="U599" s="4"/>
      <c r="V599" s="4"/>
      <c r="W599" s="4"/>
      <c r="X599" s="4"/>
      <c r="Y599" s="4"/>
      <c r="Z599" s="4"/>
    </row>
    <row r="600" spans="1:26" ht="15.75" customHeight="1">
      <c r="A600" s="71"/>
      <c r="B600" s="7"/>
      <c r="C600" s="4"/>
      <c r="D600" s="4"/>
      <c r="E600" s="4"/>
      <c r="F600" s="7"/>
      <c r="G600" s="4"/>
      <c r="H600" s="4"/>
      <c r="I600" s="7"/>
      <c r="J600" s="7"/>
      <c r="K600" s="4"/>
      <c r="L600" s="4"/>
      <c r="M600" s="4"/>
      <c r="N600" s="53"/>
      <c r="O600" s="4"/>
      <c r="P600" s="4"/>
      <c r="Q600" s="4"/>
      <c r="R600" s="4"/>
      <c r="S600" s="4"/>
      <c r="T600" s="4"/>
      <c r="U600" s="4"/>
      <c r="V600" s="4"/>
      <c r="W600" s="4"/>
      <c r="X600" s="4"/>
      <c r="Y600" s="4"/>
      <c r="Z600" s="4"/>
    </row>
    <row r="601" spans="1:26" ht="15.75" customHeight="1">
      <c r="A601" s="71"/>
      <c r="B601" s="7"/>
      <c r="C601" s="4"/>
      <c r="D601" s="4"/>
      <c r="E601" s="4"/>
      <c r="F601" s="7"/>
      <c r="G601" s="4"/>
      <c r="H601" s="4"/>
      <c r="I601" s="7"/>
      <c r="J601" s="7"/>
      <c r="K601" s="4"/>
      <c r="L601" s="4"/>
      <c r="M601" s="4"/>
      <c r="N601" s="53"/>
      <c r="O601" s="4"/>
      <c r="P601" s="4"/>
      <c r="Q601" s="4"/>
      <c r="R601" s="4"/>
      <c r="S601" s="4"/>
      <c r="T601" s="4"/>
      <c r="U601" s="4"/>
      <c r="V601" s="4"/>
      <c r="W601" s="4"/>
      <c r="X601" s="4"/>
      <c r="Y601" s="4"/>
      <c r="Z601" s="4"/>
    </row>
    <row r="602" spans="1:26" ht="15.75" customHeight="1">
      <c r="A602" s="71"/>
      <c r="B602" s="7"/>
      <c r="C602" s="4"/>
      <c r="D602" s="4"/>
      <c r="E602" s="4"/>
      <c r="F602" s="7"/>
      <c r="G602" s="4"/>
      <c r="H602" s="4"/>
      <c r="I602" s="7"/>
      <c r="J602" s="7"/>
      <c r="K602" s="4"/>
      <c r="L602" s="4"/>
      <c r="M602" s="4"/>
      <c r="N602" s="53"/>
      <c r="O602" s="4"/>
      <c r="P602" s="4"/>
      <c r="Q602" s="4"/>
      <c r="R602" s="4"/>
      <c r="S602" s="4"/>
      <c r="T602" s="4"/>
      <c r="U602" s="4"/>
      <c r="V602" s="4"/>
      <c r="W602" s="4"/>
      <c r="X602" s="4"/>
      <c r="Y602" s="4"/>
      <c r="Z602" s="4"/>
    </row>
    <row r="603" spans="1:26" ht="15.75" customHeight="1">
      <c r="A603" s="71"/>
      <c r="B603" s="7"/>
      <c r="C603" s="4"/>
      <c r="D603" s="4"/>
      <c r="E603" s="4"/>
      <c r="F603" s="7"/>
      <c r="G603" s="4"/>
      <c r="H603" s="4"/>
      <c r="I603" s="7"/>
      <c r="J603" s="7"/>
      <c r="K603" s="4"/>
      <c r="L603" s="4"/>
      <c r="M603" s="4"/>
      <c r="N603" s="53"/>
      <c r="O603" s="4"/>
      <c r="P603" s="4"/>
      <c r="Q603" s="4"/>
      <c r="R603" s="4"/>
      <c r="S603" s="4"/>
      <c r="T603" s="4"/>
      <c r="U603" s="4"/>
      <c r="V603" s="4"/>
      <c r="W603" s="4"/>
      <c r="X603" s="4"/>
      <c r="Y603" s="4"/>
      <c r="Z603" s="4"/>
    </row>
    <row r="604" spans="1:26" ht="15.75" customHeight="1">
      <c r="A604" s="71"/>
      <c r="B604" s="7"/>
      <c r="C604" s="4"/>
      <c r="D604" s="4"/>
      <c r="E604" s="4"/>
      <c r="F604" s="7"/>
      <c r="G604" s="4"/>
      <c r="H604" s="4"/>
      <c r="I604" s="7"/>
      <c r="J604" s="7"/>
      <c r="K604" s="4"/>
      <c r="L604" s="4"/>
      <c r="M604" s="4"/>
      <c r="N604" s="53"/>
      <c r="O604" s="4"/>
      <c r="P604" s="4"/>
      <c r="Q604" s="4"/>
      <c r="R604" s="4"/>
      <c r="S604" s="4"/>
      <c r="T604" s="4"/>
      <c r="U604" s="4"/>
      <c r="V604" s="4"/>
      <c r="W604" s="4"/>
      <c r="X604" s="4"/>
      <c r="Y604" s="4"/>
      <c r="Z604" s="4"/>
    </row>
    <row r="605" spans="1:26" ht="15.75" customHeight="1">
      <c r="A605" s="71"/>
      <c r="B605" s="7"/>
      <c r="C605" s="4"/>
      <c r="D605" s="4"/>
      <c r="E605" s="4"/>
      <c r="F605" s="7"/>
      <c r="G605" s="4"/>
      <c r="H605" s="4"/>
      <c r="I605" s="7"/>
      <c r="J605" s="7"/>
      <c r="K605" s="4"/>
      <c r="L605" s="4"/>
      <c r="M605" s="4"/>
      <c r="N605" s="53"/>
      <c r="O605" s="4"/>
      <c r="P605" s="4"/>
      <c r="Q605" s="4"/>
      <c r="R605" s="4"/>
      <c r="S605" s="4"/>
      <c r="T605" s="4"/>
      <c r="U605" s="4"/>
      <c r="V605" s="4"/>
      <c r="W605" s="4"/>
      <c r="X605" s="4"/>
      <c r="Y605" s="4"/>
      <c r="Z605" s="4"/>
    </row>
    <row r="606" spans="1:26" ht="15.75" customHeight="1">
      <c r="A606" s="71"/>
      <c r="B606" s="7"/>
      <c r="C606" s="4"/>
      <c r="D606" s="4"/>
      <c r="E606" s="4"/>
      <c r="F606" s="7"/>
      <c r="G606" s="4"/>
      <c r="H606" s="4"/>
      <c r="I606" s="7"/>
      <c r="J606" s="7"/>
      <c r="K606" s="4"/>
      <c r="L606" s="4"/>
      <c r="M606" s="4"/>
      <c r="N606" s="53"/>
      <c r="O606" s="4"/>
      <c r="P606" s="4"/>
      <c r="Q606" s="4"/>
      <c r="R606" s="4"/>
      <c r="S606" s="4"/>
      <c r="T606" s="4"/>
      <c r="U606" s="4"/>
      <c r="V606" s="4"/>
      <c r="W606" s="4"/>
      <c r="X606" s="4"/>
      <c r="Y606" s="4"/>
      <c r="Z606" s="4"/>
    </row>
    <row r="607" spans="1:26" ht="15.75" customHeight="1">
      <c r="A607" s="71"/>
      <c r="B607" s="7"/>
      <c r="C607" s="4"/>
      <c r="D607" s="4"/>
      <c r="E607" s="4"/>
      <c r="F607" s="7"/>
      <c r="G607" s="4"/>
      <c r="H607" s="4"/>
      <c r="I607" s="7"/>
      <c r="J607" s="7"/>
      <c r="K607" s="4"/>
      <c r="L607" s="4"/>
      <c r="M607" s="4"/>
      <c r="N607" s="53"/>
      <c r="O607" s="4"/>
      <c r="P607" s="4"/>
      <c r="Q607" s="4"/>
      <c r="R607" s="4"/>
      <c r="S607" s="4"/>
      <c r="T607" s="4"/>
      <c r="U607" s="4"/>
      <c r="V607" s="4"/>
      <c r="W607" s="4"/>
      <c r="X607" s="4"/>
      <c r="Y607" s="4"/>
      <c r="Z607" s="4"/>
    </row>
    <row r="608" spans="1:26" ht="15.75" customHeight="1">
      <c r="A608" s="71"/>
      <c r="B608" s="7"/>
      <c r="C608" s="4"/>
      <c r="D608" s="4"/>
      <c r="E608" s="4"/>
      <c r="F608" s="7"/>
      <c r="G608" s="4"/>
      <c r="H608" s="4"/>
      <c r="I608" s="7"/>
      <c r="J608" s="7"/>
      <c r="K608" s="4"/>
      <c r="L608" s="4"/>
      <c r="M608" s="4"/>
      <c r="N608" s="53"/>
      <c r="O608" s="4"/>
      <c r="P608" s="4"/>
      <c r="Q608" s="4"/>
      <c r="R608" s="4"/>
      <c r="S608" s="4"/>
      <c r="T608" s="4"/>
      <c r="U608" s="4"/>
      <c r="V608" s="4"/>
      <c r="W608" s="4"/>
      <c r="X608" s="4"/>
      <c r="Y608" s="4"/>
      <c r="Z608" s="4"/>
    </row>
    <row r="609" spans="1:26" ht="15.75" customHeight="1">
      <c r="A609" s="71"/>
      <c r="B609" s="7"/>
      <c r="C609" s="4"/>
      <c r="D609" s="4"/>
      <c r="E609" s="4"/>
      <c r="F609" s="7"/>
      <c r="G609" s="4"/>
      <c r="H609" s="4"/>
      <c r="I609" s="7"/>
      <c r="J609" s="7"/>
      <c r="K609" s="4"/>
      <c r="L609" s="4"/>
      <c r="M609" s="4"/>
      <c r="N609" s="53"/>
      <c r="O609" s="4"/>
      <c r="P609" s="4"/>
      <c r="Q609" s="4"/>
      <c r="R609" s="4"/>
      <c r="S609" s="4"/>
      <c r="T609" s="4"/>
      <c r="U609" s="4"/>
      <c r="V609" s="4"/>
      <c r="W609" s="4"/>
      <c r="X609" s="4"/>
      <c r="Y609" s="4"/>
      <c r="Z609" s="4"/>
    </row>
    <row r="610" spans="1:26" ht="15.75" customHeight="1">
      <c r="A610" s="71"/>
      <c r="B610" s="7"/>
      <c r="C610" s="4"/>
      <c r="D610" s="4"/>
      <c r="E610" s="4"/>
      <c r="F610" s="7"/>
      <c r="G610" s="4"/>
      <c r="H610" s="4"/>
      <c r="I610" s="7"/>
      <c r="J610" s="7"/>
      <c r="K610" s="4"/>
      <c r="L610" s="4"/>
      <c r="M610" s="4"/>
      <c r="N610" s="53"/>
      <c r="O610" s="4"/>
      <c r="P610" s="4"/>
      <c r="Q610" s="4"/>
      <c r="R610" s="4"/>
      <c r="S610" s="4"/>
      <c r="T610" s="4"/>
      <c r="U610" s="4"/>
      <c r="V610" s="4"/>
      <c r="W610" s="4"/>
      <c r="X610" s="4"/>
      <c r="Y610" s="4"/>
      <c r="Z610" s="4"/>
    </row>
    <row r="611" spans="1:26" ht="15.75" customHeight="1">
      <c r="A611" s="71"/>
      <c r="B611" s="7"/>
      <c r="C611" s="4"/>
      <c r="D611" s="4"/>
      <c r="E611" s="4"/>
      <c r="F611" s="7"/>
      <c r="G611" s="4"/>
      <c r="H611" s="4"/>
      <c r="I611" s="7"/>
      <c r="J611" s="7"/>
      <c r="K611" s="4"/>
      <c r="L611" s="4"/>
      <c r="M611" s="4"/>
      <c r="N611" s="53"/>
      <c r="O611" s="4"/>
      <c r="P611" s="4"/>
      <c r="Q611" s="4"/>
      <c r="R611" s="4"/>
      <c r="S611" s="4"/>
      <c r="T611" s="4"/>
      <c r="U611" s="4"/>
      <c r="V611" s="4"/>
      <c r="W611" s="4"/>
      <c r="X611" s="4"/>
      <c r="Y611" s="4"/>
      <c r="Z611" s="4"/>
    </row>
    <row r="612" spans="1:26" ht="15.75" customHeight="1">
      <c r="A612" s="71"/>
      <c r="B612" s="7"/>
      <c r="C612" s="4"/>
      <c r="D612" s="4"/>
      <c r="E612" s="4"/>
      <c r="F612" s="7"/>
      <c r="G612" s="4"/>
      <c r="H612" s="4"/>
      <c r="I612" s="7"/>
      <c r="J612" s="7"/>
      <c r="K612" s="4"/>
      <c r="L612" s="4"/>
      <c r="M612" s="4"/>
      <c r="N612" s="53"/>
      <c r="O612" s="4"/>
      <c r="P612" s="4"/>
      <c r="Q612" s="4"/>
      <c r="R612" s="4"/>
      <c r="S612" s="4"/>
      <c r="T612" s="4"/>
      <c r="U612" s="4"/>
      <c r="V612" s="4"/>
      <c r="W612" s="4"/>
      <c r="X612" s="4"/>
      <c r="Y612" s="4"/>
      <c r="Z612" s="4"/>
    </row>
    <row r="613" spans="1:26" ht="15.75" customHeight="1">
      <c r="A613" s="71"/>
      <c r="B613" s="7"/>
      <c r="C613" s="4"/>
      <c r="D613" s="4"/>
      <c r="E613" s="4"/>
      <c r="F613" s="7"/>
      <c r="G613" s="4"/>
      <c r="H613" s="4"/>
      <c r="I613" s="7"/>
      <c r="J613" s="7"/>
      <c r="K613" s="4"/>
      <c r="L613" s="4"/>
      <c r="M613" s="4"/>
      <c r="N613" s="53"/>
      <c r="O613" s="4"/>
      <c r="P613" s="4"/>
      <c r="Q613" s="4"/>
      <c r="R613" s="4"/>
      <c r="S613" s="4"/>
      <c r="T613" s="4"/>
      <c r="U613" s="4"/>
      <c r="V613" s="4"/>
      <c r="W613" s="4"/>
      <c r="X613" s="4"/>
      <c r="Y613" s="4"/>
      <c r="Z613" s="4"/>
    </row>
    <row r="614" spans="1:26" ht="15.75" customHeight="1">
      <c r="A614" s="71"/>
      <c r="B614" s="7"/>
      <c r="C614" s="4"/>
      <c r="D614" s="4"/>
      <c r="E614" s="4"/>
      <c r="F614" s="7"/>
      <c r="G614" s="4"/>
      <c r="H614" s="4"/>
      <c r="I614" s="7"/>
      <c r="J614" s="7"/>
      <c r="K614" s="4"/>
      <c r="L614" s="4"/>
      <c r="M614" s="4"/>
      <c r="N614" s="53"/>
      <c r="O614" s="4"/>
      <c r="P614" s="4"/>
      <c r="Q614" s="4"/>
      <c r="R614" s="4"/>
      <c r="S614" s="4"/>
      <c r="T614" s="4"/>
      <c r="U614" s="4"/>
      <c r="V614" s="4"/>
      <c r="W614" s="4"/>
      <c r="X614" s="4"/>
      <c r="Y614" s="4"/>
      <c r="Z614" s="4"/>
    </row>
    <row r="615" spans="1:26" ht="15.75" customHeight="1">
      <c r="A615" s="71"/>
      <c r="B615" s="7"/>
      <c r="C615" s="4"/>
      <c r="D615" s="4"/>
      <c r="E615" s="4"/>
      <c r="F615" s="7"/>
      <c r="G615" s="4"/>
      <c r="H615" s="4"/>
      <c r="I615" s="7"/>
      <c r="J615" s="7"/>
      <c r="K615" s="4"/>
      <c r="L615" s="4"/>
      <c r="M615" s="4"/>
      <c r="N615" s="53"/>
      <c r="O615" s="4"/>
      <c r="P615" s="4"/>
      <c r="Q615" s="4"/>
      <c r="R615" s="4"/>
      <c r="S615" s="4"/>
      <c r="T615" s="4"/>
      <c r="U615" s="4"/>
      <c r="V615" s="4"/>
      <c r="W615" s="4"/>
      <c r="X615" s="4"/>
      <c r="Y615" s="4"/>
      <c r="Z615" s="4"/>
    </row>
    <row r="616" spans="1:26" ht="15.75" customHeight="1">
      <c r="A616" s="71"/>
      <c r="B616" s="7"/>
      <c r="C616" s="4"/>
      <c r="D616" s="4"/>
      <c r="E616" s="4"/>
      <c r="F616" s="7"/>
      <c r="G616" s="4"/>
      <c r="H616" s="4"/>
      <c r="I616" s="7"/>
      <c r="J616" s="7"/>
      <c r="K616" s="4"/>
      <c r="L616" s="4"/>
      <c r="M616" s="4"/>
      <c r="N616" s="53"/>
      <c r="O616" s="4"/>
      <c r="P616" s="4"/>
      <c r="Q616" s="4"/>
      <c r="R616" s="4"/>
      <c r="S616" s="4"/>
      <c r="T616" s="4"/>
      <c r="U616" s="4"/>
      <c r="V616" s="4"/>
      <c r="W616" s="4"/>
      <c r="X616" s="4"/>
      <c r="Y616" s="4"/>
      <c r="Z616" s="4"/>
    </row>
    <row r="617" spans="1:26" ht="15.75" customHeight="1">
      <c r="A617" s="71"/>
      <c r="B617" s="7"/>
      <c r="C617" s="4"/>
      <c r="D617" s="4"/>
      <c r="E617" s="4"/>
      <c r="F617" s="7"/>
      <c r="G617" s="4"/>
      <c r="H617" s="4"/>
      <c r="I617" s="7"/>
      <c r="J617" s="7"/>
      <c r="K617" s="4"/>
      <c r="L617" s="4"/>
      <c r="M617" s="4"/>
      <c r="N617" s="53"/>
      <c r="O617" s="4"/>
      <c r="P617" s="4"/>
      <c r="Q617" s="4"/>
      <c r="R617" s="4"/>
      <c r="S617" s="4"/>
      <c r="T617" s="4"/>
      <c r="U617" s="4"/>
      <c r="V617" s="4"/>
      <c r="W617" s="4"/>
      <c r="X617" s="4"/>
      <c r="Y617" s="4"/>
      <c r="Z617" s="4"/>
    </row>
    <row r="618" spans="1:26" ht="15.75" customHeight="1">
      <c r="A618" s="71"/>
      <c r="B618" s="7"/>
      <c r="C618" s="4"/>
      <c r="D618" s="4"/>
      <c r="E618" s="4"/>
      <c r="F618" s="7"/>
      <c r="G618" s="4"/>
      <c r="H618" s="4"/>
      <c r="I618" s="7"/>
      <c r="J618" s="7"/>
      <c r="K618" s="4"/>
      <c r="L618" s="4"/>
      <c r="M618" s="4"/>
      <c r="N618" s="53"/>
      <c r="O618" s="4"/>
      <c r="P618" s="4"/>
      <c r="Q618" s="4"/>
      <c r="R618" s="4"/>
      <c r="S618" s="4"/>
      <c r="T618" s="4"/>
      <c r="U618" s="4"/>
      <c r="V618" s="4"/>
      <c r="W618" s="4"/>
      <c r="X618" s="4"/>
      <c r="Y618" s="4"/>
      <c r="Z618" s="4"/>
    </row>
    <row r="619" spans="1:26" ht="15.75" customHeight="1">
      <c r="A619" s="71"/>
      <c r="B619" s="7"/>
      <c r="C619" s="4"/>
      <c r="D619" s="4"/>
      <c r="E619" s="4"/>
      <c r="F619" s="7"/>
      <c r="G619" s="4"/>
      <c r="H619" s="4"/>
      <c r="I619" s="7"/>
      <c r="J619" s="7"/>
      <c r="K619" s="4"/>
      <c r="L619" s="4"/>
      <c r="M619" s="4"/>
      <c r="N619" s="53"/>
      <c r="O619" s="4"/>
      <c r="P619" s="4"/>
      <c r="Q619" s="4"/>
      <c r="R619" s="4"/>
      <c r="S619" s="4"/>
      <c r="T619" s="4"/>
      <c r="U619" s="4"/>
      <c r="V619" s="4"/>
      <c r="W619" s="4"/>
      <c r="X619" s="4"/>
      <c r="Y619" s="4"/>
      <c r="Z619" s="4"/>
    </row>
    <row r="620" spans="1:26" ht="15.75" customHeight="1">
      <c r="A620" s="71"/>
      <c r="B620" s="7"/>
      <c r="C620" s="4"/>
      <c r="D620" s="4"/>
      <c r="E620" s="4"/>
      <c r="F620" s="7"/>
      <c r="G620" s="4"/>
      <c r="H620" s="4"/>
      <c r="I620" s="7"/>
      <c r="J620" s="7"/>
      <c r="K620" s="4"/>
      <c r="L620" s="4"/>
      <c r="M620" s="4"/>
      <c r="N620" s="53"/>
      <c r="O620" s="4"/>
      <c r="P620" s="4"/>
      <c r="Q620" s="4"/>
      <c r="R620" s="4"/>
      <c r="S620" s="4"/>
      <c r="T620" s="4"/>
      <c r="U620" s="4"/>
      <c r="V620" s="4"/>
      <c r="W620" s="4"/>
      <c r="X620" s="4"/>
      <c r="Y620" s="4"/>
      <c r="Z620" s="4"/>
    </row>
    <row r="621" spans="1:26" ht="15.75" customHeight="1">
      <c r="A621" s="71"/>
      <c r="B621" s="7"/>
      <c r="C621" s="4"/>
      <c r="D621" s="4"/>
      <c r="E621" s="4"/>
      <c r="F621" s="7"/>
      <c r="G621" s="4"/>
      <c r="H621" s="4"/>
      <c r="I621" s="7"/>
      <c r="J621" s="7"/>
      <c r="K621" s="4"/>
      <c r="L621" s="4"/>
      <c r="M621" s="4"/>
      <c r="N621" s="53"/>
      <c r="O621" s="4"/>
      <c r="P621" s="4"/>
      <c r="Q621" s="4"/>
      <c r="R621" s="4"/>
      <c r="S621" s="4"/>
      <c r="T621" s="4"/>
      <c r="U621" s="4"/>
      <c r="V621" s="4"/>
      <c r="W621" s="4"/>
      <c r="X621" s="4"/>
      <c r="Y621" s="4"/>
      <c r="Z621" s="4"/>
    </row>
    <row r="622" spans="1:26" ht="15.75" customHeight="1">
      <c r="A622" s="71"/>
      <c r="B622" s="7"/>
      <c r="C622" s="4"/>
      <c r="D622" s="4"/>
      <c r="E622" s="4"/>
      <c r="F622" s="7"/>
      <c r="G622" s="4"/>
      <c r="H622" s="4"/>
      <c r="I622" s="7"/>
      <c r="J622" s="7"/>
      <c r="K622" s="4"/>
      <c r="L622" s="4"/>
      <c r="M622" s="4"/>
      <c r="N622" s="53"/>
      <c r="O622" s="4"/>
      <c r="P622" s="4"/>
      <c r="Q622" s="4"/>
      <c r="R622" s="4"/>
      <c r="S622" s="4"/>
      <c r="T622" s="4"/>
      <c r="U622" s="4"/>
      <c r="V622" s="4"/>
      <c r="W622" s="4"/>
      <c r="X622" s="4"/>
      <c r="Y622" s="4"/>
      <c r="Z622" s="4"/>
    </row>
    <row r="623" spans="1:26" ht="15.75" customHeight="1">
      <c r="A623" s="71"/>
      <c r="B623" s="7"/>
      <c r="C623" s="4"/>
      <c r="D623" s="4"/>
      <c r="E623" s="4"/>
      <c r="F623" s="7"/>
      <c r="G623" s="4"/>
      <c r="H623" s="4"/>
      <c r="I623" s="7"/>
      <c r="J623" s="7"/>
      <c r="K623" s="4"/>
      <c r="L623" s="4"/>
      <c r="M623" s="4"/>
      <c r="N623" s="53"/>
      <c r="O623" s="4"/>
      <c r="P623" s="4"/>
      <c r="Q623" s="4"/>
      <c r="R623" s="4"/>
      <c r="S623" s="4"/>
      <c r="T623" s="4"/>
      <c r="U623" s="4"/>
      <c r="V623" s="4"/>
      <c r="W623" s="4"/>
      <c r="X623" s="4"/>
      <c r="Y623" s="4"/>
      <c r="Z623" s="4"/>
    </row>
    <row r="624" spans="1:26" ht="15.75" customHeight="1">
      <c r="A624" s="71"/>
      <c r="B624" s="7"/>
      <c r="C624" s="4"/>
      <c r="D624" s="4"/>
      <c r="E624" s="4"/>
      <c r="F624" s="7"/>
      <c r="G624" s="4"/>
      <c r="H624" s="4"/>
      <c r="I624" s="7"/>
      <c r="J624" s="7"/>
      <c r="K624" s="4"/>
      <c r="L624" s="4"/>
      <c r="M624" s="4"/>
      <c r="N624" s="53"/>
      <c r="O624" s="4"/>
      <c r="P624" s="4"/>
      <c r="Q624" s="4"/>
      <c r="R624" s="4"/>
      <c r="S624" s="4"/>
      <c r="T624" s="4"/>
      <c r="U624" s="4"/>
      <c r="V624" s="4"/>
      <c r="W624" s="4"/>
      <c r="X624" s="4"/>
      <c r="Y624" s="4"/>
      <c r="Z624" s="4"/>
    </row>
    <row r="625" spans="1:26" ht="15.75" customHeight="1">
      <c r="A625" s="71"/>
      <c r="B625" s="7"/>
      <c r="C625" s="4"/>
      <c r="D625" s="4"/>
      <c r="E625" s="4"/>
      <c r="F625" s="7"/>
      <c r="G625" s="4"/>
      <c r="H625" s="4"/>
      <c r="I625" s="7"/>
      <c r="J625" s="7"/>
      <c r="K625" s="4"/>
      <c r="L625" s="4"/>
      <c r="M625" s="4"/>
      <c r="N625" s="53"/>
      <c r="O625" s="4"/>
      <c r="P625" s="4"/>
      <c r="Q625" s="4"/>
      <c r="R625" s="4"/>
      <c r="S625" s="4"/>
      <c r="T625" s="4"/>
      <c r="U625" s="4"/>
      <c r="V625" s="4"/>
      <c r="W625" s="4"/>
      <c r="X625" s="4"/>
      <c r="Y625" s="4"/>
      <c r="Z625" s="4"/>
    </row>
    <row r="626" spans="1:26" ht="15.75" customHeight="1">
      <c r="A626" s="71"/>
      <c r="B626" s="7"/>
      <c r="C626" s="4"/>
      <c r="D626" s="4"/>
      <c r="E626" s="4"/>
      <c r="F626" s="7"/>
      <c r="G626" s="4"/>
      <c r="H626" s="4"/>
      <c r="I626" s="7"/>
      <c r="J626" s="7"/>
      <c r="K626" s="4"/>
      <c r="L626" s="4"/>
      <c r="M626" s="4"/>
      <c r="N626" s="53"/>
      <c r="O626" s="4"/>
      <c r="P626" s="4"/>
      <c r="Q626" s="4"/>
      <c r="R626" s="4"/>
      <c r="S626" s="4"/>
      <c r="T626" s="4"/>
      <c r="U626" s="4"/>
      <c r="V626" s="4"/>
      <c r="W626" s="4"/>
      <c r="X626" s="4"/>
      <c r="Y626" s="4"/>
      <c r="Z626" s="4"/>
    </row>
    <row r="627" spans="1:26" ht="15.75" customHeight="1">
      <c r="A627" s="71"/>
      <c r="B627" s="7"/>
      <c r="C627" s="4"/>
      <c r="D627" s="4"/>
      <c r="E627" s="4"/>
      <c r="F627" s="7"/>
      <c r="G627" s="4"/>
      <c r="H627" s="4"/>
      <c r="I627" s="7"/>
      <c r="J627" s="7"/>
      <c r="K627" s="4"/>
      <c r="L627" s="4"/>
      <c r="M627" s="4"/>
      <c r="N627" s="53"/>
      <c r="O627" s="4"/>
      <c r="P627" s="4"/>
      <c r="Q627" s="4"/>
      <c r="R627" s="4"/>
      <c r="S627" s="4"/>
      <c r="T627" s="4"/>
      <c r="U627" s="4"/>
      <c r="V627" s="4"/>
      <c r="W627" s="4"/>
      <c r="X627" s="4"/>
      <c r="Y627" s="4"/>
      <c r="Z627" s="4"/>
    </row>
    <row r="628" spans="1:26" ht="15.75" customHeight="1">
      <c r="A628" s="71"/>
      <c r="B628" s="7"/>
      <c r="C628" s="4"/>
      <c r="D628" s="4"/>
      <c r="E628" s="4"/>
      <c r="F628" s="7"/>
      <c r="G628" s="4"/>
      <c r="H628" s="4"/>
      <c r="I628" s="7"/>
      <c r="J628" s="7"/>
      <c r="K628" s="4"/>
      <c r="L628" s="4"/>
      <c r="M628" s="4"/>
      <c r="N628" s="53"/>
      <c r="O628" s="4"/>
      <c r="P628" s="4"/>
      <c r="Q628" s="4"/>
      <c r="R628" s="4"/>
      <c r="S628" s="4"/>
      <c r="T628" s="4"/>
      <c r="U628" s="4"/>
      <c r="V628" s="4"/>
      <c r="W628" s="4"/>
      <c r="X628" s="4"/>
      <c r="Y628" s="4"/>
      <c r="Z628" s="4"/>
    </row>
    <row r="629" spans="1:26" ht="15.75" customHeight="1">
      <c r="A629" s="71"/>
      <c r="B629" s="7"/>
      <c r="C629" s="4"/>
      <c r="D629" s="4"/>
      <c r="E629" s="4"/>
      <c r="F629" s="7"/>
      <c r="G629" s="4"/>
      <c r="H629" s="4"/>
      <c r="I629" s="7"/>
      <c r="J629" s="7"/>
      <c r="K629" s="4"/>
      <c r="L629" s="4"/>
      <c r="M629" s="4"/>
      <c r="N629" s="53"/>
      <c r="O629" s="4"/>
      <c r="P629" s="4"/>
      <c r="Q629" s="4"/>
      <c r="R629" s="4"/>
      <c r="S629" s="4"/>
      <c r="T629" s="4"/>
      <c r="U629" s="4"/>
      <c r="V629" s="4"/>
      <c r="W629" s="4"/>
      <c r="X629" s="4"/>
      <c r="Y629" s="4"/>
      <c r="Z629" s="4"/>
    </row>
    <row r="630" spans="1:26" ht="15.75" customHeight="1">
      <c r="A630" s="71"/>
      <c r="B630" s="7"/>
      <c r="C630" s="4"/>
      <c r="D630" s="4"/>
      <c r="E630" s="4"/>
      <c r="F630" s="7"/>
      <c r="G630" s="4"/>
      <c r="H630" s="4"/>
      <c r="I630" s="7"/>
      <c r="J630" s="7"/>
      <c r="K630" s="4"/>
      <c r="L630" s="4"/>
      <c r="M630" s="4"/>
      <c r="N630" s="53"/>
      <c r="O630" s="4"/>
      <c r="P630" s="4"/>
      <c r="Q630" s="4"/>
      <c r="R630" s="4"/>
      <c r="S630" s="4"/>
      <c r="T630" s="4"/>
      <c r="U630" s="4"/>
      <c r="V630" s="4"/>
      <c r="W630" s="4"/>
      <c r="X630" s="4"/>
      <c r="Y630" s="4"/>
      <c r="Z630" s="4"/>
    </row>
    <row r="631" spans="1:26" ht="15.75" customHeight="1">
      <c r="A631" s="71"/>
      <c r="B631" s="7"/>
      <c r="C631" s="4"/>
      <c r="D631" s="4"/>
      <c r="E631" s="4"/>
      <c r="F631" s="7"/>
      <c r="G631" s="4"/>
      <c r="H631" s="4"/>
      <c r="I631" s="7"/>
      <c r="J631" s="7"/>
      <c r="K631" s="4"/>
      <c r="L631" s="4"/>
      <c r="M631" s="4"/>
      <c r="N631" s="53"/>
      <c r="O631" s="4"/>
      <c r="P631" s="4"/>
      <c r="Q631" s="4"/>
      <c r="R631" s="4"/>
      <c r="S631" s="4"/>
      <c r="T631" s="4"/>
      <c r="U631" s="4"/>
      <c r="V631" s="4"/>
      <c r="W631" s="4"/>
      <c r="X631" s="4"/>
      <c r="Y631" s="4"/>
      <c r="Z631" s="4"/>
    </row>
    <row r="632" spans="1:26" ht="15.75" customHeight="1">
      <c r="A632" s="71"/>
      <c r="B632" s="7"/>
      <c r="C632" s="4"/>
      <c r="D632" s="4"/>
      <c r="E632" s="4"/>
      <c r="F632" s="7"/>
      <c r="G632" s="4"/>
      <c r="H632" s="4"/>
      <c r="I632" s="7"/>
      <c r="J632" s="7"/>
      <c r="K632" s="4"/>
      <c r="L632" s="4"/>
      <c r="M632" s="4"/>
      <c r="N632" s="53"/>
      <c r="O632" s="4"/>
      <c r="P632" s="4"/>
      <c r="Q632" s="4"/>
      <c r="R632" s="4"/>
      <c r="S632" s="4"/>
      <c r="T632" s="4"/>
      <c r="U632" s="4"/>
      <c r="V632" s="4"/>
      <c r="W632" s="4"/>
      <c r="X632" s="4"/>
      <c r="Y632" s="4"/>
      <c r="Z632" s="4"/>
    </row>
    <row r="633" spans="1:26" ht="15.75" customHeight="1">
      <c r="A633" s="71"/>
      <c r="B633" s="7"/>
      <c r="C633" s="4"/>
      <c r="D633" s="4"/>
      <c r="E633" s="4"/>
      <c r="F633" s="7"/>
      <c r="G633" s="4"/>
      <c r="H633" s="4"/>
      <c r="I633" s="7"/>
      <c r="J633" s="7"/>
      <c r="K633" s="4"/>
      <c r="L633" s="4"/>
      <c r="M633" s="4"/>
      <c r="N633" s="53"/>
      <c r="O633" s="4"/>
      <c r="P633" s="4"/>
      <c r="Q633" s="4"/>
      <c r="R633" s="4"/>
      <c r="S633" s="4"/>
      <c r="T633" s="4"/>
      <c r="U633" s="4"/>
      <c r="V633" s="4"/>
      <c r="W633" s="4"/>
      <c r="X633" s="4"/>
      <c r="Y633" s="4"/>
      <c r="Z633" s="4"/>
    </row>
    <row r="634" spans="1:26" ht="15.75" customHeight="1">
      <c r="A634" s="71"/>
      <c r="B634" s="7"/>
      <c r="C634" s="4"/>
      <c r="D634" s="4"/>
      <c r="E634" s="4"/>
      <c r="F634" s="7"/>
      <c r="G634" s="4"/>
      <c r="H634" s="4"/>
      <c r="I634" s="7"/>
      <c r="J634" s="7"/>
      <c r="K634" s="4"/>
      <c r="L634" s="4"/>
      <c r="M634" s="4"/>
      <c r="N634" s="53"/>
      <c r="O634" s="4"/>
      <c r="P634" s="4"/>
      <c r="Q634" s="4"/>
      <c r="R634" s="4"/>
      <c r="S634" s="4"/>
      <c r="T634" s="4"/>
      <c r="U634" s="4"/>
      <c r="V634" s="4"/>
      <c r="W634" s="4"/>
      <c r="X634" s="4"/>
      <c r="Y634" s="4"/>
      <c r="Z634" s="4"/>
    </row>
    <row r="635" spans="1:26" ht="15.75" customHeight="1">
      <c r="A635" s="71"/>
      <c r="B635" s="7"/>
      <c r="C635" s="4"/>
      <c r="D635" s="4"/>
      <c r="E635" s="4"/>
      <c r="F635" s="7"/>
      <c r="G635" s="4"/>
      <c r="H635" s="4"/>
      <c r="I635" s="7"/>
      <c r="J635" s="7"/>
      <c r="K635" s="4"/>
      <c r="L635" s="4"/>
      <c r="M635" s="4"/>
      <c r="N635" s="53"/>
      <c r="O635" s="4"/>
      <c r="P635" s="4"/>
      <c r="Q635" s="4"/>
      <c r="R635" s="4"/>
      <c r="S635" s="4"/>
      <c r="T635" s="4"/>
      <c r="U635" s="4"/>
      <c r="V635" s="4"/>
      <c r="W635" s="4"/>
      <c r="X635" s="4"/>
      <c r="Y635" s="4"/>
      <c r="Z635" s="4"/>
    </row>
    <row r="636" spans="1:26" ht="15.75" customHeight="1">
      <c r="A636" s="71"/>
      <c r="B636" s="7"/>
      <c r="C636" s="4"/>
      <c r="D636" s="4"/>
      <c r="E636" s="4"/>
      <c r="F636" s="7"/>
      <c r="G636" s="4"/>
      <c r="H636" s="4"/>
      <c r="I636" s="7"/>
      <c r="J636" s="7"/>
      <c r="K636" s="4"/>
      <c r="L636" s="4"/>
      <c r="M636" s="4"/>
      <c r="N636" s="53"/>
      <c r="O636" s="4"/>
      <c r="P636" s="4"/>
      <c r="Q636" s="4"/>
      <c r="R636" s="4"/>
      <c r="S636" s="4"/>
      <c r="T636" s="4"/>
      <c r="U636" s="4"/>
      <c r="V636" s="4"/>
      <c r="W636" s="4"/>
      <c r="X636" s="4"/>
      <c r="Y636" s="4"/>
      <c r="Z636" s="4"/>
    </row>
    <row r="637" spans="1:26" ht="15.75" customHeight="1">
      <c r="A637" s="71"/>
      <c r="B637" s="7"/>
      <c r="C637" s="4"/>
      <c r="D637" s="4"/>
      <c r="E637" s="4"/>
      <c r="F637" s="7"/>
      <c r="G637" s="4"/>
      <c r="H637" s="4"/>
      <c r="I637" s="7"/>
      <c r="J637" s="7"/>
      <c r="K637" s="4"/>
      <c r="L637" s="4"/>
      <c r="M637" s="4"/>
      <c r="N637" s="53"/>
      <c r="O637" s="4"/>
      <c r="P637" s="4"/>
      <c r="Q637" s="4"/>
      <c r="R637" s="4"/>
      <c r="S637" s="4"/>
      <c r="T637" s="4"/>
      <c r="U637" s="4"/>
      <c r="V637" s="4"/>
      <c r="W637" s="4"/>
      <c r="X637" s="4"/>
      <c r="Y637" s="4"/>
      <c r="Z637" s="4"/>
    </row>
    <row r="638" spans="1:26" ht="15.75" customHeight="1">
      <c r="A638" s="71"/>
      <c r="B638" s="7"/>
      <c r="C638" s="4"/>
      <c r="D638" s="4"/>
      <c r="E638" s="4"/>
      <c r="F638" s="7"/>
      <c r="G638" s="4"/>
      <c r="H638" s="4"/>
      <c r="I638" s="7"/>
      <c r="J638" s="7"/>
      <c r="K638" s="4"/>
      <c r="L638" s="4"/>
      <c r="M638" s="4"/>
      <c r="N638" s="53"/>
      <c r="O638" s="4"/>
      <c r="P638" s="4"/>
      <c r="Q638" s="4"/>
      <c r="R638" s="4"/>
      <c r="S638" s="4"/>
      <c r="T638" s="4"/>
      <c r="U638" s="4"/>
      <c r="V638" s="4"/>
      <c r="W638" s="4"/>
      <c r="X638" s="4"/>
      <c r="Y638" s="4"/>
      <c r="Z638" s="4"/>
    </row>
    <row r="639" spans="1:26" ht="15.75" customHeight="1">
      <c r="A639" s="71"/>
      <c r="B639" s="7"/>
      <c r="C639" s="4"/>
      <c r="D639" s="4"/>
      <c r="E639" s="4"/>
      <c r="F639" s="7"/>
      <c r="G639" s="4"/>
      <c r="H639" s="4"/>
      <c r="I639" s="7"/>
      <c r="J639" s="7"/>
      <c r="K639" s="4"/>
      <c r="L639" s="4"/>
      <c r="M639" s="4"/>
      <c r="N639" s="53"/>
      <c r="O639" s="4"/>
      <c r="P639" s="4"/>
      <c r="Q639" s="4"/>
      <c r="R639" s="4"/>
      <c r="S639" s="4"/>
      <c r="T639" s="4"/>
      <c r="U639" s="4"/>
      <c r="V639" s="4"/>
      <c r="W639" s="4"/>
      <c r="X639" s="4"/>
      <c r="Y639" s="4"/>
      <c r="Z639" s="4"/>
    </row>
    <row r="640" spans="1:26" ht="15.75" customHeight="1">
      <c r="A640" s="71"/>
      <c r="B640" s="7"/>
      <c r="C640" s="4"/>
      <c r="D640" s="4"/>
      <c r="E640" s="4"/>
      <c r="F640" s="7"/>
      <c r="G640" s="4"/>
      <c r="H640" s="4"/>
      <c r="I640" s="7"/>
      <c r="J640" s="7"/>
      <c r="K640" s="4"/>
      <c r="L640" s="4"/>
      <c r="M640" s="4"/>
      <c r="N640" s="53"/>
      <c r="O640" s="4"/>
      <c r="P640" s="4"/>
      <c r="Q640" s="4"/>
      <c r="R640" s="4"/>
      <c r="S640" s="4"/>
      <c r="T640" s="4"/>
      <c r="U640" s="4"/>
      <c r="V640" s="4"/>
      <c r="W640" s="4"/>
      <c r="X640" s="4"/>
      <c r="Y640" s="4"/>
      <c r="Z640" s="4"/>
    </row>
    <row r="641" spans="1:26" ht="15.75" customHeight="1">
      <c r="A641" s="71"/>
      <c r="B641" s="7"/>
      <c r="C641" s="4"/>
      <c r="D641" s="4"/>
      <c r="E641" s="4"/>
      <c r="F641" s="7"/>
      <c r="G641" s="4"/>
      <c r="H641" s="4"/>
      <c r="I641" s="7"/>
      <c r="J641" s="7"/>
      <c r="K641" s="4"/>
      <c r="L641" s="4"/>
      <c r="M641" s="4"/>
      <c r="N641" s="53"/>
      <c r="O641" s="4"/>
      <c r="P641" s="4"/>
      <c r="Q641" s="4"/>
      <c r="R641" s="4"/>
      <c r="S641" s="4"/>
      <c r="T641" s="4"/>
      <c r="U641" s="4"/>
      <c r="V641" s="4"/>
      <c r="W641" s="4"/>
      <c r="X641" s="4"/>
      <c r="Y641" s="4"/>
      <c r="Z641" s="4"/>
    </row>
    <row r="642" spans="1:26" ht="15.75" customHeight="1">
      <c r="A642" s="71"/>
      <c r="B642" s="7"/>
      <c r="C642" s="4"/>
      <c r="D642" s="4"/>
      <c r="E642" s="4"/>
      <c r="F642" s="7"/>
      <c r="G642" s="4"/>
      <c r="H642" s="4"/>
      <c r="I642" s="7"/>
      <c r="J642" s="7"/>
      <c r="K642" s="4"/>
      <c r="L642" s="4"/>
      <c r="M642" s="4"/>
      <c r="N642" s="53"/>
      <c r="O642" s="4"/>
      <c r="P642" s="4"/>
      <c r="Q642" s="4"/>
      <c r="R642" s="4"/>
      <c r="S642" s="4"/>
      <c r="T642" s="4"/>
      <c r="U642" s="4"/>
      <c r="V642" s="4"/>
      <c r="W642" s="4"/>
      <c r="X642" s="4"/>
      <c r="Y642" s="4"/>
      <c r="Z642" s="4"/>
    </row>
    <row r="643" spans="1:26" ht="15.75" customHeight="1">
      <c r="A643" s="71"/>
      <c r="B643" s="7"/>
      <c r="C643" s="4"/>
      <c r="D643" s="4"/>
      <c r="E643" s="4"/>
      <c r="F643" s="7"/>
      <c r="G643" s="4"/>
      <c r="H643" s="4"/>
      <c r="I643" s="7"/>
      <c r="J643" s="7"/>
      <c r="K643" s="4"/>
      <c r="L643" s="4"/>
      <c r="M643" s="4"/>
      <c r="N643" s="53"/>
      <c r="O643" s="4"/>
      <c r="P643" s="4"/>
      <c r="Q643" s="4"/>
      <c r="R643" s="4"/>
      <c r="S643" s="4"/>
      <c r="T643" s="4"/>
      <c r="U643" s="4"/>
      <c r="V643" s="4"/>
      <c r="W643" s="4"/>
      <c r="X643" s="4"/>
      <c r="Y643" s="4"/>
      <c r="Z643" s="4"/>
    </row>
    <row r="644" spans="1:26" ht="15.75" customHeight="1">
      <c r="A644" s="71"/>
      <c r="B644" s="7"/>
      <c r="C644" s="4"/>
      <c r="D644" s="4"/>
      <c r="E644" s="4"/>
      <c r="F644" s="7"/>
      <c r="G644" s="4"/>
      <c r="H644" s="4"/>
      <c r="I644" s="7"/>
      <c r="J644" s="7"/>
      <c r="K644" s="4"/>
      <c r="L644" s="4"/>
      <c r="M644" s="4"/>
      <c r="N644" s="53"/>
      <c r="O644" s="4"/>
      <c r="P644" s="4"/>
      <c r="Q644" s="4"/>
      <c r="R644" s="4"/>
      <c r="S644" s="4"/>
      <c r="T644" s="4"/>
      <c r="U644" s="4"/>
      <c r="V644" s="4"/>
      <c r="W644" s="4"/>
      <c r="X644" s="4"/>
      <c r="Y644" s="4"/>
      <c r="Z644" s="4"/>
    </row>
    <row r="645" spans="1:26" ht="15.75" customHeight="1">
      <c r="A645" s="71"/>
      <c r="B645" s="7"/>
      <c r="C645" s="4"/>
      <c r="D645" s="4"/>
      <c r="E645" s="4"/>
      <c r="F645" s="7"/>
      <c r="G645" s="4"/>
      <c r="H645" s="4"/>
      <c r="I645" s="7"/>
      <c r="J645" s="7"/>
      <c r="K645" s="4"/>
      <c r="L645" s="4"/>
      <c r="M645" s="4"/>
      <c r="N645" s="53"/>
      <c r="O645" s="4"/>
      <c r="P645" s="4"/>
      <c r="Q645" s="4"/>
      <c r="R645" s="4"/>
      <c r="S645" s="4"/>
      <c r="T645" s="4"/>
      <c r="U645" s="4"/>
      <c r="V645" s="4"/>
      <c r="W645" s="4"/>
      <c r="X645" s="4"/>
      <c r="Y645" s="4"/>
      <c r="Z645" s="4"/>
    </row>
    <row r="646" spans="1:26" ht="15.75" customHeight="1">
      <c r="A646" s="71"/>
      <c r="B646" s="7"/>
      <c r="C646" s="4"/>
      <c r="D646" s="4"/>
      <c r="E646" s="4"/>
      <c r="F646" s="7"/>
      <c r="G646" s="4"/>
      <c r="H646" s="4"/>
      <c r="I646" s="7"/>
      <c r="J646" s="7"/>
      <c r="K646" s="4"/>
      <c r="L646" s="4"/>
      <c r="M646" s="4"/>
      <c r="N646" s="53"/>
      <c r="O646" s="4"/>
      <c r="P646" s="4"/>
      <c r="Q646" s="4"/>
      <c r="R646" s="4"/>
      <c r="S646" s="4"/>
      <c r="T646" s="4"/>
      <c r="U646" s="4"/>
      <c r="V646" s="4"/>
      <c r="W646" s="4"/>
      <c r="X646" s="4"/>
      <c r="Y646" s="4"/>
      <c r="Z646" s="4"/>
    </row>
    <row r="647" spans="1:26" ht="15.75" customHeight="1">
      <c r="A647" s="71"/>
      <c r="B647" s="7"/>
      <c r="C647" s="4"/>
      <c r="D647" s="4"/>
      <c r="E647" s="4"/>
      <c r="F647" s="7"/>
      <c r="G647" s="4"/>
      <c r="H647" s="4"/>
      <c r="I647" s="7"/>
      <c r="J647" s="7"/>
      <c r="K647" s="4"/>
      <c r="L647" s="4"/>
      <c r="M647" s="4"/>
      <c r="N647" s="53"/>
      <c r="O647" s="4"/>
      <c r="P647" s="4"/>
      <c r="Q647" s="4"/>
      <c r="R647" s="4"/>
      <c r="S647" s="4"/>
      <c r="T647" s="4"/>
      <c r="U647" s="4"/>
      <c r="V647" s="4"/>
      <c r="W647" s="4"/>
      <c r="X647" s="4"/>
      <c r="Y647" s="4"/>
      <c r="Z647" s="4"/>
    </row>
    <row r="648" spans="1:26" ht="15.75" customHeight="1">
      <c r="A648" s="71"/>
      <c r="B648" s="7"/>
      <c r="C648" s="4"/>
      <c r="D648" s="4"/>
      <c r="E648" s="4"/>
      <c r="F648" s="7"/>
      <c r="G648" s="4"/>
      <c r="H648" s="4"/>
      <c r="I648" s="7"/>
      <c r="J648" s="7"/>
      <c r="K648" s="4"/>
      <c r="L648" s="4"/>
      <c r="M648" s="4"/>
      <c r="N648" s="53"/>
      <c r="O648" s="4"/>
      <c r="P648" s="4"/>
      <c r="Q648" s="4"/>
      <c r="R648" s="4"/>
      <c r="S648" s="4"/>
      <c r="T648" s="4"/>
      <c r="U648" s="4"/>
      <c r="V648" s="4"/>
      <c r="W648" s="4"/>
      <c r="X648" s="4"/>
      <c r="Y648" s="4"/>
      <c r="Z648" s="4"/>
    </row>
    <row r="649" spans="1:26" ht="15.75" customHeight="1">
      <c r="A649" s="71"/>
      <c r="B649" s="7"/>
      <c r="C649" s="4"/>
      <c r="D649" s="4"/>
      <c r="E649" s="4"/>
      <c r="F649" s="7"/>
      <c r="G649" s="4"/>
      <c r="H649" s="4"/>
      <c r="I649" s="7"/>
      <c r="J649" s="7"/>
      <c r="K649" s="4"/>
      <c r="L649" s="4"/>
      <c r="M649" s="4"/>
      <c r="N649" s="53"/>
      <c r="O649" s="4"/>
      <c r="P649" s="4"/>
      <c r="Q649" s="4"/>
      <c r="R649" s="4"/>
      <c r="S649" s="4"/>
      <c r="T649" s="4"/>
      <c r="U649" s="4"/>
      <c r="V649" s="4"/>
      <c r="W649" s="4"/>
      <c r="X649" s="4"/>
      <c r="Y649" s="4"/>
      <c r="Z649" s="4"/>
    </row>
    <row r="650" spans="1:26" ht="15.75" customHeight="1">
      <c r="A650" s="71"/>
      <c r="B650" s="7"/>
      <c r="C650" s="4"/>
      <c r="D650" s="4"/>
      <c r="E650" s="4"/>
      <c r="F650" s="7"/>
      <c r="G650" s="4"/>
      <c r="H650" s="4"/>
      <c r="I650" s="7"/>
      <c r="J650" s="7"/>
      <c r="K650" s="4"/>
      <c r="L650" s="4"/>
      <c r="M650" s="4"/>
      <c r="N650" s="53"/>
      <c r="O650" s="4"/>
      <c r="P650" s="4"/>
      <c r="Q650" s="4"/>
      <c r="R650" s="4"/>
      <c r="S650" s="4"/>
      <c r="T650" s="4"/>
      <c r="U650" s="4"/>
      <c r="V650" s="4"/>
      <c r="W650" s="4"/>
      <c r="X650" s="4"/>
      <c r="Y650" s="4"/>
      <c r="Z650" s="4"/>
    </row>
    <row r="651" spans="1:26" ht="15.75" customHeight="1">
      <c r="A651" s="71"/>
      <c r="B651" s="7"/>
      <c r="C651" s="4"/>
      <c r="D651" s="4"/>
      <c r="E651" s="4"/>
      <c r="F651" s="7"/>
      <c r="G651" s="4"/>
      <c r="H651" s="4"/>
      <c r="I651" s="7"/>
      <c r="J651" s="7"/>
      <c r="K651" s="4"/>
      <c r="L651" s="4"/>
      <c r="M651" s="4"/>
      <c r="N651" s="53"/>
      <c r="O651" s="4"/>
      <c r="P651" s="4"/>
      <c r="Q651" s="4"/>
      <c r="R651" s="4"/>
      <c r="S651" s="4"/>
      <c r="T651" s="4"/>
      <c r="U651" s="4"/>
      <c r="V651" s="4"/>
      <c r="W651" s="4"/>
      <c r="X651" s="4"/>
      <c r="Y651" s="4"/>
      <c r="Z651" s="4"/>
    </row>
    <row r="652" spans="1:26" ht="15.75" customHeight="1">
      <c r="A652" s="71"/>
      <c r="B652" s="7"/>
      <c r="C652" s="4"/>
      <c r="D652" s="4"/>
      <c r="E652" s="4"/>
      <c r="F652" s="7"/>
      <c r="G652" s="4"/>
      <c r="H652" s="4"/>
      <c r="I652" s="7"/>
      <c r="J652" s="7"/>
      <c r="K652" s="4"/>
      <c r="L652" s="4"/>
      <c r="M652" s="4"/>
      <c r="N652" s="53"/>
      <c r="O652" s="4"/>
      <c r="P652" s="4"/>
      <c r="Q652" s="4"/>
      <c r="R652" s="4"/>
      <c r="S652" s="4"/>
      <c r="T652" s="4"/>
      <c r="U652" s="4"/>
      <c r="V652" s="4"/>
      <c r="W652" s="4"/>
      <c r="X652" s="4"/>
      <c r="Y652" s="4"/>
      <c r="Z652" s="4"/>
    </row>
    <row r="653" spans="1:26" ht="15.75" customHeight="1">
      <c r="A653" s="71"/>
      <c r="B653" s="7"/>
      <c r="C653" s="4"/>
      <c r="D653" s="4"/>
      <c r="E653" s="4"/>
      <c r="F653" s="7"/>
      <c r="G653" s="4"/>
      <c r="H653" s="4"/>
      <c r="I653" s="7"/>
      <c r="J653" s="7"/>
      <c r="K653" s="4"/>
      <c r="L653" s="4"/>
      <c r="M653" s="4"/>
      <c r="N653" s="53"/>
      <c r="O653" s="4"/>
      <c r="P653" s="4"/>
      <c r="Q653" s="4"/>
      <c r="R653" s="4"/>
      <c r="S653" s="4"/>
      <c r="T653" s="4"/>
      <c r="U653" s="4"/>
      <c r="V653" s="4"/>
      <c r="W653" s="4"/>
      <c r="X653" s="4"/>
      <c r="Y653" s="4"/>
      <c r="Z653" s="4"/>
    </row>
    <row r="654" spans="1:26" ht="15.75" customHeight="1">
      <c r="A654" s="71"/>
      <c r="B654" s="7"/>
      <c r="C654" s="4"/>
      <c r="D654" s="4"/>
      <c r="E654" s="4"/>
      <c r="F654" s="7"/>
      <c r="G654" s="4"/>
      <c r="H654" s="4"/>
      <c r="I654" s="7"/>
      <c r="J654" s="7"/>
      <c r="K654" s="4"/>
      <c r="L654" s="4"/>
      <c r="M654" s="4"/>
      <c r="N654" s="53"/>
      <c r="O654" s="4"/>
      <c r="P654" s="4"/>
      <c r="Q654" s="4"/>
      <c r="R654" s="4"/>
      <c r="S654" s="4"/>
      <c r="T654" s="4"/>
      <c r="U654" s="4"/>
      <c r="V654" s="4"/>
      <c r="W654" s="4"/>
      <c r="X654" s="4"/>
      <c r="Y654" s="4"/>
      <c r="Z654" s="4"/>
    </row>
    <row r="655" spans="1:26" ht="15.75" customHeight="1">
      <c r="A655" s="71"/>
      <c r="B655" s="7"/>
      <c r="C655" s="4"/>
      <c r="D655" s="4"/>
      <c r="E655" s="4"/>
      <c r="F655" s="7"/>
      <c r="G655" s="4"/>
      <c r="H655" s="4"/>
      <c r="I655" s="7"/>
      <c r="J655" s="7"/>
      <c r="K655" s="4"/>
      <c r="L655" s="4"/>
      <c r="M655" s="4"/>
      <c r="N655" s="53"/>
      <c r="O655" s="4"/>
      <c r="P655" s="4"/>
      <c r="Q655" s="4"/>
      <c r="R655" s="4"/>
      <c r="S655" s="4"/>
      <c r="T655" s="4"/>
      <c r="U655" s="4"/>
      <c r="V655" s="4"/>
      <c r="W655" s="4"/>
      <c r="X655" s="4"/>
      <c r="Y655" s="4"/>
      <c r="Z655" s="4"/>
    </row>
    <row r="656" spans="1:26" ht="15.75" customHeight="1">
      <c r="A656" s="71"/>
      <c r="B656" s="7"/>
      <c r="C656" s="4"/>
      <c r="D656" s="4"/>
      <c r="E656" s="4"/>
      <c r="F656" s="7"/>
      <c r="G656" s="4"/>
      <c r="H656" s="4"/>
      <c r="I656" s="7"/>
      <c r="J656" s="7"/>
      <c r="K656" s="4"/>
      <c r="L656" s="4"/>
      <c r="M656" s="4"/>
      <c r="N656" s="53"/>
      <c r="O656" s="4"/>
      <c r="P656" s="4"/>
      <c r="Q656" s="4"/>
      <c r="R656" s="4"/>
      <c r="S656" s="4"/>
      <c r="T656" s="4"/>
      <c r="U656" s="4"/>
      <c r="V656" s="4"/>
      <c r="W656" s="4"/>
      <c r="X656" s="4"/>
      <c r="Y656" s="4"/>
      <c r="Z656" s="4"/>
    </row>
    <row r="657" spans="1:26" ht="15.75" customHeight="1">
      <c r="A657" s="71"/>
      <c r="B657" s="7"/>
      <c r="C657" s="4"/>
      <c r="D657" s="4"/>
      <c r="E657" s="4"/>
      <c r="F657" s="7"/>
      <c r="G657" s="4"/>
      <c r="H657" s="4"/>
      <c r="I657" s="7"/>
      <c r="J657" s="7"/>
      <c r="K657" s="4"/>
      <c r="L657" s="4"/>
      <c r="M657" s="4"/>
      <c r="N657" s="53"/>
      <c r="O657" s="4"/>
      <c r="P657" s="4"/>
      <c r="Q657" s="4"/>
      <c r="R657" s="4"/>
      <c r="S657" s="4"/>
      <c r="T657" s="4"/>
      <c r="U657" s="4"/>
      <c r="V657" s="4"/>
      <c r="W657" s="4"/>
      <c r="X657" s="4"/>
      <c r="Y657" s="4"/>
      <c r="Z657" s="4"/>
    </row>
    <row r="658" spans="1:26" ht="15.75" customHeight="1">
      <c r="A658" s="71"/>
      <c r="B658" s="7"/>
      <c r="C658" s="4"/>
      <c r="D658" s="4"/>
      <c r="E658" s="4"/>
      <c r="F658" s="7"/>
      <c r="G658" s="4"/>
      <c r="H658" s="4"/>
      <c r="I658" s="7"/>
      <c r="J658" s="7"/>
      <c r="K658" s="4"/>
      <c r="L658" s="4"/>
      <c r="M658" s="4"/>
      <c r="N658" s="53"/>
      <c r="O658" s="4"/>
      <c r="P658" s="4"/>
      <c r="Q658" s="4"/>
      <c r="R658" s="4"/>
      <c r="S658" s="4"/>
      <c r="T658" s="4"/>
      <c r="U658" s="4"/>
      <c r="V658" s="4"/>
      <c r="W658" s="4"/>
      <c r="X658" s="4"/>
      <c r="Y658" s="4"/>
      <c r="Z658" s="4"/>
    </row>
    <row r="659" spans="1:26" ht="15.75" customHeight="1">
      <c r="A659" s="71"/>
      <c r="B659" s="7"/>
      <c r="C659" s="4"/>
      <c r="D659" s="4"/>
      <c r="E659" s="4"/>
      <c r="F659" s="7"/>
      <c r="G659" s="4"/>
      <c r="H659" s="4"/>
      <c r="I659" s="7"/>
      <c r="J659" s="7"/>
      <c r="K659" s="4"/>
      <c r="L659" s="4"/>
      <c r="M659" s="4"/>
      <c r="N659" s="53"/>
      <c r="O659" s="4"/>
      <c r="P659" s="4"/>
      <c r="Q659" s="4"/>
      <c r="R659" s="4"/>
      <c r="S659" s="4"/>
      <c r="T659" s="4"/>
      <c r="U659" s="4"/>
      <c r="V659" s="4"/>
      <c r="W659" s="4"/>
      <c r="X659" s="4"/>
      <c r="Y659" s="4"/>
      <c r="Z659" s="4"/>
    </row>
    <row r="660" spans="1:26" ht="15.75" customHeight="1">
      <c r="A660" s="71"/>
      <c r="B660" s="7"/>
      <c r="C660" s="4"/>
      <c r="D660" s="4"/>
      <c r="E660" s="4"/>
      <c r="F660" s="7"/>
      <c r="G660" s="4"/>
      <c r="H660" s="4"/>
      <c r="I660" s="7"/>
      <c r="J660" s="7"/>
      <c r="K660" s="4"/>
      <c r="L660" s="4"/>
      <c r="M660" s="4"/>
      <c r="N660" s="53"/>
      <c r="O660" s="4"/>
      <c r="P660" s="4"/>
      <c r="Q660" s="4"/>
      <c r="R660" s="4"/>
      <c r="S660" s="4"/>
      <c r="T660" s="4"/>
      <c r="U660" s="4"/>
      <c r="V660" s="4"/>
      <c r="W660" s="4"/>
      <c r="X660" s="4"/>
      <c r="Y660" s="4"/>
      <c r="Z660" s="4"/>
    </row>
    <row r="661" spans="1:26" ht="15.75" customHeight="1">
      <c r="A661" s="71"/>
      <c r="B661" s="7"/>
      <c r="C661" s="4"/>
      <c r="D661" s="4"/>
      <c r="E661" s="4"/>
      <c r="F661" s="7"/>
      <c r="G661" s="4"/>
      <c r="H661" s="4"/>
      <c r="I661" s="7"/>
      <c r="J661" s="7"/>
      <c r="K661" s="4"/>
      <c r="L661" s="4"/>
      <c r="M661" s="4"/>
      <c r="N661" s="53"/>
      <c r="O661" s="4"/>
      <c r="P661" s="4"/>
      <c r="Q661" s="4"/>
      <c r="R661" s="4"/>
      <c r="S661" s="4"/>
      <c r="T661" s="4"/>
      <c r="U661" s="4"/>
      <c r="V661" s="4"/>
      <c r="W661" s="4"/>
      <c r="X661" s="4"/>
      <c r="Y661" s="4"/>
      <c r="Z661" s="4"/>
    </row>
    <row r="662" spans="1:26" ht="15.75" customHeight="1">
      <c r="A662" s="71"/>
      <c r="B662" s="7"/>
      <c r="C662" s="4"/>
      <c r="D662" s="4"/>
      <c r="E662" s="4"/>
      <c r="F662" s="7"/>
      <c r="G662" s="4"/>
      <c r="H662" s="4"/>
      <c r="I662" s="7"/>
      <c r="J662" s="7"/>
      <c r="K662" s="4"/>
      <c r="L662" s="4"/>
      <c r="M662" s="4"/>
      <c r="N662" s="53"/>
      <c r="O662" s="4"/>
      <c r="P662" s="4"/>
      <c r="Q662" s="4"/>
      <c r="R662" s="4"/>
      <c r="S662" s="4"/>
      <c r="T662" s="4"/>
      <c r="U662" s="4"/>
      <c r="V662" s="4"/>
      <c r="W662" s="4"/>
      <c r="X662" s="4"/>
      <c r="Y662" s="4"/>
      <c r="Z662" s="4"/>
    </row>
    <row r="663" spans="1:26" ht="15.75" customHeight="1">
      <c r="A663" s="71"/>
      <c r="B663" s="7"/>
      <c r="C663" s="4"/>
      <c r="D663" s="4"/>
      <c r="E663" s="4"/>
      <c r="F663" s="7"/>
      <c r="G663" s="4"/>
      <c r="H663" s="4"/>
      <c r="I663" s="7"/>
      <c r="J663" s="7"/>
      <c r="K663" s="4"/>
      <c r="L663" s="4"/>
      <c r="M663" s="4"/>
      <c r="N663" s="53"/>
      <c r="O663" s="4"/>
      <c r="P663" s="4"/>
      <c r="Q663" s="4"/>
      <c r="R663" s="4"/>
      <c r="S663" s="4"/>
      <c r="T663" s="4"/>
      <c r="U663" s="4"/>
      <c r="V663" s="4"/>
      <c r="W663" s="4"/>
      <c r="X663" s="4"/>
      <c r="Y663" s="4"/>
      <c r="Z663" s="4"/>
    </row>
    <row r="664" spans="1:26" ht="15.75" customHeight="1">
      <c r="A664" s="71"/>
      <c r="B664" s="7"/>
      <c r="C664" s="4"/>
      <c r="D664" s="4"/>
      <c r="E664" s="4"/>
      <c r="F664" s="7"/>
      <c r="G664" s="4"/>
      <c r="H664" s="4"/>
      <c r="I664" s="7"/>
      <c r="J664" s="7"/>
      <c r="K664" s="4"/>
      <c r="L664" s="4"/>
      <c r="M664" s="4"/>
      <c r="N664" s="53"/>
      <c r="O664" s="4"/>
      <c r="P664" s="4"/>
      <c r="Q664" s="4"/>
      <c r="R664" s="4"/>
      <c r="S664" s="4"/>
      <c r="T664" s="4"/>
      <c r="U664" s="4"/>
      <c r="V664" s="4"/>
      <c r="W664" s="4"/>
      <c r="X664" s="4"/>
      <c r="Y664" s="4"/>
      <c r="Z664" s="4"/>
    </row>
    <row r="665" spans="1:26" ht="15.75" customHeight="1">
      <c r="A665" s="71"/>
      <c r="B665" s="7"/>
      <c r="C665" s="4"/>
      <c r="D665" s="4"/>
      <c r="E665" s="4"/>
      <c r="F665" s="7"/>
      <c r="G665" s="4"/>
      <c r="H665" s="4"/>
      <c r="I665" s="7"/>
      <c r="J665" s="7"/>
      <c r="K665" s="4"/>
      <c r="L665" s="4"/>
      <c r="M665" s="4"/>
      <c r="N665" s="53"/>
      <c r="O665" s="4"/>
      <c r="P665" s="4"/>
      <c r="Q665" s="4"/>
      <c r="R665" s="4"/>
      <c r="S665" s="4"/>
      <c r="T665" s="4"/>
      <c r="U665" s="4"/>
      <c r="V665" s="4"/>
      <c r="W665" s="4"/>
      <c r="X665" s="4"/>
      <c r="Y665" s="4"/>
      <c r="Z665" s="4"/>
    </row>
    <row r="666" spans="1:26" ht="15.75" customHeight="1">
      <c r="A666" s="71"/>
      <c r="B666" s="7"/>
      <c r="C666" s="4"/>
      <c r="D666" s="4"/>
      <c r="E666" s="4"/>
      <c r="F666" s="7"/>
      <c r="G666" s="4"/>
      <c r="H666" s="4"/>
      <c r="I666" s="7"/>
      <c r="J666" s="7"/>
      <c r="K666" s="4"/>
      <c r="L666" s="4"/>
      <c r="M666" s="4"/>
      <c r="N666" s="53"/>
      <c r="O666" s="4"/>
      <c r="P666" s="4"/>
      <c r="Q666" s="4"/>
      <c r="R666" s="4"/>
      <c r="S666" s="4"/>
      <c r="T666" s="4"/>
      <c r="U666" s="4"/>
      <c r="V666" s="4"/>
      <c r="W666" s="4"/>
      <c r="X666" s="4"/>
      <c r="Y666" s="4"/>
      <c r="Z666" s="4"/>
    </row>
    <row r="667" spans="1:26" ht="15.75" customHeight="1">
      <c r="A667" s="71"/>
      <c r="B667" s="7"/>
      <c r="C667" s="4"/>
      <c r="D667" s="4"/>
      <c r="E667" s="4"/>
      <c r="F667" s="7"/>
      <c r="G667" s="4"/>
      <c r="H667" s="4"/>
      <c r="I667" s="7"/>
      <c r="J667" s="7"/>
      <c r="K667" s="4"/>
      <c r="L667" s="4"/>
      <c r="M667" s="4"/>
      <c r="N667" s="53"/>
      <c r="O667" s="4"/>
      <c r="P667" s="4"/>
      <c r="Q667" s="4"/>
      <c r="R667" s="4"/>
      <c r="S667" s="4"/>
      <c r="T667" s="4"/>
      <c r="U667" s="4"/>
      <c r="V667" s="4"/>
      <c r="W667" s="4"/>
      <c r="X667" s="4"/>
      <c r="Y667" s="4"/>
      <c r="Z667" s="4"/>
    </row>
    <row r="668" spans="1:26" ht="15.75" customHeight="1">
      <c r="A668" s="71"/>
      <c r="B668" s="7"/>
      <c r="C668" s="4"/>
      <c r="D668" s="4"/>
      <c r="E668" s="4"/>
      <c r="F668" s="7"/>
      <c r="G668" s="4"/>
      <c r="H668" s="4"/>
      <c r="I668" s="7"/>
      <c r="J668" s="7"/>
      <c r="K668" s="4"/>
      <c r="L668" s="4"/>
      <c r="M668" s="4"/>
      <c r="N668" s="53"/>
      <c r="O668" s="4"/>
      <c r="P668" s="4"/>
      <c r="Q668" s="4"/>
      <c r="R668" s="4"/>
      <c r="S668" s="4"/>
      <c r="T668" s="4"/>
      <c r="U668" s="4"/>
      <c r="V668" s="4"/>
      <c r="W668" s="4"/>
      <c r="X668" s="4"/>
      <c r="Y668" s="4"/>
      <c r="Z668" s="4"/>
    </row>
    <row r="669" spans="1:26" ht="15.75" customHeight="1">
      <c r="A669" s="71"/>
      <c r="B669" s="7"/>
      <c r="C669" s="4"/>
      <c r="D669" s="4"/>
      <c r="E669" s="4"/>
      <c r="F669" s="7"/>
      <c r="G669" s="4"/>
      <c r="H669" s="4"/>
      <c r="I669" s="7"/>
      <c r="J669" s="7"/>
      <c r="K669" s="4"/>
      <c r="L669" s="4"/>
      <c r="M669" s="4"/>
      <c r="N669" s="53"/>
      <c r="O669" s="4"/>
      <c r="P669" s="4"/>
      <c r="Q669" s="4"/>
      <c r="R669" s="4"/>
      <c r="S669" s="4"/>
      <c r="T669" s="4"/>
      <c r="U669" s="4"/>
      <c r="V669" s="4"/>
      <c r="W669" s="4"/>
      <c r="X669" s="4"/>
      <c r="Y669" s="4"/>
      <c r="Z669" s="4"/>
    </row>
    <row r="670" spans="1:26" ht="15.75" customHeight="1">
      <c r="A670" s="71"/>
      <c r="B670" s="7"/>
      <c r="C670" s="4"/>
      <c r="D670" s="4"/>
      <c r="E670" s="4"/>
      <c r="F670" s="7"/>
      <c r="G670" s="4"/>
      <c r="H670" s="4"/>
      <c r="I670" s="7"/>
      <c r="J670" s="7"/>
      <c r="K670" s="4"/>
      <c r="L670" s="4"/>
      <c r="M670" s="4"/>
      <c r="N670" s="53"/>
      <c r="O670" s="4"/>
      <c r="P670" s="4"/>
      <c r="Q670" s="4"/>
      <c r="R670" s="4"/>
      <c r="S670" s="4"/>
      <c r="T670" s="4"/>
      <c r="U670" s="4"/>
      <c r="V670" s="4"/>
      <c r="W670" s="4"/>
      <c r="X670" s="4"/>
      <c r="Y670" s="4"/>
      <c r="Z670" s="4"/>
    </row>
    <row r="671" spans="1:26" ht="15.75" customHeight="1">
      <c r="A671" s="71"/>
      <c r="B671" s="7"/>
      <c r="C671" s="4"/>
      <c r="D671" s="4"/>
      <c r="E671" s="4"/>
      <c r="F671" s="7"/>
      <c r="G671" s="4"/>
      <c r="H671" s="4"/>
      <c r="I671" s="7"/>
      <c r="J671" s="7"/>
      <c r="K671" s="4"/>
      <c r="L671" s="4"/>
      <c r="M671" s="4"/>
      <c r="N671" s="53"/>
      <c r="O671" s="4"/>
      <c r="P671" s="4"/>
      <c r="Q671" s="4"/>
      <c r="R671" s="4"/>
      <c r="S671" s="4"/>
      <c r="T671" s="4"/>
      <c r="U671" s="4"/>
      <c r="V671" s="4"/>
      <c r="W671" s="4"/>
      <c r="X671" s="4"/>
      <c r="Y671" s="4"/>
      <c r="Z671" s="4"/>
    </row>
    <row r="672" spans="1:26" ht="15.75" customHeight="1">
      <c r="A672" s="71"/>
      <c r="B672" s="7"/>
      <c r="C672" s="4"/>
      <c r="D672" s="4"/>
      <c r="E672" s="4"/>
      <c r="F672" s="7"/>
      <c r="G672" s="4"/>
      <c r="H672" s="4"/>
      <c r="I672" s="7"/>
      <c r="J672" s="7"/>
      <c r="K672" s="4"/>
      <c r="L672" s="4"/>
      <c r="M672" s="4"/>
      <c r="N672" s="53"/>
      <c r="O672" s="4"/>
      <c r="P672" s="4"/>
      <c r="Q672" s="4"/>
      <c r="R672" s="4"/>
      <c r="S672" s="4"/>
      <c r="T672" s="4"/>
      <c r="U672" s="4"/>
      <c r="V672" s="4"/>
      <c r="W672" s="4"/>
      <c r="X672" s="4"/>
      <c r="Y672" s="4"/>
      <c r="Z672" s="4"/>
    </row>
    <row r="673" spans="1:26" ht="15.75" customHeight="1">
      <c r="A673" s="71"/>
      <c r="B673" s="7"/>
      <c r="C673" s="4"/>
      <c r="D673" s="4"/>
      <c r="E673" s="4"/>
      <c r="F673" s="7"/>
      <c r="G673" s="4"/>
      <c r="H673" s="4"/>
      <c r="I673" s="7"/>
      <c r="J673" s="7"/>
      <c r="K673" s="4"/>
      <c r="L673" s="4"/>
      <c r="M673" s="4"/>
      <c r="N673" s="53"/>
      <c r="O673" s="4"/>
      <c r="P673" s="4"/>
      <c r="Q673" s="4"/>
      <c r="R673" s="4"/>
      <c r="S673" s="4"/>
      <c r="T673" s="4"/>
      <c r="U673" s="4"/>
      <c r="V673" s="4"/>
      <c r="W673" s="4"/>
      <c r="X673" s="4"/>
      <c r="Y673" s="4"/>
      <c r="Z673" s="4"/>
    </row>
    <row r="674" spans="1:26" ht="15.75" customHeight="1">
      <c r="A674" s="71"/>
      <c r="B674" s="7"/>
      <c r="C674" s="4"/>
      <c r="D674" s="4"/>
      <c r="E674" s="4"/>
      <c r="F674" s="7"/>
      <c r="G674" s="4"/>
      <c r="H674" s="4"/>
      <c r="I674" s="7"/>
      <c r="J674" s="7"/>
      <c r="K674" s="4"/>
      <c r="L674" s="4"/>
      <c r="M674" s="4"/>
      <c r="N674" s="53"/>
      <c r="O674" s="4"/>
      <c r="P674" s="4"/>
      <c r="Q674" s="4"/>
      <c r="R674" s="4"/>
      <c r="S674" s="4"/>
      <c r="T674" s="4"/>
      <c r="U674" s="4"/>
      <c r="V674" s="4"/>
      <c r="W674" s="4"/>
      <c r="X674" s="4"/>
      <c r="Y674" s="4"/>
      <c r="Z674" s="4"/>
    </row>
    <row r="675" spans="1:26" ht="15.75" customHeight="1">
      <c r="A675" s="71"/>
      <c r="B675" s="7"/>
      <c r="C675" s="4"/>
      <c r="D675" s="4"/>
      <c r="E675" s="4"/>
      <c r="F675" s="7"/>
      <c r="G675" s="4"/>
      <c r="H675" s="4"/>
      <c r="I675" s="7"/>
      <c r="J675" s="7"/>
      <c r="K675" s="4"/>
      <c r="L675" s="4"/>
      <c r="M675" s="4"/>
      <c r="N675" s="53"/>
      <c r="O675" s="4"/>
      <c r="P675" s="4"/>
      <c r="Q675" s="4"/>
      <c r="R675" s="4"/>
      <c r="S675" s="4"/>
      <c r="T675" s="4"/>
      <c r="U675" s="4"/>
      <c r="V675" s="4"/>
      <c r="W675" s="4"/>
      <c r="X675" s="4"/>
      <c r="Y675" s="4"/>
      <c r="Z675" s="4"/>
    </row>
    <row r="676" spans="1:26" ht="15.75" customHeight="1">
      <c r="A676" s="71"/>
      <c r="B676" s="7"/>
      <c r="C676" s="4"/>
      <c r="D676" s="4"/>
      <c r="E676" s="4"/>
      <c r="F676" s="7"/>
      <c r="G676" s="4"/>
      <c r="H676" s="4"/>
      <c r="I676" s="7"/>
      <c r="J676" s="7"/>
      <c r="K676" s="4"/>
      <c r="L676" s="4"/>
      <c r="M676" s="4"/>
      <c r="N676" s="53"/>
      <c r="O676" s="4"/>
      <c r="P676" s="4"/>
      <c r="Q676" s="4"/>
      <c r="R676" s="4"/>
      <c r="S676" s="4"/>
      <c r="T676" s="4"/>
      <c r="U676" s="4"/>
      <c r="V676" s="4"/>
      <c r="W676" s="4"/>
      <c r="X676" s="4"/>
      <c r="Y676" s="4"/>
      <c r="Z676" s="4"/>
    </row>
    <row r="677" spans="1:26" ht="15.75" customHeight="1">
      <c r="A677" s="71"/>
      <c r="B677" s="7"/>
      <c r="C677" s="4"/>
      <c r="D677" s="4"/>
      <c r="E677" s="4"/>
      <c r="F677" s="7"/>
      <c r="G677" s="4"/>
      <c r="H677" s="4"/>
      <c r="I677" s="7"/>
      <c r="J677" s="7"/>
      <c r="K677" s="4"/>
      <c r="L677" s="4"/>
      <c r="M677" s="4"/>
      <c r="N677" s="53"/>
      <c r="O677" s="4"/>
      <c r="P677" s="4"/>
      <c r="Q677" s="4"/>
      <c r="R677" s="4"/>
      <c r="S677" s="4"/>
      <c r="T677" s="4"/>
      <c r="U677" s="4"/>
      <c r="V677" s="4"/>
      <c r="W677" s="4"/>
      <c r="X677" s="4"/>
      <c r="Y677" s="4"/>
      <c r="Z677" s="4"/>
    </row>
    <row r="678" spans="1:26" ht="15.75" customHeight="1">
      <c r="A678" s="71"/>
      <c r="B678" s="7"/>
      <c r="C678" s="4"/>
      <c r="D678" s="4"/>
      <c r="E678" s="4"/>
      <c r="F678" s="7"/>
      <c r="G678" s="4"/>
      <c r="H678" s="4"/>
      <c r="I678" s="7"/>
      <c r="J678" s="7"/>
      <c r="K678" s="4"/>
      <c r="L678" s="4"/>
      <c r="M678" s="4"/>
      <c r="N678" s="53"/>
      <c r="O678" s="4"/>
      <c r="P678" s="4"/>
      <c r="Q678" s="4"/>
      <c r="R678" s="4"/>
      <c r="S678" s="4"/>
      <c r="T678" s="4"/>
      <c r="U678" s="4"/>
      <c r="V678" s="4"/>
      <c r="W678" s="4"/>
      <c r="X678" s="4"/>
      <c r="Y678" s="4"/>
      <c r="Z678" s="4"/>
    </row>
    <row r="679" spans="1:26" ht="15.75" customHeight="1">
      <c r="A679" s="71"/>
      <c r="B679" s="7"/>
      <c r="C679" s="4"/>
      <c r="D679" s="4"/>
      <c r="E679" s="4"/>
      <c r="F679" s="7"/>
      <c r="G679" s="4"/>
      <c r="H679" s="4"/>
      <c r="I679" s="7"/>
      <c r="J679" s="7"/>
      <c r="K679" s="4"/>
      <c r="L679" s="4"/>
      <c r="M679" s="4"/>
      <c r="N679" s="53"/>
      <c r="O679" s="4"/>
      <c r="P679" s="4"/>
      <c r="Q679" s="4"/>
      <c r="R679" s="4"/>
      <c r="S679" s="4"/>
      <c r="T679" s="4"/>
      <c r="U679" s="4"/>
      <c r="V679" s="4"/>
      <c r="W679" s="4"/>
      <c r="X679" s="4"/>
      <c r="Y679" s="4"/>
      <c r="Z679" s="4"/>
    </row>
    <row r="680" spans="1:26" ht="15.75" customHeight="1">
      <c r="A680" s="71"/>
      <c r="B680" s="7"/>
      <c r="C680" s="4"/>
      <c r="D680" s="4"/>
      <c r="E680" s="4"/>
      <c r="F680" s="7"/>
      <c r="G680" s="4"/>
      <c r="H680" s="4"/>
      <c r="I680" s="7"/>
      <c r="J680" s="7"/>
      <c r="K680" s="4"/>
      <c r="L680" s="4"/>
      <c r="M680" s="4"/>
      <c r="N680" s="53"/>
      <c r="O680" s="4"/>
      <c r="P680" s="4"/>
      <c r="Q680" s="4"/>
      <c r="R680" s="4"/>
      <c r="S680" s="4"/>
      <c r="T680" s="4"/>
      <c r="U680" s="4"/>
      <c r="V680" s="4"/>
      <c r="W680" s="4"/>
      <c r="X680" s="4"/>
      <c r="Y680" s="4"/>
      <c r="Z680" s="4"/>
    </row>
    <row r="681" spans="1:26" ht="15.75" customHeight="1">
      <c r="A681" s="71"/>
      <c r="B681" s="7"/>
      <c r="C681" s="4"/>
      <c r="D681" s="4"/>
      <c r="E681" s="4"/>
      <c r="F681" s="7"/>
      <c r="G681" s="4"/>
      <c r="H681" s="4"/>
      <c r="I681" s="7"/>
      <c r="J681" s="7"/>
      <c r="K681" s="4"/>
      <c r="L681" s="4"/>
      <c r="M681" s="4"/>
      <c r="N681" s="53"/>
      <c r="O681" s="4"/>
      <c r="P681" s="4"/>
      <c r="Q681" s="4"/>
      <c r="R681" s="4"/>
      <c r="S681" s="4"/>
      <c r="T681" s="4"/>
      <c r="U681" s="4"/>
      <c r="V681" s="4"/>
      <c r="W681" s="4"/>
      <c r="X681" s="4"/>
      <c r="Y681" s="4"/>
      <c r="Z681" s="4"/>
    </row>
    <row r="682" spans="1:26" ht="15.75" customHeight="1">
      <c r="A682" s="71"/>
      <c r="B682" s="7"/>
      <c r="C682" s="4"/>
      <c r="D682" s="4"/>
      <c r="E682" s="4"/>
      <c r="F682" s="7"/>
      <c r="G682" s="4"/>
      <c r="H682" s="4"/>
      <c r="I682" s="7"/>
      <c r="J682" s="7"/>
      <c r="K682" s="4"/>
      <c r="L682" s="4"/>
      <c r="M682" s="4"/>
      <c r="N682" s="53"/>
      <c r="O682" s="4"/>
      <c r="P682" s="4"/>
      <c r="Q682" s="4"/>
      <c r="R682" s="4"/>
      <c r="S682" s="4"/>
      <c r="T682" s="4"/>
      <c r="U682" s="4"/>
      <c r="V682" s="4"/>
      <c r="W682" s="4"/>
      <c r="X682" s="4"/>
      <c r="Y682" s="4"/>
      <c r="Z682" s="4"/>
    </row>
    <row r="683" spans="1:26" ht="15.75" customHeight="1">
      <c r="A683" s="71"/>
      <c r="B683" s="7"/>
      <c r="C683" s="4"/>
      <c r="D683" s="4"/>
      <c r="E683" s="4"/>
      <c r="F683" s="7"/>
      <c r="G683" s="4"/>
      <c r="H683" s="4"/>
      <c r="I683" s="7"/>
      <c r="J683" s="7"/>
      <c r="K683" s="4"/>
      <c r="L683" s="4"/>
      <c r="M683" s="4"/>
      <c r="N683" s="53"/>
      <c r="O683" s="4"/>
      <c r="P683" s="4"/>
      <c r="Q683" s="4"/>
      <c r="R683" s="4"/>
      <c r="S683" s="4"/>
      <c r="T683" s="4"/>
      <c r="U683" s="4"/>
      <c r="V683" s="4"/>
      <c r="W683" s="4"/>
      <c r="X683" s="4"/>
      <c r="Y683" s="4"/>
      <c r="Z683" s="4"/>
    </row>
    <row r="684" spans="1:26" ht="15.75" customHeight="1">
      <c r="A684" s="71"/>
      <c r="B684" s="7"/>
      <c r="C684" s="4"/>
      <c r="D684" s="4"/>
      <c r="E684" s="4"/>
      <c r="F684" s="7"/>
      <c r="G684" s="4"/>
      <c r="H684" s="4"/>
      <c r="I684" s="7"/>
      <c r="J684" s="7"/>
      <c r="K684" s="4"/>
      <c r="L684" s="4"/>
      <c r="M684" s="4"/>
      <c r="N684" s="53"/>
      <c r="O684" s="4"/>
      <c r="P684" s="4"/>
      <c r="Q684" s="4"/>
      <c r="R684" s="4"/>
      <c r="S684" s="4"/>
      <c r="T684" s="4"/>
      <c r="U684" s="4"/>
      <c r="V684" s="4"/>
      <c r="W684" s="4"/>
      <c r="X684" s="4"/>
      <c r="Y684" s="4"/>
      <c r="Z684" s="4"/>
    </row>
    <row r="685" spans="1:26" ht="15.75" customHeight="1">
      <c r="A685" s="71"/>
      <c r="B685" s="7"/>
      <c r="C685" s="4"/>
      <c r="D685" s="4"/>
      <c r="E685" s="4"/>
      <c r="F685" s="7"/>
      <c r="G685" s="4"/>
      <c r="H685" s="4"/>
      <c r="I685" s="7"/>
      <c r="J685" s="7"/>
      <c r="K685" s="4"/>
      <c r="L685" s="4"/>
      <c r="M685" s="4"/>
      <c r="N685" s="53"/>
      <c r="O685" s="4"/>
      <c r="P685" s="4"/>
      <c r="Q685" s="4"/>
      <c r="R685" s="4"/>
      <c r="S685" s="4"/>
      <c r="T685" s="4"/>
      <c r="U685" s="4"/>
      <c r="V685" s="4"/>
      <c r="W685" s="4"/>
      <c r="X685" s="4"/>
      <c r="Y685" s="4"/>
      <c r="Z685" s="4"/>
    </row>
    <row r="686" spans="1:26" ht="15.75" customHeight="1">
      <c r="A686" s="71"/>
      <c r="B686" s="7"/>
      <c r="C686" s="4"/>
      <c r="D686" s="4"/>
      <c r="E686" s="4"/>
      <c r="F686" s="7"/>
      <c r="G686" s="4"/>
      <c r="H686" s="4"/>
      <c r="I686" s="7"/>
      <c r="J686" s="7"/>
      <c r="K686" s="4"/>
      <c r="L686" s="4"/>
      <c r="M686" s="4"/>
      <c r="N686" s="53"/>
      <c r="O686" s="4"/>
      <c r="P686" s="4"/>
      <c r="Q686" s="4"/>
      <c r="R686" s="4"/>
      <c r="S686" s="4"/>
      <c r="T686" s="4"/>
      <c r="U686" s="4"/>
      <c r="V686" s="4"/>
      <c r="W686" s="4"/>
      <c r="X686" s="4"/>
      <c r="Y686" s="4"/>
      <c r="Z686" s="4"/>
    </row>
    <row r="687" spans="1:26" ht="15.75" customHeight="1">
      <c r="A687" s="71"/>
      <c r="B687" s="7"/>
      <c r="C687" s="4"/>
      <c r="D687" s="4"/>
      <c r="E687" s="4"/>
      <c r="F687" s="7"/>
      <c r="G687" s="4"/>
      <c r="H687" s="4"/>
      <c r="I687" s="7"/>
      <c r="J687" s="7"/>
      <c r="K687" s="4"/>
      <c r="L687" s="4"/>
      <c r="M687" s="4"/>
      <c r="N687" s="53"/>
      <c r="O687" s="4"/>
      <c r="P687" s="4"/>
      <c r="Q687" s="4"/>
      <c r="R687" s="4"/>
      <c r="S687" s="4"/>
      <c r="T687" s="4"/>
      <c r="U687" s="4"/>
      <c r="V687" s="4"/>
      <c r="W687" s="4"/>
      <c r="X687" s="4"/>
      <c r="Y687" s="4"/>
      <c r="Z687" s="4"/>
    </row>
    <row r="688" spans="1:26" ht="15.75" customHeight="1">
      <c r="A688" s="71"/>
      <c r="B688" s="7"/>
      <c r="C688" s="4"/>
      <c r="D688" s="4"/>
      <c r="E688" s="4"/>
      <c r="F688" s="7"/>
      <c r="G688" s="4"/>
      <c r="H688" s="4"/>
      <c r="I688" s="7"/>
      <c r="J688" s="7"/>
      <c r="K688" s="4"/>
      <c r="L688" s="4"/>
      <c r="M688" s="4"/>
      <c r="N688" s="53"/>
      <c r="O688" s="4"/>
      <c r="P688" s="4"/>
      <c r="Q688" s="4"/>
      <c r="R688" s="4"/>
      <c r="S688" s="4"/>
      <c r="T688" s="4"/>
      <c r="U688" s="4"/>
      <c r="V688" s="4"/>
      <c r="W688" s="4"/>
      <c r="X688" s="4"/>
      <c r="Y688" s="4"/>
      <c r="Z688" s="4"/>
    </row>
    <row r="689" spans="1:26" ht="15.75" customHeight="1">
      <c r="A689" s="71"/>
      <c r="B689" s="7"/>
      <c r="C689" s="4"/>
      <c r="D689" s="4"/>
      <c r="E689" s="4"/>
      <c r="F689" s="7"/>
      <c r="G689" s="4"/>
      <c r="H689" s="4"/>
      <c r="I689" s="7"/>
      <c r="J689" s="7"/>
      <c r="K689" s="4"/>
      <c r="L689" s="4"/>
      <c r="M689" s="4"/>
      <c r="N689" s="53"/>
      <c r="O689" s="4"/>
      <c r="P689" s="4"/>
      <c r="Q689" s="4"/>
      <c r="R689" s="4"/>
      <c r="S689" s="4"/>
      <c r="T689" s="4"/>
      <c r="U689" s="4"/>
      <c r="V689" s="4"/>
      <c r="W689" s="4"/>
      <c r="X689" s="4"/>
      <c r="Y689" s="4"/>
      <c r="Z689" s="4"/>
    </row>
    <row r="690" spans="1:26" ht="15.75" customHeight="1">
      <c r="A690" s="71"/>
      <c r="B690" s="7"/>
      <c r="C690" s="4"/>
      <c r="D690" s="4"/>
      <c r="E690" s="4"/>
      <c r="F690" s="7"/>
      <c r="G690" s="4"/>
      <c r="H690" s="4"/>
      <c r="I690" s="7"/>
      <c r="J690" s="7"/>
      <c r="K690" s="4"/>
      <c r="L690" s="4"/>
      <c r="M690" s="4"/>
      <c r="N690" s="53"/>
      <c r="O690" s="4"/>
      <c r="P690" s="4"/>
      <c r="Q690" s="4"/>
      <c r="R690" s="4"/>
      <c r="S690" s="4"/>
      <c r="T690" s="4"/>
      <c r="U690" s="4"/>
      <c r="V690" s="4"/>
      <c r="W690" s="4"/>
      <c r="X690" s="4"/>
      <c r="Y690" s="4"/>
      <c r="Z690" s="4"/>
    </row>
    <row r="691" spans="1:26" ht="15.75" customHeight="1">
      <c r="A691" s="71"/>
      <c r="B691" s="7"/>
      <c r="C691" s="4"/>
      <c r="D691" s="4"/>
      <c r="E691" s="4"/>
      <c r="F691" s="7"/>
      <c r="G691" s="4"/>
      <c r="H691" s="4"/>
      <c r="I691" s="7"/>
      <c r="J691" s="7"/>
      <c r="K691" s="4"/>
      <c r="L691" s="4"/>
      <c r="M691" s="4"/>
      <c r="N691" s="53"/>
      <c r="O691" s="4"/>
      <c r="P691" s="4"/>
      <c r="Q691" s="4"/>
      <c r="R691" s="4"/>
      <c r="S691" s="4"/>
      <c r="T691" s="4"/>
      <c r="U691" s="4"/>
      <c r="V691" s="4"/>
      <c r="W691" s="4"/>
      <c r="X691" s="4"/>
      <c r="Y691" s="4"/>
      <c r="Z691" s="4"/>
    </row>
    <row r="692" spans="1:26" ht="15.75" customHeight="1">
      <c r="A692" s="71"/>
      <c r="B692" s="7"/>
      <c r="C692" s="4"/>
      <c r="D692" s="4"/>
      <c r="E692" s="4"/>
      <c r="F692" s="7"/>
      <c r="G692" s="4"/>
      <c r="H692" s="4"/>
      <c r="I692" s="7"/>
      <c r="J692" s="7"/>
      <c r="K692" s="4"/>
      <c r="L692" s="4"/>
      <c r="M692" s="4"/>
      <c r="N692" s="53"/>
      <c r="O692" s="4"/>
      <c r="P692" s="4"/>
      <c r="Q692" s="4"/>
      <c r="R692" s="4"/>
      <c r="S692" s="4"/>
      <c r="T692" s="4"/>
      <c r="U692" s="4"/>
      <c r="V692" s="4"/>
      <c r="W692" s="4"/>
      <c r="X692" s="4"/>
      <c r="Y692" s="4"/>
      <c r="Z692" s="4"/>
    </row>
    <row r="693" spans="1:26" ht="15.75" customHeight="1">
      <c r="A693" s="71"/>
      <c r="B693" s="7"/>
      <c r="C693" s="4"/>
      <c r="D693" s="4"/>
      <c r="E693" s="4"/>
      <c r="F693" s="7"/>
      <c r="G693" s="4"/>
      <c r="H693" s="4"/>
      <c r="I693" s="7"/>
      <c r="J693" s="7"/>
      <c r="K693" s="4"/>
      <c r="L693" s="4"/>
      <c r="M693" s="4"/>
      <c r="N693" s="53"/>
      <c r="O693" s="4"/>
      <c r="P693" s="4"/>
      <c r="Q693" s="4"/>
      <c r="R693" s="4"/>
      <c r="S693" s="4"/>
      <c r="T693" s="4"/>
      <c r="U693" s="4"/>
      <c r="V693" s="4"/>
      <c r="W693" s="4"/>
      <c r="X693" s="4"/>
      <c r="Y693" s="4"/>
      <c r="Z693" s="4"/>
    </row>
    <row r="694" spans="1:26" ht="15.75" customHeight="1">
      <c r="A694" s="71"/>
      <c r="B694" s="7"/>
      <c r="C694" s="4"/>
      <c r="D694" s="4"/>
      <c r="E694" s="4"/>
      <c r="F694" s="7"/>
      <c r="G694" s="4"/>
      <c r="H694" s="4"/>
      <c r="I694" s="7"/>
      <c r="J694" s="7"/>
      <c r="K694" s="4"/>
      <c r="L694" s="4"/>
      <c r="M694" s="4"/>
      <c r="N694" s="53"/>
      <c r="O694" s="4"/>
      <c r="P694" s="4"/>
      <c r="Q694" s="4"/>
      <c r="R694" s="4"/>
      <c r="S694" s="4"/>
      <c r="T694" s="4"/>
      <c r="U694" s="4"/>
      <c r="V694" s="4"/>
      <c r="W694" s="4"/>
      <c r="X694" s="4"/>
      <c r="Y694" s="4"/>
      <c r="Z694" s="4"/>
    </row>
    <row r="695" spans="1:26" ht="15.75" customHeight="1">
      <c r="A695" s="71"/>
      <c r="B695" s="7"/>
      <c r="C695" s="4"/>
      <c r="D695" s="4"/>
      <c r="E695" s="4"/>
      <c r="F695" s="7"/>
      <c r="G695" s="4"/>
      <c r="H695" s="4"/>
      <c r="I695" s="7"/>
      <c r="J695" s="7"/>
      <c r="K695" s="4"/>
      <c r="L695" s="4"/>
      <c r="M695" s="4"/>
      <c r="N695" s="53"/>
      <c r="O695" s="4"/>
      <c r="P695" s="4"/>
      <c r="Q695" s="4"/>
      <c r="R695" s="4"/>
      <c r="S695" s="4"/>
      <c r="T695" s="4"/>
      <c r="U695" s="4"/>
      <c r="V695" s="4"/>
      <c r="W695" s="4"/>
      <c r="X695" s="4"/>
      <c r="Y695" s="4"/>
      <c r="Z695" s="4"/>
    </row>
    <row r="696" spans="1:26" ht="15.75" customHeight="1">
      <c r="A696" s="71"/>
      <c r="B696" s="7"/>
      <c r="C696" s="4"/>
      <c r="D696" s="4"/>
      <c r="E696" s="4"/>
      <c r="F696" s="7"/>
      <c r="G696" s="4"/>
      <c r="H696" s="4"/>
      <c r="I696" s="7"/>
      <c r="J696" s="7"/>
      <c r="K696" s="4"/>
      <c r="L696" s="4"/>
      <c r="M696" s="4"/>
      <c r="N696" s="53"/>
      <c r="O696" s="4"/>
      <c r="P696" s="4"/>
      <c r="Q696" s="4"/>
      <c r="R696" s="4"/>
      <c r="S696" s="4"/>
      <c r="T696" s="4"/>
      <c r="U696" s="4"/>
      <c r="V696" s="4"/>
      <c r="W696" s="4"/>
      <c r="X696" s="4"/>
      <c r="Y696" s="4"/>
      <c r="Z696" s="4"/>
    </row>
    <row r="697" spans="1:26" ht="15.75" customHeight="1">
      <c r="A697" s="71"/>
      <c r="B697" s="7"/>
      <c r="C697" s="4"/>
      <c r="D697" s="4"/>
      <c r="E697" s="4"/>
      <c r="F697" s="7"/>
      <c r="G697" s="4"/>
      <c r="H697" s="4"/>
      <c r="I697" s="7"/>
      <c r="J697" s="7"/>
      <c r="K697" s="4"/>
      <c r="L697" s="4"/>
      <c r="M697" s="4"/>
      <c r="N697" s="53"/>
      <c r="O697" s="4"/>
      <c r="P697" s="4"/>
      <c r="Q697" s="4"/>
      <c r="R697" s="4"/>
      <c r="S697" s="4"/>
      <c r="T697" s="4"/>
      <c r="U697" s="4"/>
      <c r="V697" s="4"/>
      <c r="W697" s="4"/>
      <c r="X697" s="4"/>
      <c r="Y697" s="4"/>
      <c r="Z697" s="4"/>
    </row>
    <row r="698" spans="1:26" ht="15.75" customHeight="1">
      <c r="A698" s="71"/>
      <c r="B698" s="7"/>
      <c r="C698" s="4"/>
      <c r="D698" s="4"/>
      <c r="E698" s="4"/>
      <c r="F698" s="7"/>
      <c r="G698" s="4"/>
      <c r="H698" s="4"/>
      <c r="I698" s="7"/>
      <c r="J698" s="7"/>
      <c r="K698" s="4"/>
      <c r="L698" s="4"/>
      <c r="M698" s="4"/>
      <c r="N698" s="53"/>
      <c r="O698" s="4"/>
      <c r="P698" s="4"/>
      <c r="Q698" s="4"/>
      <c r="R698" s="4"/>
      <c r="S698" s="4"/>
      <c r="T698" s="4"/>
      <c r="U698" s="4"/>
      <c r="V698" s="4"/>
      <c r="W698" s="4"/>
      <c r="X698" s="4"/>
      <c r="Y698" s="4"/>
      <c r="Z698" s="4"/>
    </row>
    <row r="699" spans="1:26" ht="15.75" customHeight="1">
      <c r="A699" s="71"/>
      <c r="B699" s="7"/>
      <c r="C699" s="4"/>
      <c r="D699" s="4"/>
      <c r="E699" s="4"/>
      <c r="F699" s="7"/>
      <c r="G699" s="4"/>
      <c r="H699" s="4"/>
      <c r="I699" s="7"/>
      <c r="J699" s="7"/>
      <c r="K699" s="4"/>
      <c r="L699" s="4"/>
      <c r="M699" s="4"/>
      <c r="N699" s="53"/>
      <c r="O699" s="4"/>
      <c r="P699" s="4"/>
      <c r="Q699" s="4"/>
      <c r="R699" s="4"/>
      <c r="S699" s="4"/>
      <c r="T699" s="4"/>
      <c r="U699" s="4"/>
      <c r="V699" s="4"/>
      <c r="W699" s="4"/>
      <c r="X699" s="4"/>
      <c r="Y699" s="4"/>
      <c r="Z699" s="4"/>
    </row>
    <row r="700" spans="1:26" ht="15.75" customHeight="1">
      <c r="A700" s="71"/>
      <c r="B700" s="7"/>
      <c r="C700" s="4"/>
      <c r="D700" s="4"/>
      <c r="E700" s="4"/>
      <c r="F700" s="7"/>
      <c r="G700" s="4"/>
      <c r="H700" s="4"/>
      <c r="I700" s="7"/>
      <c r="J700" s="7"/>
      <c r="K700" s="4"/>
      <c r="L700" s="4"/>
      <c r="M700" s="4"/>
      <c r="N700" s="53"/>
      <c r="O700" s="4"/>
      <c r="P700" s="4"/>
      <c r="Q700" s="4"/>
      <c r="R700" s="4"/>
      <c r="S700" s="4"/>
      <c r="T700" s="4"/>
      <c r="U700" s="4"/>
      <c r="V700" s="4"/>
      <c r="W700" s="4"/>
      <c r="X700" s="4"/>
      <c r="Y700" s="4"/>
      <c r="Z700" s="4"/>
    </row>
    <row r="701" spans="1:26" ht="15.75" customHeight="1">
      <c r="A701" s="71"/>
      <c r="B701" s="7"/>
      <c r="C701" s="4"/>
      <c r="D701" s="4"/>
      <c r="E701" s="4"/>
      <c r="F701" s="7"/>
      <c r="G701" s="4"/>
      <c r="H701" s="4"/>
      <c r="I701" s="7"/>
      <c r="J701" s="7"/>
      <c r="K701" s="4"/>
      <c r="L701" s="4"/>
      <c r="M701" s="4"/>
      <c r="N701" s="53"/>
      <c r="O701" s="4"/>
      <c r="P701" s="4"/>
      <c r="Q701" s="4"/>
      <c r="R701" s="4"/>
      <c r="S701" s="4"/>
      <c r="T701" s="4"/>
      <c r="U701" s="4"/>
      <c r="V701" s="4"/>
      <c r="W701" s="4"/>
      <c r="X701" s="4"/>
      <c r="Y701" s="4"/>
      <c r="Z701" s="4"/>
    </row>
    <row r="702" spans="1:26" ht="15.75" customHeight="1">
      <c r="A702" s="71"/>
      <c r="B702" s="7"/>
      <c r="C702" s="4"/>
      <c r="D702" s="4"/>
      <c r="E702" s="4"/>
      <c r="F702" s="7"/>
      <c r="G702" s="4"/>
      <c r="H702" s="4"/>
      <c r="I702" s="7"/>
      <c r="J702" s="7"/>
      <c r="K702" s="4"/>
      <c r="L702" s="4"/>
      <c r="M702" s="4"/>
      <c r="N702" s="53"/>
      <c r="O702" s="4"/>
      <c r="P702" s="4"/>
      <c r="Q702" s="4"/>
      <c r="R702" s="4"/>
      <c r="S702" s="4"/>
      <c r="T702" s="4"/>
      <c r="U702" s="4"/>
      <c r="V702" s="4"/>
      <c r="W702" s="4"/>
      <c r="X702" s="4"/>
      <c r="Y702" s="4"/>
      <c r="Z702" s="4"/>
    </row>
    <row r="703" spans="1:26" ht="15.75" customHeight="1">
      <c r="A703" s="71"/>
      <c r="B703" s="7"/>
      <c r="C703" s="4"/>
      <c r="D703" s="4"/>
      <c r="E703" s="4"/>
      <c r="F703" s="7"/>
      <c r="G703" s="4"/>
      <c r="H703" s="4"/>
      <c r="I703" s="7"/>
      <c r="J703" s="7"/>
      <c r="K703" s="4"/>
      <c r="L703" s="4"/>
      <c r="M703" s="4"/>
      <c r="N703" s="53"/>
      <c r="O703" s="4"/>
      <c r="P703" s="4"/>
      <c r="Q703" s="4"/>
      <c r="R703" s="4"/>
      <c r="S703" s="4"/>
      <c r="T703" s="4"/>
      <c r="U703" s="4"/>
      <c r="V703" s="4"/>
      <c r="W703" s="4"/>
      <c r="X703" s="4"/>
      <c r="Y703" s="4"/>
      <c r="Z703" s="4"/>
    </row>
    <row r="704" spans="1:26" ht="15.75" customHeight="1">
      <c r="A704" s="71"/>
      <c r="B704" s="7"/>
      <c r="C704" s="4"/>
      <c r="D704" s="4"/>
      <c r="E704" s="4"/>
      <c r="F704" s="7"/>
      <c r="G704" s="4"/>
      <c r="H704" s="4"/>
      <c r="I704" s="7"/>
      <c r="J704" s="7"/>
      <c r="K704" s="4"/>
      <c r="L704" s="4"/>
      <c r="M704" s="4"/>
      <c r="N704" s="53"/>
      <c r="O704" s="4"/>
      <c r="P704" s="4"/>
      <c r="Q704" s="4"/>
      <c r="R704" s="4"/>
      <c r="S704" s="4"/>
      <c r="T704" s="4"/>
      <c r="U704" s="4"/>
      <c r="V704" s="4"/>
      <c r="W704" s="4"/>
      <c r="X704" s="4"/>
      <c r="Y704" s="4"/>
      <c r="Z704" s="4"/>
    </row>
    <row r="705" spans="1:26" ht="15.75" customHeight="1">
      <c r="A705" s="71"/>
      <c r="B705" s="7"/>
      <c r="C705" s="4"/>
      <c r="D705" s="4"/>
      <c r="E705" s="4"/>
      <c r="F705" s="7"/>
      <c r="G705" s="4"/>
      <c r="H705" s="4"/>
      <c r="I705" s="7"/>
      <c r="J705" s="7"/>
      <c r="K705" s="4"/>
      <c r="L705" s="4"/>
      <c r="M705" s="4"/>
      <c r="N705" s="53"/>
      <c r="O705" s="4"/>
      <c r="P705" s="4"/>
      <c r="Q705" s="4"/>
      <c r="R705" s="4"/>
      <c r="S705" s="4"/>
      <c r="T705" s="4"/>
      <c r="U705" s="4"/>
      <c r="V705" s="4"/>
      <c r="W705" s="4"/>
      <c r="X705" s="4"/>
      <c r="Y705" s="4"/>
      <c r="Z705" s="4"/>
    </row>
    <row r="706" spans="1:26" ht="15.75" customHeight="1">
      <c r="A706" s="71"/>
      <c r="B706" s="7"/>
      <c r="C706" s="4"/>
      <c r="D706" s="4"/>
      <c r="E706" s="4"/>
      <c r="F706" s="7"/>
      <c r="G706" s="4"/>
      <c r="H706" s="4"/>
      <c r="I706" s="7"/>
      <c r="J706" s="7"/>
      <c r="K706" s="4"/>
      <c r="L706" s="4"/>
      <c r="M706" s="4"/>
      <c r="N706" s="53"/>
      <c r="O706" s="4"/>
      <c r="P706" s="4"/>
      <c r="Q706" s="4"/>
      <c r="R706" s="4"/>
      <c r="S706" s="4"/>
      <c r="T706" s="4"/>
      <c r="U706" s="4"/>
      <c r="V706" s="4"/>
      <c r="W706" s="4"/>
      <c r="X706" s="4"/>
      <c r="Y706" s="4"/>
      <c r="Z706" s="4"/>
    </row>
    <row r="707" spans="1:26" ht="15.75" customHeight="1">
      <c r="A707" s="71"/>
      <c r="B707" s="7"/>
      <c r="C707" s="4"/>
      <c r="D707" s="4"/>
      <c r="E707" s="4"/>
      <c r="F707" s="7"/>
      <c r="G707" s="4"/>
      <c r="H707" s="4"/>
      <c r="I707" s="7"/>
      <c r="J707" s="7"/>
      <c r="K707" s="4"/>
      <c r="L707" s="4"/>
      <c r="M707" s="4"/>
      <c r="N707" s="53"/>
      <c r="O707" s="4"/>
      <c r="P707" s="4"/>
      <c r="Q707" s="4"/>
      <c r="R707" s="4"/>
      <c r="S707" s="4"/>
      <c r="T707" s="4"/>
      <c r="U707" s="4"/>
      <c r="V707" s="4"/>
      <c r="W707" s="4"/>
      <c r="X707" s="4"/>
      <c r="Y707" s="4"/>
      <c r="Z707" s="4"/>
    </row>
    <row r="708" spans="1:26" ht="15.75" customHeight="1">
      <c r="A708" s="71"/>
      <c r="B708" s="7"/>
      <c r="C708" s="4"/>
      <c r="D708" s="4"/>
      <c r="E708" s="4"/>
      <c r="F708" s="7"/>
      <c r="G708" s="4"/>
      <c r="H708" s="4"/>
      <c r="I708" s="7"/>
      <c r="J708" s="7"/>
      <c r="K708" s="4"/>
      <c r="L708" s="4"/>
      <c r="M708" s="4"/>
      <c r="N708" s="53"/>
      <c r="O708" s="4"/>
      <c r="P708" s="4"/>
      <c r="Q708" s="4"/>
      <c r="R708" s="4"/>
      <c r="S708" s="4"/>
      <c r="T708" s="4"/>
      <c r="U708" s="4"/>
      <c r="V708" s="4"/>
      <c r="W708" s="4"/>
      <c r="X708" s="4"/>
      <c r="Y708" s="4"/>
      <c r="Z708" s="4"/>
    </row>
    <row r="709" spans="1:26" ht="15.75" customHeight="1">
      <c r="A709" s="71"/>
      <c r="B709" s="7"/>
      <c r="C709" s="4"/>
      <c r="D709" s="4"/>
      <c r="E709" s="4"/>
      <c r="F709" s="7"/>
      <c r="G709" s="4"/>
      <c r="H709" s="4"/>
      <c r="I709" s="7"/>
      <c r="J709" s="7"/>
      <c r="K709" s="4"/>
      <c r="L709" s="4"/>
      <c r="M709" s="4"/>
      <c r="N709" s="53"/>
      <c r="O709" s="4"/>
      <c r="P709" s="4"/>
      <c r="Q709" s="4"/>
      <c r="R709" s="4"/>
      <c r="S709" s="4"/>
      <c r="T709" s="4"/>
      <c r="U709" s="4"/>
      <c r="V709" s="4"/>
      <c r="W709" s="4"/>
      <c r="X709" s="4"/>
      <c r="Y709" s="4"/>
      <c r="Z709" s="4"/>
    </row>
    <row r="710" spans="1:26" ht="15.75" customHeight="1">
      <c r="A710" s="71"/>
      <c r="B710" s="7"/>
      <c r="C710" s="4"/>
      <c r="D710" s="4"/>
      <c r="E710" s="4"/>
      <c r="F710" s="7"/>
      <c r="G710" s="4"/>
      <c r="H710" s="4"/>
      <c r="I710" s="7"/>
      <c r="J710" s="7"/>
      <c r="K710" s="4"/>
      <c r="L710" s="4"/>
      <c r="M710" s="4"/>
      <c r="N710" s="53"/>
      <c r="O710" s="4"/>
      <c r="P710" s="4"/>
      <c r="Q710" s="4"/>
      <c r="R710" s="4"/>
      <c r="S710" s="4"/>
      <c r="T710" s="4"/>
      <c r="U710" s="4"/>
      <c r="V710" s="4"/>
      <c r="W710" s="4"/>
      <c r="X710" s="4"/>
      <c r="Y710" s="4"/>
      <c r="Z710" s="4"/>
    </row>
    <row r="711" spans="1:26" ht="15.75" customHeight="1">
      <c r="A711" s="71"/>
      <c r="B711" s="7"/>
      <c r="C711" s="4"/>
      <c r="D711" s="4"/>
      <c r="E711" s="4"/>
      <c r="F711" s="7"/>
      <c r="G711" s="4"/>
      <c r="H711" s="4"/>
      <c r="I711" s="7"/>
      <c r="J711" s="7"/>
      <c r="K711" s="4"/>
      <c r="L711" s="4"/>
      <c r="M711" s="4"/>
      <c r="N711" s="53"/>
      <c r="O711" s="4"/>
      <c r="P711" s="4"/>
      <c r="Q711" s="4"/>
      <c r="R711" s="4"/>
      <c r="S711" s="4"/>
      <c r="T711" s="4"/>
      <c r="U711" s="4"/>
      <c r="V711" s="4"/>
      <c r="W711" s="4"/>
      <c r="X711" s="4"/>
      <c r="Y711" s="4"/>
      <c r="Z711" s="4"/>
    </row>
    <row r="712" spans="1:26" ht="15.75" customHeight="1">
      <c r="A712" s="71"/>
      <c r="B712" s="7"/>
      <c r="C712" s="4"/>
      <c r="D712" s="4"/>
      <c r="E712" s="4"/>
      <c r="F712" s="7"/>
      <c r="G712" s="4"/>
      <c r="H712" s="4"/>
      <c r="I712" s="7"/>
      <c r="J712" s="7"/>
      <c r="K712" s="4"/>
      <c r="L712" s="4"/>
      <c r="M712" s="4"/>
      <c r="N712" s="53"/>
      <c r="O712" s="4"/>
      <c r="P712" s="4"/>
      <c r="Q712" s="4"/>
      <c r="R712" s="4"/>
      <c r="S712" s="4"/>
      <c r="T712" s="4"/>
      <c r="U712" s="4"/>
      <c r="V712" s="4"/>
      <c r="W712" s="4"/>
      <c r="X712" s="4"/>
      <c r="Y712" s="4"/>
      <c r="Z712" s="4"/>
    </row>
    <row r="713" spans="1:26" ht="15.75" customHeight="1">
      <c r="A713" s="71"/>
      <c r="B713" s="7"/>
      <c r="C713" s="4"/>
      <c r="D713" s="4"/>
      <c r="E713" s="4"/>
      <c r="F713" s="7"/>
      <c r="G713" s="4"/>
      <c r="H713" s="4"/>
      <c r="I713" s="7"/>
      <c r="J713" s="7"/>
      <c r="K713" s="4"/>
      <c r="L713" s="4"/>
      <c r="M713" s="4"/>
      <c r="N713" s="53"/>
      <c r="O713" s="4"/>
      <c r="P713" s="4"/>
      <c r="Q713" s="4"/>
      <c r="R713" s="4"/>
      <c r="S713" s="4"/>
      <c r="T713" s="4"/>
      <c r="U713" s="4"/>
      <c r="V713" s="4"/>
      <c r="W713" s="4"/>
      <c r="X713" s="4"/>
      <c r="Y713" s="4"/>
      <c r="Z713" s="4"/>
    </row>
    <row r="714" spans="1:26" ht="15.75" customHeight="1">
      <c r="A714" s="71"/>
      <c r="B714" s="7"/>
      <c r="C714" s="4"/>
      <c r="D714" s="4"/>
      <c r="E714" s="4"/>
      <c r="F714" s="7"/>
      <c r="G714" s="4"/>
      <c r="H714" s="4"/>
      <c r="I714" s="7"/>
      <c r="J714" s="7"/>
      <c r="K714" s="4"/>
      <c r="L714" s="4"/>
      <c r="M714" s="4"/>
      <c r="N714" s="53"/>
      <c r="O714" s="4"/>
      <c r="P714" s="4"/>
      <c r="Q714" s="4"/>
      <c r="R714" s="4"/>
      <c r="S714" s="4"/>
      <c r="T714" s="4"/>
      <c r="U714" s="4"/>
      <c r="V714" s="4"/>
      <c r="W714" s="4"/>
      <c r="X714" s="4"/>
      <c r="Y714" s="4"/>
      <c r="Z714" s="4"/>
    </row>
    <row r="715" spans="1:26" ht="15.75" customHeight="1">
      <c r="A715" s="71"/>
      <c r="B715" s="7"/>
      <c r="C715" s="4"/>
      <c r="D715" s="4"/>
      <c r="E715" s="4"/>
      <c r="F715" s="7"/>
      <c r="G715" s="4"/>
      <c r="H715" s="4"/>
      <c r="I715" s="7"/>
      <c r="J715" s="7"/>
      <c r="K715" s="4"/>
      <c r="L715" s="4"/>
      <c r="M715" s="4"/>
      <c r="N715" s="53"/>
      <c r="O715" s="4"/>
      <c r="P715" s="4"/>
      <c r="Q715" s="4"/>
      <c r="R715" s="4"/>
      <c r="S715" s="4"/>
      <c r="T715" s="4"/>
      <c r="U715" s="4"/>
      <c r="V715" s="4"/>
      <c r="W715" s="4"/>
      <c r="X715" s="4"/>
      <c r="Y715" s="4"/>
      <c r="Z715" s="4"/>
    </row>
    <row r="716" spans="1:26" ht="15.75" customHeight="1">
      <c r="A716" s="71"/>
      <c r="B716" s="7"/>
      <c r="C716" s="4"/>
      <c r="D716" s="4"/>
      <c r="E716" s="4"/>
      <c r="F716" s="7"/>
      <c r="G716" s="4"/>
      <c r="H716" s="4"/>
      <c r="I716" s="7"/>
      <c r="J716" s="7"/>
      <c r="K716" s="4"/>
      <c r="L716" s="4"/>
      <c r="M716" s="4"/>
      <c r="N716" s="53"/>
      <c r="O716" s="4"/>
      <c r="P716" s="4"/>
      <c r="Q716" s="4"/>
      <c r="R716" s="4"/>
      <c r="S716" s="4"/>
      <c r="T716" s="4"/>
      <c r="U716" s="4"/>
      <c r="V716" s="4"/>
      <c r="W716" s="4"/>
      <c r="X716" s="4"/>
      <c r="Y716" s="4"/>
      <c r="Z716" s="4"/>
    </row>
    <row r="717" spans="1:26" ht="15.75" customHeight="1">
      <c r="A717" s="71"/>
      <c r="B717" s="7"/>
      <c r="C717" s="4"/>
      <c r="D717" s="4"/>
      <c r="E717" s="4"/>
      <c r="F717" s="7"/>
      <c r="G717" s="4"/>
      <c r="H717" s="4"/>
      <c r="I717" s="7"/>
      <c r="J717" s="7"/>
      <c r="K717" s="4"/>
      <c r="L717" s="4"/>
      <c r="M717" s="4"/>
      <c r="N717" s="53"/>
      <c r="O717" s="4"/>
      <c r="P717" s="4"/>
      <c r="Q717" s="4"/>
      <c r="R717" s="4"/>
      <c r="S717" s="4"/>
      <c r="T717" s="4"/>
      <c r="U717" s="4"/>
      <c r="V717" s="4"/>
      <c r="W717" s="4"/>
      <c r="X717" s="4"/>
      <c r="Y717" s="4"/>
      <c r="Z717" s="4"/>
    </row>
    <row r="718" spans="1:26" ht="15.75" customHeight="1">
      <c r="A718" s="71"/>
      <c r="B718" s="7"/>
      <c r="C718" s="4"/>
      <c r="D718" s="4"/>
      <c r="E718" s="4"/>
      <c r="F718" s="7"/>
      <c r="G718" s="4"/>
      <c r="H718" s="4"/>
      <c r="I718" s="7"/>
      <c r="J718" s="7"/>
      <c r="K718" s="4"/>
      <c r="L718" s="4"/>
      <c r="M718" s="4"/>
      <c r="N718" s="53"/>
      <c r="O718" s="4"/>
      <c r="P718" s="4"/>
      <c r="Q718" s="4"/>
      <c r="R718" s="4"/>
      <c r="S718" s="4"/>
      <c r="T718" s="4"/>
      <c r="U718" s="4"/>
      <c r="V718" s="4"/>
      <c r="W718" s="4"/>
      <c r="X718" s="4"/>
      <c r="Y718" s="4"/>
      <c r="Z718" s="4"/>
    </row>
    <row r="719" spans="1:26" ht="15.75" customHeight="1">
      <c r="A719" s="71"/>
      <c r="B719" s="7"/>
      <c r="C719" s="4"/>
      <c r="D719" s="4"/>
      <c r="E719" s="4"/>
      <c r="F719" s="7"/>
      <c r="G719" s="4"/>
      <c r="H719" s="4"/>
      <c r="I719" s="7"/>
      <c r="J719" s="7"/>
      <c r="K719" s="4"/>
      <c r="L719" s="4"/>
      <c r="M719" s="4"/>
      <c r="N719" s="53"/>
      <c r="O719" s="4"/>
      <c r="P719" s="4"/>
      <c r="Q719" s="4"/>
      <c r="R719" s="4"/>
      <c r="S719" s="4"/>
      <c r="T719" s="4"/>
      <c r="U719" s="4"/>
      <c r="V719" s="4"/>
      <c r="W719" s="4"/>
      <c r="X719" s="4"/>
      <c r="Y719" s="4"/>
      <c r="Z719" s="4"/>
    </row>
    <row r="720" spans="1:26" ht="15.75" customHeight="1">
      <c r="A720" s="71"/>
      <c r="B720" s="7"/>
      <c r="C720" s="4"/>
      <c r="D720" s="4"/>
      <c r="E720" s="4"/>
      <c r="F720" s="7"/>
      <c r="G720" s="4"/>
      <c r="H720" s="4"/>
      <c r="I720" s="7"/>
      <c r="J720" s="7"/>
      <c r="K720" s="4"/>
      <c r="L720" s="4"/>
      <c r="M720" s="4"/>
      <c r="N720" s="53"/>
      <c r="O720" s="4"/>
      <c r="P720" s="4"/>
      <c r="Q720" s="4"/>
      <c r="R720" s="4"/>
      <c r="S720" s="4"/>
      <c r="T720" s="4"/>
      <c r="U720" s="4"/>
      <c r="V720" s="4"/>
      <c r="W720" s="4"/>
      <c r="X720" s="4"/>
      <c r="Y720" s="4"/>
      <c r="Z720" s="4"/>
    </row>
    <row r="721" spans="1:26" ht="15.75" customHeight="1">
      <c r="A721" s="71"/>
      <c r="B721" s="7"/>
      <c r="C721" s="4"/>
      <c r="D721" s="4"/>
      <c r="E721" s="4"/>
      <c r="F721" s="7"/>
      <c r="G721" s="4"/>
      <c r="H721" s="4"/>
      <c r="I721" s="7"/>
      <c r="J721" s="7"/>
      <c r="K721" s="4"/>
      <c r="L721" s="4"/>
      <c r="M721" s="4"/>
      <c r="N721" s="53"/>
      <c r="O721" s="4"/>
      <c r="P721" s="4"/>
      <c r="Q721" s="4"/>
      <c r="R721" s="4"/>
      <c r="S721" s="4"/>
      <c r="T721" s="4"/>
      <c r="U721" s="4"/>
      <c r="V721" s="4"/>
      <c r="W721" s="4"/>
      <c r="X721" s="4"/>
      <c r="Y721" s="4"/>
      <c r="Z721" s="4"/>
    </row>
    <row r="722" spans="1:26" ht="15.75" customHeight="1">
      <c r="A722" s="71"/>
      <c r="B722" s="7"/>
      <c r="C722" s="4"/>
      <c r="D722" s="4"/>
      <c r="E722" s="4"/>
      <c r="F722" s="7"/>
      <c r="G722" s="4"/>
      <c r="H722" s="4"/>
      <c r="I722" s="7"/>
      <c r="J722" s="7"/>
      <c r="K722" s="4"/>
      <c r="L722" s="4"/>
      <c r="M722" s="4"/>
      <c r="N722" s="53"/>
      <c r="O722" s="4"/>
      <c r="P722" s="4"/>
      <c r="Q722" s="4"/>
      <c r="R722" s="4"/>
      <c r="S722" s="4"/>
      <c r="T722" s="4"/>
      <c r="U722" s="4"/>
      <c r="V722" s="4"/>
      <c r="W722" s="4"/>
      <c r="X722" s="4"/>
      <c r="Y722" s="4"/>
      <c r="Z722" s="4"/>
    </row>
    <row r="723" spans="1:26" ht="15.75" customHeight="1">
      <c r="A723" s="71"/>
      <c r="B723" s="7"/>
      <c r="C723" s="4"/>
      <c r="D723" s="4"/>
      <c r="E723" s="4"/>
      <c r="F723" s="7"/>
      <c r="G723" s="4"/>
      <c r="H723" s="4"/>
      <c r="I723" s="7"/>
      <c r="J723" s="7"/>
      <c r="K723" s="4"/>
      <c r="L723" s="4"/>
      <c r="M723" s="4"/>
      <c r="N723" s="53"/>
      <c r="O723" s="4"/>
      <c r="P723" s="4"/>
      <c r="Q723" s="4"/>
      <c r="R723" s="4"/>
      <c r="S723" s="4"/>
      <c r="T723" s="4"/>
      <c r="U723" s="4"/>
      <c r="V723" s="4"/>
      <c r="W723" s="4"/>
      <c r="X723" s="4"/>
      <c r="Y723" s="4"/>
      <c r="Z723" s="4"/>
    </row>
    <row r="724" spans="1:26" ht="15.75" customHeight="1">
      <c r="A724" s="71"/>
      <c r="B724" s="7"/>
      <c r="C724" s="4"/>
      <c r="D724" s="4"/>
      <c r="E724" s="4"/>
      <c r="F724" s="7"/>
      <c r="G724" s="4"/>
      <c r="H724" s="4"/>
      <c r="I724" s="7"/>
      <c r="J724" s="7"/>
      <c r="K724" s="4"/>
      <c r="L724" s="4"/>
      <c r="M724" s="4"/>
      <c r="N724" s="53"/>
      <c r="O724" s="4"/>
      <c r="P724" s="4"/>
      <c r="Q724" s="4"/>
      <c r="R724" s="4"/>
      <c r="S724" s="4"/>
      <c r="T724" s="4"/>
      <c r="U724" s="4"/>
      <c r="V724" s="4"/>
      <c r="W724" s="4"/>
      <c r="X724" s="4"/>
      <c r="Y724" s="4"/>
      <c r="Z724" s="4"/>
    </row>
    <row r="725" spans="1:26" ht="15.75" customHeight="1">
      <c r="A725" s="71"/>
      <c r="B725" s="7"/>
      <c r="C725" s="4"/>
      <c r="D725" s="4"/>
      <c r="E725" s="4"/>
      <c r="F725" s="7"/>
      <c r="G725" s="4"/>
      <c r="H725" s="4"/>
      <c r="I725" s="7"/>
      <c r="J725" s="7"/>
      <c r="K725" s="4"/>
      <c r="L725" s="4"/>
      <c r="M725" s="4"/>
      <c r="N725" s="53"/>
      <c r="O725" s="4"/>
      <c r="P725" s="4"/>
      <c r="Q725" s="4"/>
      <c r="R725" s="4"/>
      <c r="S725" s="4"/>
      <c r="T725" s="4"/>
      <c r="U725" s="4"/>
      <c r="V725" s="4"/>
      <c r="W725" s="4"/>
      <c r="X725" s="4"/>
      <c r="Y725" s="4"/>
      <c r="Z725" s="4"/>
    </row>
    <row r="726" spans="1:26" ht="15.75" customHeight="1">
      <c r="A726" s="71"/>
      <c r="B726" s="7"/>
      <c r="C726" s="4"/>
      <c r="D726" s="4"/>
      <c r="E726" s="4"/>
      <c r="F726" s="7"/>
      <c r="G726" s="4"/>
      <c r="H726" s="4"/>
      <c r="I726" s="7"/>
      <c r="J726" s="7"/>
      <c r="K726" s="4"/>
      <c r="L726" s="4"/>
      <c r="M726" s="4"/>
      <c r="N726" s="53"/>
      <c r="O726" s="4"/>
      <c r="P726" s="4"/>
      <c r="Q726" s="4"/>
      <c r="R726" s="4"/>
      <c r="S726" s="4"/>
      <c r="T726" s="4"/>
      <c r="U726" s="4"/>
      <c r="V726" s="4"/>
      <c r="W726" s="4"/>
      <c r="X726" s="4"/>
      <c r="Y726" s="4"/>
      <c r="Z726" s="4"/>
    </row>
    <row r="727" spans="1:26" ht="15.75" customHeight="1">
      <c r="A727" s="71"/>
      <c r="B727" s="7"/>
      <c r="C727" s="4"/>
      <c r="D727" s="4"/>
      <c r="E727" s="4"/>
      <c r="F727" s="7"/>
      <c r="G727" s="4"/>
      <c r="H727" s="4"/>
      <c r="I727" s="7"/>
      <c r="J727" s="7"/>
      <c r="K727" s="4"/>
      <c r="L727" s="4"/>
      <c r="M727" s="4"/>
      <c r="N727" s="53"/>
      <c r="O727" s="4"/>
      <c r="P727" s="4"/>
      <c r="Q727" s="4"/>
      <c r="R727" s="4"/>
      <c r="S727" s="4"/>
      <c r="T727" s="4"/>
      <c r="U727" s="4"/>
      <c r="V727" s="4"/>
      <c r="W727" s="4"/>
      <c r="X727" s="4"/>
      <c r="Y727" s="4"/>
      <c r="Z727" s="4"/>
    </row>
    <row r="728" spans="1:26" ht="15.75" customHeight="1">
      <c r="A728" s="71"/>
      <c r="B728" s="7"/>
      <c r="C728" s="4"/>
      <c r="D728" s="4"/>
      <c r="E728" s="4"/>
      <c r="F728" s="7"/>
      <c r="G728" s="4"/>
      <c r="H728" s="4"/>
      <c r="I728" s="7"/>
      <c r="J728" s="7"/>
      <c r="K728" s="4"/>
      <c r="L728" s="4"/>
      <c r="M728" s="4"/>
      <c r="N728" s="53"/>
      <c r="O728" s="4"/>
      <c r="P728" s="4"/>
      <c r="Q728" s="4"/>
      <c r="R728" s="4"/>
      <c r="S728" s="4"/>
      <c r="T728" s="4"/>
      <c r="U728" s="4"/>
      <c r="V728" s="4"/>
      <c r="W728" s="4"/>
      <c r="X728" s="4"/>
      <c r="Y728" s="4"/>
      <c r="Z728" s="4"/>
    </row>
    <row r="729" spans="1:26" ht="15.75" customHeight="1">
      <c r="A729" s="71"/>
      <c r="B729" s="7"/>
      <c r="C729" s="4"/>
      <c r="D729" s="4"/>
      <c r="E729" s="4"/>
      <c r="F729" s="7"/>
      <c r="G729" s="4"/>
      <c r="H729" s="4"/>
      <c r="I729" s="7"/>
      <c r="J729" s="7"/>
      <c r="K729" s="4"/>
      <c r="L729" s="4"/>
      <c r="M729" s="4"/>
      <c r="N729" s="53"/>
      <c r="O729" s="4"/>
      <c r="P729" s="4"/>
      <c r="Q729" s="4"/>
      <c r="R729" s="4"/>
      <c r="S729" s="4"/>
      <c r="T729" s="4"/>
      <c r="U729" s="4"/>
      <c r="V729" s="4"/>
      <c r="W729" s="4"/>
      <c r="X729" s="4"/>
      <c r="Y729" s="4"/>
      <c r="Z729" s="4"/>
    </row>
    <row r="730" spans="1:26" ht="15.75" customHeight="1">
      <c r="A730" s="71"/>
      <c r="B730" s="7"/>
      <c r="C730" s="4"/>
      <c r="D730" s="4"/>
      <c r="E730" s="4"/>
      <c r="F730" s="7"/>
      <c r="G730" s="4"/>
      <c r="H730" s="4"/>
      <c r="I730" s="7"/>
      <c r="J730" s="7"/>
      <c r="K730" s="4"/>
      <c r="L730" s="4"/>
      <c r="M730" s="4"/>
      <c r="N730" s="53"/>
      <c r="O730" s="4"/>
      <c r="P730" s="4"/>
      <c r="Q730" s="4"/>
      <c r="R730" s="4"/>
      <c r="S730" s="4"/>
      <c r="T730" s="4"/>
      <c r="U730" s="4"/>
      <c r="V730" s="4"/>
      <c r="W730" s="4"/>
      <c r="X730" s="4"/>
      <c r="Y730" s="4"/>
      <c r="Z730" s="4"/>
    </row>
    <row r="731" spans="1:26" ht="15.75" customHeight="1">
      <c r="A731" s="71"/>
      <c r="B731" s="7"/>
      <c r="C731" s="4"/>
      <c r="D731" s="4"/>
      <c r="E731" s="4"/>
      <c r="F731" s="7"/>
      <c r="G731" s="4"/>
      <c r="H731" s="4"/>
      <c r="I731" s="7"/>
      <c r="J731" s="7"/>
      <c r="K731" s="4"/>
      <c r="L731" s="4"/>
      <c r="M731" s="4"/>
      <c r="N731" s="53"/>
      <c r="O731" s="4"/>
      <c r="P731" s="4"/>
      <c r="Q731" s="4"/>
      <c r="R731" s="4"/>
      <c r="S731" s="4"/>
      <c r="T731" s="4"/>
      <c r="U731" s="4"/>
      <c r="V731" s="4"/>
      <c r="W731" s="4"/>
      <c r="X731" s="4"/>
      <c r="Y731" s="4"/>
      <c r="Z731" s="4"/>
    </row>
    <row r="732" spans="1:26" ht="15.75" customHeight="1">
      <c r="A732" s="71"/>
      <c r="B732" s="7"/>
      <c r="C732" s="4"/>
      <c r="D732" s="4"/>
      <c r="E732" s="4"/>
      <c r="F732" s="7"/>
      <c r="G732" s="4"/>
      <c r="H732" s="4"/>
      <c r="I732" s="7"/>
      <c r="J732" s="7"/>
      <c r="K732" s="4"/>
      <c r="L732" s="4"/>
      <c r="M732" s="4"/>
      <c r="N732" s="53"/>
      <c r="O732" s="4"/>
      <c r="P732" s="4"/>
      <c r="Q732" s="4"/>
      <c r="R732" s="4"/>
      <c r="S732" s="4"/>
      <c r="T732" s="4"/>
      <c r="U732" s="4"/>
      <c r="V732" s="4"/>
      <c r="W732" s="4"/>
      <c r="X732" s="4"/>
      <c r="Y732" s="4"/>
      <c r="Z732" s="4"/>
    </row>
    <row r="733" spans="1:26" ht="15.75" customHeight="1">
      <c r="A733" s="71"/>
      <c r="B733" s="7"/>
      <c r="C733" s="4"/>
      <c r="D733" s="4"/>
      <c r="E733" s="4"/>
      <c r="F733" s="7"/>
      <c r="G733" s="4"/>
      <c r="H733" s="4"/>
      <c r="I733" s="7"/>
      <c r="J733" s="7"/>
      <c r="K733" s="4"/>
      <c r="L733" s="4"/>
      <c r="M733" s="4"/>
      <c r="N733" s="53"/>
      <c r="O733" s="4"/>
      <c r="P733" s="4"/>
      <c r="Q733" s="4"/>
      <c r="R733" s="4"/>
      <c r="S733" s="4"/>
      <c r="T733" s="4"/>
      <c r="U733" s="4"/>
      <c r="V733" s="4"/>
      <c r="W733" s="4"/>
      <c r="X733" s="4"/>
      <c r="Y733" s="4"/>
      <c r="Z733" s="4"/>
    </row>
    <row r="734" spans="1:26" ht="15.75" customHeight="1">
      <c r="A734" s="71"/>
      <c r="B734" s="7"/>
      <c r="C734" s="4"/>
      <c r="D734" s="4"/>
      <c r="E734" s="4"/>
      <c r="F734" s="7"/>
      <c r="G734" s="4"/>
      <c r="H734" s="4"/>
      <c r="I734" s="7"/>
      <c r="J734" s="7"/>
      <c r="K734" s="4"/>
      <c r="L734" s="4"/>
      <c r="M734" s="4"/>
      <c r="N734" s="53"/>
      <c r="O734" s="4"/>
      <c r="P734" s="4"/>
      <c r="Q734" s="4"/>
      <c r="R734" s="4"/>
      <c r="S734" s="4"/>
      <c r="T734" s="4"/>
      <c r="U734" s="4"/>
      <c r="V734" s="4"/>
      <c r="W734" s="4"/>
      <c r="X734" s="4"/>
      <c r="Y734" s="4"/>
      <c r="Z734" s="4"/>
    </row>
    <row r="735" spans="1:26" ht="15.75" customHeight="1">
      <c r="A735" s="71"/>
      <c r="B735" s="7"/>
      <c r="C735" s="4"/>
      <c r="D735" s="4"/>
      <c r="E735" s="4"/>
      <c r="F735" s="7"/>
      <c r="G735" s="4"/>
      <c r="H735" s="4"/>
      <c r="I735" s="7"/>
      <c r="J735" s="7"/>
      <c r="K735" s="4"/>
      <c r="L735" s="4"/>
      <c r="M735" s="4"/>
      <c r="N735" s="53"/>
      <c r="O735" s="4"/>
      <c r="P735" s="4"/>
      <c r="Q735" s="4"/>
      <c r="R735" s="4"/>
      <c r="S735" s="4"/>
      <c r="T735" s="4"/>
      <c r="U735" s="4"/>
      <c r="V735" s="4"/>
      <c r="W735" s="4"/>
      <c r="X735" s="4"/>
      <c r="Y735" s="4"/>
      <c r="Z735" s="4"/>
    </row>
    <row r="736" spans="1:26" ht="15.75" customHeight="1">
      <c r="A736" s="71"/>
      <c r="B736" s="7"/>
      <c r="C736" s="4"/>
      <c r="D736" s="4"/>
      <c r="E736" s="4"/>
      <c r="F736" s="7"/>
      <c r="G736" s="4"/>
      <c r="H736" s="4"/>
      <c r="I736" s="7"/>
      <c r="J736" s="7"/>
      <c r="K736" s="4"/>
      <c r="L736" s="4"/>
      <c r="M736" s="4"/>
      <c r="N736" s="53"/>
      <c r="O736" s="4"/>
      <c r="P736" s="4"/>
      <c r="Q736" s="4"/>
      <c r="R736" s="4"/>
      <c r="S736" s="4"/>
      <c r="T736" s="4"/>
      <c r="U736" s="4"/>
      <c r="V736" s="4"/>
      <c r="W736" s="4"/>
      <c r="X736" s="4"/>
      <c r="Y736" s="4"/>
      <c r="Z736" s="4"/>
    </row>
    <row r="737" spans="1:26" ht="15.75" customHeight="1">
      <c r="A737" s="71"/>
      <c r="B737" s="7"/>
      <c r="C737" s="4"/>
      <c r="D737" s="4"/>
      <c r="E737" s="4"/>
      <c r="F737" s="7"/>
      <c r="G737" s="4"/>
      <c r="H737" s="4"/>
      <c r="I737" s="7"/>
      <c r="J737" s="7"/>
      <c r="K737" s="4"/>
      <c r="L737" s="4"/>
      <c r="M737" s="4"/>
      <c r="N737" s="53"/>
      <c r="O737" s="4"/>
      <c r="P737" s="4"/>
      <c r="Q737" s="4"/>
      <c r="R737" s="4"/>
      <c r="S737" s="4"/>
      <c r="T737" s="4"/>
      <c r="U737" s="4"/>
      <c r="V737" s="4"/>
      <c r="W737" s="4"/>
      <c r="X737" s="4"/>
      <c r="Y737" s="4"/>
      <c r="Z737" s="4"/>
    </row>
    <row r="738" spans="1:26" ht="15.75" customHeight="1">
      <c r="A738" s="71"/>
      <c r="B738" s="7"/>
      <c r="C738" s="4"/>
      <c r="D738" s="4"/>
      <c r="E738" s="4"/>
      <c r="F738" s="7"/>
      <c r="G738" s="4"/>
      <c r="H738" s="4"/>
      <c r="I738" s="7"/>
      <c r="J738" s="7"/>
      <c r="K738" s="4"/>
      <c r="L738" s="4"/>
      <c r="M738" s="4"/>
      <c r="N738" s="53"/>
      <c r="O738" s="4"/>
      <c r="P738" s="4"/>
      <c r="Q738" s="4"/>
      <c r="R738" s="4"/>
      <c r="S738" s="4"/>
      <c r="T738" s="4"/>
      <c r="U738" s="4"/>
      <c r="V738" s="4"/>
      <c r="W738" s="4"/>
      <c r="X738" s="4"/>
      <c r="Y738" s="4"/>
      <c r="Z738" s="4"/>
    </row>
    <row r="739" spans="1:26" ht="15.75" customHeight="1">
      <c r="A739" s="71"/>
      <c r="B739" s="7"/>
      <c r="C739" s="4"/>
      <c r="D739" s="4"/>
      <c r="E739" s="4"/>
      <c r="F739" s="7"/>
      <c r="G739" s="4"/>
      <c r="H739" s="4"/>
      <c r="I739" s="7"/>
      <c r="J739" s="7"/>
      <c r="K739" s="4"/>
      <c r="L739" s="4"/>
      <c r="M739" s="4"/>
      <c r="N739" s="53"/>
      <c r="O739" s="4"/>
      <c r="P739" s="4"/>
      <c r="Q739" s="4"/>
      <c r="R739" s="4"/>
      <c r="S739" s="4"/>
      <c r="T739" s="4"/>
      <c r="U739" s="4"/>
      <c r="V739" s="4"/>
      <c r="W739" s="4"/>
      <c r="X739" s="4"/>
      <c r="Y739" s="4"/>
      <c r="Z739" s="4"/>
    </row>
    <row r="740" spans="1:26" ht="15.75" customHeight="1">
      <c r="A740" s="71"/>
      <c r="B740" s="7"/>
      <c r="C740" s="4"/>
      <c r="D740" s="4"/>
      <c r="E740" s="4"/>
      <c r="F740" s="7"/>
      <c r="G740" s="4"/>
      <c r="H740" s="4"/>
      <c r="I740" s="7"/>
      <c r="J740" s="7"/>
      <c r="K740" s="4"/>
      <c r="L740" s="4"/>
      <c r="M740" s="4"/>
      <c r="N740" s="53"/>
      <c r="O740" s="4"/>
      <c r="P740" s="4"/>
      <c r="Q740" s="4"/>
      <c r="R740" s="4"/>
      <c r="S740" s="4"/>
      <c r="T740" s="4"/>
      <c r="U740" s="4"/>
      <c r="V740" s="4"/>
      <c r="W740" s="4"/>
      <c r="X740" s="4"/>
      <c r="Y740" s="4"/>
      <c r="Z740" s="4"/>
    </row>
    <row r="741" spans="1:26" ht="15.75" customHeight="1">
      <c r="A741" s="71"/>
      <c r="B741" s="7"/>
      <c r="C741" s="4"/>
      <c r="D741" s="4"/>
      <c r="E741" s="4"/>
      <c r="F741" s="7"/>
      <c r="G741" s="4"/>
      <c r="H741" s="4"/>
      <c r="I741" s="7"/>
      <c r="J741" s="7"/>
      <c r="K741" s="4"/>
      <c r="L741" s="4"/>
      <c r="M741" s="4"/>
      <c r="N741" s="53"/>
      <c r="O741" s="4"/>
      <c r="P741" s="4"/>
      <c r="Q741" s="4"/>
      <c r="R741" s="4"/>
      <c r="S741" s="4"/>
      <c r="T741" s="4"/>
      <c r="U741" s="4"/>
      <c r="V741" s="4"/>
      <c r="W741" s="4"/>
      <c r="X741" s="4"/>
      <c r="Y741" s="4"/>
      <c r="Z741" s="4"/>
    </row>
    <row r="742" spans="1:26" ht="15.75" customHeight="1">
      <c r="A742" s="71"/>
      <c r="B742" s="7"/>
      <c r="C742" s="4"/>
      <c r="D742" s="4"/>
      <c r="E742" s="4"/>
      <c r="F742" s="7"/>
      <c r="G742" s="4"/>
      <c r="H742" s="4"/>
      <c r="I742" s="7"/>
      <c r="J742" s="7"/>
      <c r="K742" s="4"/>
      <c r="L742" s="4"/>
      <c r="M742" s="4"/>
      <c r="N742" s="53"/>
      <c r="O742" s="4"/>
      <c r="P742" s="4"/>
      <c r="Q742" s="4"/>
      <c r="R742" s="4"/>
      <c r="S742" s="4"/>
      <c r="T742" s="4"/>
      <c r="U742" s="4"/>
      <c r="V742" s="4"/>
      <c r="W742" s="4"/>
      <c r="X742" s="4"/>
      <c r="Y742" s="4"/>
      <c r="Z742" s="4"/>
    </row>
    <row r="743" spans="1:26" ht="15.75" customHeight="1">
      <c r="A743" s="71"/>
      <c r="B743" s="7"/>
      <c r="C743" s="4"/>
      <c r="D743" s="4"/>
      <c r="E743" s="4"/>
      <c r="F743" s="7"/>
      <c r="G743" s="4"/>
      <c r="H743" s="4"/>
      <c r="I743" s="7"/>
      <c r="J743" s="7"/>
      <c r="K743" s="4"/>
      <c r="L743" s="4"/>
      <c r="M743" s="4"/>
      <c r="N743" s="53"/>
      <c r="O743" s="4"/>
      <c r="P743" s="4"/>
      <c r="Q743" s="4"/>
      <c r="R743" s="4"/>
      <c r="S743" s="4"/>
      <c r="T743" s="4"/>
      <c r="U743" s="4"/>
      <c r="V743" s="4"/>
      <c r="W743" s="4"/>
      <c r="X743" s="4"/>
      <c r="Y743" s="4"/>
      <c r="Z743" s="4"/>
    </row>
    <row r="744" spans="1:26" ht="15.75" customHeight="1">
      <c r="A744" s="71"/>
      <c r="B744" s="7"/>
      <c r="C744" s="4"/>
      <c r="D744" s="4"/>
      <c r="E744" s="4"/>
      <c r="F744" s="7"/>
      <c r="G744" s="4"/>
      <c r="H744" s="4"/>
      <c r="I744" s="7"/>
      <c r="J744" s="7"/>
      <c r="K744" s="4"/>
      <c r="L744" s="4"/>
      <c r="M744" s="4"/>
      <c r="N744" s="53"/>
      <c r="O744" s="4"/>
      <c r="P744" s="4"/>
      <c r="Q744" s="4"/>
      <c r="R744" s="4"/>
      <c r="S744" s="4"/>
      <c r="T744" s="4"/>
      <c r="U744" s="4"/>
      <c r="V744" s="4"/>
      <c r="W744" s="4"/>
      <c r="X744" s="4"/>
      <c r="Y744" s="4"/>
      <c r="Z744" s="4"/>
    </row>
    <row r="745" spans="1:26" ht="15.75" customHeight="1">
      <c r="A745" s="71"/>
      <c r="B745" s="7"/>
      <c r="C745" s="4"/>
      <c r="D745" s="4"/>
      <c r="E745" s="4"/>
      <c r="F745" s="7"/>
      <c r="G745" s="4"/>
      <c r="H745" s="4"/>
      <c r="I745" s="7"/>
      <c r="J745" s="7"/>
      <c r="K745" s="4"/>
      <c r="L745" s="4"/>
      <c r="M745" s="4"/>
      <c r="N745" s="53"/>
      <c r="O745" s="4"/>
      <c r="P745" s="4"/>
      <c r="Q745" s="4"/>
      <c r="R745" s="4"/>
      <c r="S745" s="4"/>
      <c r="T745" s="4"/>
      <c r="U745" s="4"/>
      <c r="V745" s="4"/>
      <c r="W745" s="4"/>
      <c r="X745" s="4"/>
      <c r="Y745" s="4"/>
      <c r="Z745" s="4"/>
    </row>
    <row r="746" spans="1:26" ht="15.75" customHeight="1">
      <c r="A746" s="71"/>
      <c r="B746" s="7"/>
      <c r="C746" s="4"/>
      <c r="D746" s="4"/>
      <c r="E746" s="4"/>
      <c r="F746" s="7"/>
      <c r="G746" s="4"/>
      <c r="H746" s="4"/>
      <c r="I746" s="7"/>
      <c r="J746" s="7"/>
      <c r="K746" s="4"/>
      <c r="L746" s="4"/>
      <c r="M746" s="4"/>
      <c r="N746" s="53"/>
      <c r="O746" s="4"/>
      <c r="P746" s="4"/>
      <c r="Q746" s="4"/>
      <c r="R746" s="4"/>
      <c r="S746" s="4"/>
      <c r="T746" s="4"/>
      <c r="U746" s="4"/>
      <c r="V746" s="4"/>
      <c r="W746" s="4"/>
      <c r="X746" s="4"/>
      <c r="Y746" s="4"/>
      <c r="Z746" s="4"/>
    </row>
    <row r="747" spans="1:26" ht="15.75" customHeight="1">
      <c r="A747" s="71"/>
      <c r="B747" s="7"/>
      <c r="C747" s="4"/>
      <c r="D747" s="4"/>
      <c r="E747" s="4"/>
      <c r="F747" s="7"/>
      <c r="G747" s="4"/>
      <c r="H747" s="4"/>
      <c r="I747" s="7"/>
      <c r="J747" s="7"/>
      <c r="K747" s="4"/>
      <c r="L747" s="4"/>
      <c r="M747" s="4"/>
      <c r="N747" s="53"/>
      <c r="O747" s="4"/>
      <c r="P747" s="4"/>
      <c r="Q747" s="4"/>
      <c r="R747" s="4"/>
      <c r="S747" s="4"/>
      <c r="T747" s="4"/>
      <c r="U747" s="4"/>
      <c r="V747" s="4"/>
      <c r="W747" s="4"/>
      <c r="X747" s="4"/>
      <c r="Y747" s="4"/>
      <c r="Z747" s="4"/>
    </row>
    <row r="748" spans="1:26" ht="15.75" customHeight="1">
      <c r="A748" s="71"/>
      <c r="B748" s="7"/>
      <c r="C748" s="4"/>
      <c r="D748" s="4"/>
      <c r="E748" s="4"/>
      <c r="F748" s="7"/>
      <c r="G748" s="4"/>
      <c r="H748" s="4"/>
      <c r="I748" s="7"/>
      <c r="J748" s="7"/>
      <c r="K748" s="4"/>
      <c r="L748" s="4"/>
      <c r="M748" s="4"/>
      <c r="N748" s="53"/>
      <c r="O748" s="4"/>
      <c r="P748" s="4"/>
      <c r="Q748" s="4"/>
      <c r="R748" s="4"/>
      <c r="S748" s="4"/>
      <c r="T748" s="4"/>
      <c r="U748" s="4"/>
      <c r="V748" s="4"/>
      <c r="W748" s="4"/>
      <c r="X748" s="4"/>
      <c r="Y748" s="4"/>
      <c r="Z748" s="4"/>
    </row>
    <row r="749" spans="1:26" ht="15.75" customHeight="1">
      <c r="A749" s="71"/>
      <c r="B749" s="7"/>
      <c r="C749" s="4"/>
      <c r="D749" s="4"/>
      <c r="E749" s="4"/>
      <c r="F749" s="7"/>
      <c r="G749" s="4"/>
      <c r="H749" s="4"/>
      <c r="I749" s="7"/>
      <c r="J749" s="7"/>
      <c r="K749" s="4"/>
      <c r="L749" s="4"/>
      <c r="M749" s="4"/>
      <c r="N749" s="53"/>
      <c r="O749" s="4"/>
      <c r="P749" s="4"/>
      <c r="Q749" s="4"/>
      <c r="R749" s="4"/>
      <c r="S749" s="4"/>
      <c r="T749" s="4"/>
      <c r="U749" s="4"/>
      <c r="V749" s="4"/>
      <c r="W749" s="4"/>
      <c r="X749" s="4"/>
      <c r="Y749" s="4"/>
      <c r="Z749" s="4"/>
    </row>
    <row r="750" spans="1:26" ht="15.75" customHeight="1">
      <c r="A750" s="71"/>
      <c r="B750" s="7"/>
      <c r="C750" s="4"/>
      <c r="D750" s="4"/>
      <c r="E750" s="4"/>
      <c r="F750" s="7"/>
      <c r="G750" s="4"/>
      <c r="H750" s="4"/>
      <c r="I750" s="7"/>
      <c r="J750" s="7"/>
      <c r="K750" s="4"/>
      <c r="L750" s="4"/>
      <c r="M750" s="4"/>
      <c r="N750" s="53"/>
      <c r="O750" s="4"/>
      <c r="P750" s="4"/>
      <c r="Q750" s="4"/>
      <c r="R750" s="4"/>
      <c r="S750" s="4"/>
      <c r="T750" s="4"/>
      <c r="U750" s="4"/>
      <c r="V750" s="4"/>
      <c r="W750" s="4"/>
      <c r="X750" s="4"/>
      <c r="Y750" s="4"/>
      <c r="Z750" s="4"/>
    </row>
    <row r="751" spans="1:26" ht="15.75" customHeight="1">
      <c r="A751" s="71"/>
      <c r="B751" s="7"/>
      <c r="C751" s="4"/>
      <c r="D751" s="4"/>
      <c r="E751" s="4"/>
      <c r="F751" s="7"/>
      <c r="G751" s="4"/>
      <c r="H751" s="4"/>
      <c r="I751" s="7"/>
      <c r="J751" s="7"/>
      <c r="K751" s="4"/>
      <c r="L751" s="4"/>
      <c r="M751" s="4"/>
      <c r="N751" s="53"/>
      <c r="O751" s="4"/>
      <c r="P751" s="4"/>
      <c r="Q751" s="4"/>
      <c r="R751" s="4"/>
      <c r="S751" s="4"/>
      <c r="T751" s="4"/>
      <c r="U751" s="4"/>
      <c r="V751" s="4"/>
      <c r="W751" s="4"/>
      <c r="X751" s="4"/>
      <c r="Y751" s="4"/>
      <c r="Z751" s="4"/>
    </row>
    <row r="752" spans="1:26" ht="15.75" customHeight="1">
      <c r="A752" s="71"/>
      <c r="B752" s="7"/>
      <c r="C752" s="4"/>
      <c r="D752" s="4"/>
      <c r="E752" s="4"/>
      <c r="F752" s="7"/>
      <c r="G752" s="4"/>
      <c r="H752" s="4"/>
      <c r="I752" s="7"/>
      <c r="J752" s="7"/>
      <c r="K752" s="4"/>
      <c r="L752" s="4"/>
      <c r="M752" s="4"/>
      <c r="N752" s="53"/>
      <c r="O752" s="4"/>
      <c r="P752" s="4"/>
      <c r="Q752" s="4"/>
      <c r="R752" s="4"/>
      <c r="S752" s="4"/>
      <c r="T752" s="4"/>
      <c r="U752" s="4"/>
      <c r="V752" s="4"/>
      <c r="W752" s="4"/>
      <c r="X752" s="4"/>
      <c r="Y752" s="4"/>
      <c r="Z752" s="4"/>
    </row>
    <row r="753" spans="1:26" ht="15.75" customHeight="1">
      <c r="A753" s="71"/>
      <c r="B753" s="7"/>
      <c r="C753" s="4"/>
      <c r="D753" s="4"/>
      <c r="E753" s="4"/>
      <c r="F753" s="7"/>
      <c r="G753" s="4"/>
      <c r="H753" s="4"/>
      <c r="I753" s="7"/>
      <c r="J753" s="7"/>
      <c r="K753" s="4"/>
      <c r="L753" s="4"/>
      <c r="M753" s="4"/>
      <c r="N753" s="53"/>
      <c r="O753" s="4"/>
      <c r="P753" s="4"/>
      <c r="Q753" s="4"/>
      <c r="R753" s="4"/>
      <c r="S753" s="4"/>
      <c r="T753" s="4"/>
      <c r="U753" s="4"/>
      <c r="V753" s="4"/>
      <c r="W753" s="4"/>
      <c r="X753" s="4"/>
      <c r="Y753" s="4"/>
      <c r="Z753" s="4"/>
    </row>
    <row r="754" spans="1:26" ht="15.75" customHeight="1">
      <c r="A754" s="71"/>
      <c r="B754" s="7"/>
      <c r="C754" s="4"/>
      <c r="D754" s="4"/>
      <c r="E754" s="4"/>
      <c r="F754" s="7"/>
      <c r="G754" s="4"/>
      <c r="H754" s="4"/>
      <c r="I754" s="7"/>
      <c r="J754" s="7"/>
      <c r="K754" s="4"/>
      <c r="L754" s="4"/>
      <c r="M754" s="4"/>
      <c r="N754" s="53"/>
      <c r="O754" s="4"/>
      <c r="P754" s="4"/>
      <c r="Q754" s="4"/>
      <c r="R754" s="4"/>
      <c r="S754" s="4"/>
      <c r="T754" s="4"/>
      <c r="U754" s="4"/>
      <c r="V754" s="4"/>
      <c r="W754" s="4"/>
      <c r="X754" s="4"/>
      <c r="Y754" s="4"/>
      <c r="Z754" s="4"/>
    </row>
    <row r="755" spans="1:26" ht="15.75" customHeight="1">
      <c r="A755" s="71"/>
      <c r="B755" s="7"/>
      <c r="C755" s="4"/>
      <c r="D755" s="4"/>
      <c r="E755" s="4"/>
      <c r="F755" s="7"/>
      <c r="G755" s="4"/>
      <c r="H755" s="4"/>
      <c r="I755" s="7"/>
      <c r="J755" s="7"/>
      <c r="K755" s="4"/>
      <c r="L755" s="4"/>
      <c r="M755" s="4"/>
      <c r="N755" s="53"/>
      <c r="O755" s="4"/>
      <c r="P755" s="4"/>
      <c r="Q755" s="4"/>
      <c r="R755" s="4"/>
      <c r="S755" s="4"/>
      <c r="T755" s="4"/>
      <c r="U755" s="4"/>
      <c r="V755" s="4"/>
      <c r="W755" s="4"/>
      <c r="X755" s="4"/>
      <c r="Y755" s="4"/>
      <c r="Z755" s="4"/>
    </row>
    <row r="756" spans="1:26" ht="15.75" customHeight="1">
      <c r="A756" s="71"/>
      <c r="B756" s="7"/>
      <c r="C756" s="4"/>
      <c r="D756" s="4"/>
      <c r="E756" s="4"/>
      <c r="F756" s="7"/>
      <c r="G756" s="4"/>
      <c r="H756" s="4"/>
      <c r="I756" s="7"/>
      <c r="J756" s="7"/>
      <c r="K756" s="4"/>
      <c r="L756" s="4"/>
      <c r="M756" s="4"/>
      <c r="N756" s="53"/>
      <c r="O756" s="4"/>
      <c r="P756" s="4"/>
      <c r="Q756" s="4"/>
      <c r="R756" s="4"/>
      <c r="S756" s="4"/>
      <c r="T756" s="4"/>
      <c r="U756" s="4"/>
      <c r="V756" s="4"/>
      <c r="W756" s="4"/>
      <c r="X756" s="4"/>
      <c r="Y756" s="4"/>
      <c r="Z756" s="4"/>
    </row>
    <row r="757" spans="1:26" ht="15.75" customHeight="1">
      <c r="A757" s="71"/>
      <c r="B757" s="7"/>
      <c r="C757" s="4"/>
      <c r="D757" s="4"/>
      <c r="E757" s="4"/>
      <c r="F757" s="7"/>
      <c r="G757" s="4"/>
      <c r="H757" s="4"/>
      <c r="I757" s="7"/>
      <c r="J757" s="7"/>
      <c r="K757" s="4"/>
      <c r="L757" s="4"/>
      <c r="M757" s="4"/>
      <c r="N757" s="53"/>
      <c r="O757" s="4"/>
      <c r="P757" s="4"/>
      <c r="Q757" s="4"/>
      <c r="R757" s="4"/>
      <c r="S757" s="4"/>
      <c r="T757" s="4"/>
      <c r="U757" s="4"/>
      <c r="V757" s="4"/>
      <c r="W757" s="4"/>
      <c r="X757" s="4"/>
      <c r="Y757" s="4"/>
      <c r="Z757" s="4"/>
    </row>
    <row r="758" spans="1:26" ht="15.75" customHeight="1">
      <c r="A758" s="71"/>
      <c r="B758" s="7"/>
      <c r="C758" s="4"/>
      <c r="D758" s="4"/>
      <c r="E758" s="4"/>
      <c r="F758" s="7"/>
      <c r="G758" s="4"/>
      <c r="H758" s="4"/>
      <c r="I758" s="7"/>
      <c r="J758" s="7"/>
      <c r="K758" s="4"/>
      <c r="L758" s="4"/>
      <c r="M758" s="4"/>
      <c r="N758" s="53"/>
      <c r="O758" s="4"/>
      <c r="P758" s="4"/>
      <c r="Q758" s="4"/>
      <c r="R758" s="4"/>
      <c r="S758" s="4"/>
      <c r="T758" s="4"/>
      <c r="U758" s="4"/>
      <c r="V758" s="4"/>
      <c r="W758" s="4"/>
      <c r="X758" s="4"/>
      <c r="Y758" s="4"/>
      <c r="Z758" s="4"/>
    </row>
    <row r="759" spans="1:26" ht="15.75" customHeight="1">
      <c r="A759" s="71"/>
      <c r="B759" s="7"/>
      <c r="C759" s="4"/>
      <c r="D759" s="4"/>
      <c r="E759" s="4"/>
      <c r="F759" s="7"/>
      <c r="G759" s="4"/>
      <c r="H759" s="4"/>
      <c r="I759" s="7"/>
      <c r="J759" s="7"/>
      <c r="K759" s="4"/>
      <c r="L759" s="4"/>
      <c r="M759" s="4"/>
      <c r="N759" s="53"/>
      <c r="O759" s="4"/>
      <c r="P759" s="4"/>
      <c r="Q759" s="4"/>
      <c r="R759" s="4"/>
      <c r="S759" s="4"/>
      <c r="T759" s="4"/>
      <c r="U759" s="4"/>
      <c r="V759" s="4"/>
      <c r="W759" s="4"/>
      <c r="X759" s="4"/>
      <c r="Y759" s="4"/>
      <c r="Z759" s="4"/>
    </row>
    <row r="760" spans="1:26" ht="15.75" customHeight="1">
      <c r="A760" s="71"/>
      <c r="B760" s="7"/>
      <c r="C760" s="4"/>
      <c r="D760" s="4"/>
      <c r="E760" s="4"/>
      <c r="F760" s="7"/>
      <c r="G760" s="4"/>
      <c r="H760" s="4"/>
      <c r="I760" s="7"/>
      <c r="J760" s="7"/>
      <c r="K760" s="4"/>
      <c r="L760" s="4"/>
      <c r="M760" s="4"/>
      <c r="N760" s="53"/>
      <c r="O760" s="4"/>
      <c r="P760" s="4"/>
      <c r="Q760" s="4"/>
      <c r="R760" s="4"/>
      <c r="S760" s="4"/>
      <c r="T760" s="4"/>
      <c r="U760" s="4"/>
      <c r="V760" s="4"/>
      <c r="W760" s="4"/>
      <c r="X760" s="4"/>
      <c r="Y760" s="4"/>
      <c r="Z760" s="4"/>
    </row>
    <row r="761" spans="1:26" ht="15.75" customHeight="1">
      <c r="A761" s="71"/>
      <c r="B761" s="7"/>
      <c r="C761" s="4"/>
      <c r="D761" s="4"/>
      <c r="E761" s="4"/>
      <c r="F761" s="7"/>
      <c r="G761" s="4"/>
      <c r="H761" s="4"/>
      <c r="I761" s="7"/>
      <c r="J761" s="7"/>
      <c r="K761" s="4"/>
      <c r="L761" s="4"/>
      <c r="M761" s="4"/>
      <c r="N761" s="53"/>
      <c r="O761" s="4"/>
      <c r="P761" s="4"/>
      <c r="Q761" s="4"/>
      <c r="R761" s="4"/>
      <c r="S761" s="4"/>
      <c r="T761" s="4"/>
      <c r="U761" s="4"/>
      <c r="V761" s="4"/>
      <c r="W761" s="4"/>
      <c r="X761" s="4"/>
      <c r="Y761" s="4"/>
      <c r="Z761" s="4"/>
    </row>
    <row r="762" spans="1:26" ht="15.75" customHeight="1">
      <c r="A762" s="71"/>
      <c r="B762" s="7"/>
      <c r="C762" s="4"/>
      <c r="D762" s="4"/>
      <c r="E762" s="4"/>
      <c r="F762" s="7"/>
      <c r="G762" s="4"/>
      <c r="H762" s="4"/>
      <c r="I762" s="7"/>
      <c r="J762" s="7"/>
      <c r="K762" s="4"/>
      <c r="L762" s="4"/>
      <c r="M762" s="4"/>
      <c r="N762" s="53"/>
      <c r="O762" s="4"/>
      <c r="P762" s="4"/>
      <c r="Q762" s="4"/>
      <c r="R762" s="4"/>
      <c r="S762" s="4"/>
      <c r="T762" s="4"/>
      <c r="U762" s="4"/>
      <c r="V762" s="4"/>
      <c r="W762" s="4"/>
      <c r="X762" s="4"/>
      <c r="Y762" s="4"/>
      <c r="Z762" s="4"/>
    </row>
    <row r="763" spans="1:26" ht="15.75" customHeight="1">
      <c r="A763" s="71"/>
      <c r="B763" s="7"/>
      <c r="C763" s="4"/>
      <c r="D763" s="4"/>
      <c r="E763" s="4"/>
      <c r="F763" s="7"/>
      <c r="G763" s="4"/>
      <c r="H763" s="4"/>
      <c r="I763" s="7"/>
      <c r="J763" s="7"/>
      <c r="K763" s="4"/>
      <c r="L763" s="4"/>
      <c r="M763" s="4"/>
      <c r="N763" s="53"/>
      <c r="O763" s="4"/>
      <c r="P763" s="4"/>
      <c r="Q763" s="4"/>
      <c r="R763" s="4"/>
      <c r="S763" s="4"/>
      <c r="T763" s="4"/>
      <c r="U763" s="4"/>
      <c r="V763" s="4"/>
      <c r="W763" s="4"/>
      <c r="X763" s="4"/>
      <c r="Y763" s="4"/>
      <c r="Z763" s="4"/>
    </row>
    <row r="764" spans="1:26" ht="15.75" customHeight="1">
      <c r="A764" s="71"/>
      <c r="B764" s="7"/>
      <c r="C764" s="4"/>
      <c r="D764" s="4"/>
      <c r="E764" s="4"/>
      <c r="F764" s="7"/>
      <c r="G764" s="4"/>
      <c r="H764" s="4"/>
      <c r="I764" s="7"/>
      <c r="J764" s="7"/>
      <c r="K764" s="4"/>
      <c r="L764" s="4"/>
      <c r="M764" s="4"/>
      <c r="N764" s="53"/>
      <c r="O764" s="4"/>
      <c r="P764" s="4"/>
      <c r="Q764" s="4"/>
      <c r="R764" s="4"/>
      <c r="S764" s="4"/>
      <c r="T764" s="4"/>
      <c r="U764" s="4"/>
      <c r="V764" s="4"/>
      <c r="W764" s="4"/>
      <c r="X764" s="4"/>
      <c r="Y764" s="4"/>
      <c r="Z764" s="4"/>
    </row>
    <row r="765" spans="1:26" ht="15.75" customHeight="1">
      <c r="A765" s="71"/>
      <c r="B765" s="7"/>
      <c r="C765" s="4"/>
      <c r="D765" s="4"/>
      <c r="E765" s="4"/>
      <c r="F765" s="7"/>
      <c r="G765" s="4"/>
      <c r="H765" s="4"/>
      <c r="I765" s="7"/>
      <c r="J765" s="7"/>
      <c r="K765" s="4"/>
      <c r="L765" s="4"/>
      <c r="M765" s="4"/>
      <c r="N765" s="53"/>
      <c r="O765" s="4"/>
      <c r="P765" s="4"/>
      <c r="Q765" s="4"/>
      <c r="R765" s="4"/>
      <c r="S765" s="4"/>
      <c r="T765" s="4"/>
      <c r="U765" s="4"/>
      <c r="V765" s="4"/>
      <c r="W765" s="4"/>
      <c r="X765" s="4"/>
      <c r="Y765" s="4"/>
      <c r="Z765" s="4"/>
    </row>
    <row r="766" spans="1:26" ht="15.75" customHeight="1">
      <c r="A766" s="71"/>
      <c r="B766" s="7"/>
      <c r="C766" s="4"/>
      <c r="D766" s="4"/>
      <c r="E766" s="4"/>
      <c r="F766" s="7"/>
      <c r="G766" s="4"/>
      <c r="H766" s="4"/>
      <c r="I766" s="7"/>
      <c r="J766" s="7"/>
      <c r="K766" s="4"/>
      <c r="L766" s="4"/>
      <c r="M766" s="4"/>
      <c r="N766" s="53"/>
      <c r="O766" s="4"/>
      <c r="P766" s="4"/>
      <c r="Q766" s="4"/>
      <c r="R766" s="4"/>
      <c r="S766" s="4"/>
      <c r="T766" s="4"/>
      <c r="U766" s="4"/>
      <c r="V766" s="4"/>
      <c r="W766" s="4"/>
      <c r="X766" s="4"/>
      <c r="Y766" s="4"/>
      <c r="Z766" s="4"/>
    </row>
    <row r="767" spans="1:26" ht="15.75" customHeight="1">
      <c r="A767" s="71"/>
      <c r="B767" s="7"/>
      <c r="C767" s="4"/>
      <c r="D767" s="4"/>
      <c r="E767" s="4"/>
      <c r="F767" s="7"/>
      <c r="G767" s="4"/>
      <c r="H767" s="4"/>
      <c r="I767" s="7"/>
      <c r="J767" s="7"/>
      <c r="K767" s="4"/>
      <c r="L767" s="4"/>
      <c r="M767" s="4"/>
      <c r="N767" s="53"/>
      <c r="O767" s="4"/>
      <c r="P767" s="4"/>
      <c r="Q767" s="4"/>
      <c r="R767" s="4"/>
      <c r="S767" s="4"/>
      <c r="T767" s="4"/>
      <c r="U767" s="4"/>
      <c r="V767" s="4"/>
      <c r="W767" s="4"/>
      <c r="X767" s="4"/>
      <c r="Y767" s="4"/>
      <c r="Z767" s="4"/>
    </row>
    <row r="768" spans="1:26" ht="15.75" customHeight="1">
      <c r="A768" s="71"/>
      <c r="B768" s="7"/>
      <c r="C768" s="4"/>
      <c r="D768" s="4"/>
      <c r="E768" s="4"/>
      <c r="F768" s="7"/>
      <c r="G768" s="4"/>
      <c r="H768" s="4"/>
      <c r="I768" s="7"/>
      <c r="J768" s="7"/>
      <c r="K768" s="4"/>
      <c r="L768" s="4"/>
      <c r="M768" s="4"/>
      <c r="N768" s="53"/>
      <c r="O768" s="4"/>
      <c r="P768" s="4"/>
      <c r="Q768" s="4"/>
      <c r="R768" s="4"/>
      <c r="S768" s="4"/>
      <c r="T768" s="4"/>
      <c r="U768" s="4"/>
      <c r="V768" s="4"/>
      <c r="W768" s="4"/>
      <c r="X768" s="4"/>
      <c r="Y768" s="4"/>
      <c r="Z768" s="4"/>
    </row>
    <row r="769" spans="1:26" ht="15.75" customHeight="1">
      <c r="A769" s="71"/>
      <c r="B769" s="7"/>
      <c r="C769" s="4"/>
      <c r="D769" s="4"/>
      <c r="E769" s="4"/>
      <c r="F769" s="7"/>
      <c r="G769" s="4"/>
      <c r="H769" s="4"/>
      <c r="I769" s="7"/>
      <c r="J769" s="7"/>
      <c r="K769" s="4"/>
      <c r="L769" s="4"/>
      <c r="M769" s="4"/>
      <c r="N769" s="53"/>
      <c r="O769" s="4"/>
      <c r="P769" s="4"/>
      <c r="Q769" s="4"/>
      <c r="R769" s="4"/>
      <c r="S769" s="4"/>
      <c r="T769" s="4"/>
      <c r="U769" s="4"/>
      <c r="V769" s="4"/>
      <c r="W769" s="4"/>
      <c r="X769" s="4"/>
      <c r="Y769" s="4"/>
      <c r="Z769" s="4"/>
    </row>
    <row r="770" spans="1:26" ht="15.75" customHeight="1">
      <c r="A770" s="71"/>
      <c r="B770" s="7"/>
      <c r="C770" s="4"/>
      <c r="D770" s="4"/>
      <c r="E770" s="4"/>
      <c r="F770" s="7"/>
      <c r="G770" s="4"/>
      <c r="H770" s="4"/>
      <c r="I770" s="7"/>
      <c r="J770" s="7"/>
      <c r="K770" s="4"/>
      <c r="L770" s="4"/>
      <c r="M770" s="4"/>
      <c r="N770" s="53"/>
      <c r="O770" s="4"/>
      <c r="P770" s="4"/>
      <c r="Q770" s="4"/>
      <c r="R770" s="4"/>
      <c r="S770" s="4"/>
      <c r="T770" s="4"/>
      <c r="U770" s="4"/>
      <c r="V770" s="4"/>
      <c r="W770" s="4"/>
      <c r="X770" s="4"/>
      <c r="Y770" s="4"/>
      <c r="Z770" s="4"/>
    </row>
    <row r="771" spans="1:26" ht="15.75" customHeight="1">
      <c r="A771" s="71"/>
      <c r="B771" s="7"/>
      <c r="C771" s="4"/>
      <c r="D771" s="4"/>
      <c r="E771" s="4"/>
      <c r="F771" s="7"/>
      <c r="G771" s="4"/>
      <c r="H771" s="4"/>
      <c r="I771" s="7"/>
      <c r="J771" s="7"/>
      <c r="K771" s="4"/>
      <c r="L771" s="4"/>
      <c r="M771" s="4"/>
      <c r="N771" s="53"/>
      <c r="O771" s="4"/>
      <c r="P771" s="4"/>
      <c r="Q771" s="4"/>
      <c r="R771" s="4"/>
      <c r="S771" s="4"/>
      <c r="T771" s="4"/>
      <c r="U771" s="4"/>
      <c r="V771" s="4"/>
      <c r="W771" s="4"/>
      <c r="X771" s="4"/>
      <c r="Y771" s="4"/>
      <c r="Z771" s="4"/>
    </row>
    <row r="772" spans="1:26" ht="15.75" customHeight="1">
      <c r="A772" s="71"/>
      <c r="B772" s="7"/>
      <c r="C772" s="4"/>
      <c r="D772" s="4"/>
      <c r="E772" s="4"/>
      <c r="F772" s="7"/>
      <c r="G772" s="4"/>
      <c r="H772" s="4"/>
      <c r="I772" s="7"/>
      <c r="J772" s="7"/>
      <c r="K772" s="4"/>
      <c r="L772" s="4"/>
      <c r="M772" s="4"/>
      <c r="N772" s="53"/>
      <c r="O772" s="4"/>
      <c r="P772" s="4"/>
      <c r="Q772" s="4"/>
      <c r="R772" s="4"/>
      <c r="S772" s="4"/>
      <c r="T772" s="4"/>
      <c r="U772" s="4"/>
      <c r="V772" s="4"/>
      <c r="W772" s="4"/>
      <c r="X772" s="4"/>
      <c r="Y772" s="4"/>
      <c r="Z772" s="4"/>
    </row>
    <row r="773" spans="1:26" ht="15.75" customHeight="1">
      <c r="A773" s="71"/>
      <c r="B773" s="7"/>
      <c r="C773" s="4"/>
      <c r="D773" s="4"/>
      <c r="E773" s="4"/>
      <c r="F773" s="7"/>
      <c r="G773" s="4"/>
      <c r="H773" s="4"/>
      <c r="I773" s="7"/>
      <c r="J773" s="7"/>
      <c r="K773" s="4"/>
      <c r="L773" s="4"/>
      <c r="M773" s="4"/>
      <c r="N773" s="53"/>
      <c r="O773" s="4"/>
      <c r="P773" s="4"/>
      <c r="Q773" s="4"/>
      <c r="R773" s="4"/>
      <c r="S773" s="4"/>
      <c r="T773" s="4"/>
      <c r="U773" s="4"/>
      <c r="V773" s="4"/>
      <c r="W773" s="4"/>
      <c r="X773" s="4"/>
      <c r="Y773" s="4"/>
      <c r="Z773" s="4"/>
    </row>
    <row r="774" spans="1:26" ht="15.75" customHeight="1">
      <c r="A774" s="71"/>
      <c r="B774" s="7"/>
      <c r="C774" s="4"/>
      <c r="D774" s="4"/>
      <c r="E774" s="4"/>
      <c r="F774" s="7"/>
      <c r="G774" s="4"/>
      <c r="H774" s="4"/>
      <c r="I774" s="7"/>
      <c r="J774" s="7"/>
      <c r="K774" s="4"/>
      <c r="L774" s="4"/>
      <c r="M774" s="4"/>
      <c r="N774" s="53"/>
      <c r="O774" s="4"/>
      <c r="P774" s="4"/>
      <c r="Q774" s="4"/>
      <c r="R774" s="4"/>
      <c r="S774" s="4"/>
      <c r="T774" s="4"/>
      <c r="U774" s="4"/>
      <c r="V774" s="4"/>
      <c r="W774" s="4"/>
      <c r="X774" s="4"/>
      <c r="Y774" s="4"/>
      <c r="Z774" s="4"/>
    </row>
    <row r="775" spans="1:26" ht="15.75" customHeight="1">
      <c r="A775" s="71"/>
      <c r="B775" s="7"/>
      <c r="C775" s="4"/>
      <c r="D775" s="4"/>
      <c r="E775" s="4"/>
      <c r="F775" s="7"/>
      <c r="G775" s="4"/>
      <c r="H775" s="4"/>
      <c r="I775" s="7"/>
      <c r="J775" s="7"/>
      <c r="K775" s="4"/>
      <c r="L775" s="4"/>
      <c r="M775" s="4"/>
      <c r="N775" s="53"/>
      <c r="O775" s="4"/>
      <c r="P775" s="4"/>
      <c r="Q775" s="4"/>
      <c r="R775" s="4"/>
      <c r="S775" s="4"/>
      <c r="T775" s="4"/>
      <c r="U775" s="4"/>
      <c r="V775" s="4"/>
      <c r="W775" s="4"/>
      <c r="X775" s="4"/>
      <c r="Y775" s="4"/>
      <c r="Z775" s="4"/>
    </row>
    <row r="776" spans="1:26" ht="15.75" customHeight="1">
      <c r="A776" s="71"/>
      <c r="B776" s="7"/>
      <c r="C776" s="4"/>
      <c r="D776" s="4"/>
      <c r="E776" s="4"/>
      <c r="F776" s="7"/>
      <c r="G776" s="4"/>
      <c r="H776" s="4"/>
      <c r="I776" s="7"/>
      <c r="J776" s="7"/>
      <c r="K776" s="4"/>
      <c r="L776" s="4"/>
      <c r="M776" s="4"/>
      <c r="N776" s="53"/>
      <c r="O776" s="4"/>
      <c r="P776" s="4"/>
      <c r="Q776" s="4"/>
      <c r="R776" s="4"/>
      <c r="S776" s="4"/>
      <c r="T776" s="4"/>
      <c r="U776" s="4"/>
      <c r="V776" s="4"/>
      <c r="W776" s="4"/>
      <c r="X776" s="4"/>
      <c r="Y776" s="4"/>
      <c r="Z776" s="4"/>
    </row>
    <row r="777" spans="1:26" ht="15.75" customHeight="1">
      <c r="A777" s="71"/>
      <c r="B777" s="7"/>
      <c r="C777" s="4"/>
      <c r="D777" s="4"/>
      <c r="E777" s="4"/>
      <c r="F777" s="7"/>
      <c r="G777" s="4"/>
      <c r="H777" s="4"/>
      <c r="I777" s="7"/>
      <c r="J777" s="7"/>
      <c r="K777" s="4"/>
      <c r="L777" s="4"/>
      <c r="M777" s="4"/>
      <c r="N777" s="53"/>
      <c r="O777" s="4"/>
      <c r="P777" s="4"/>
      <c r="Q777" s="4"/>
      <c r="R777" s="4"/>
      <c r="S777" s="4"/>
      <c r="T777" s="4"/>
      <c r="U777" s="4"/>
      <c r="V777" s="4"/>
      <c r="W777" s="4"/>
      <c r="X777" s="4"/>
      <c r="Y777" s="4"/>
      <c r="Z777" s="4"/>
    </row>
    <row r="778" spans="1:26" ht="15.75" customHeight="1">
      <c r="A778" s="71"/>
      <c r="B778" s="7"/>
      <c r="C778" s="4"/>
      <c r="D778" s="4"/>
      <c r="E778" s="4"/>
      <c r="F778" s="7"/>
      <c r="G778" s="4"/>
      <c r="H778" s="4"/>
      <c r="I778" s="7"/>
      <c r="J778" s="7"/>
      <c r="K778" s="4"/>
      <c r="L778" s="4"/>
      <c r="M778" s="4"/>
      <c r="N778" s="53"/>
      <c r="O778" s="4"/>
      <c r="P778" s="4"/>
      <c r="Q778" s="4"/>
      <c r="R778" s="4"/>
      <c r="S778" s="4"/>
      <c r="T778" s="4"/>
      <c r="U778" s="4"/>
      <c r="V778" s="4"/>
      <c r="W778" s="4"/>
      <c r="X778" s="4"/>
      <c r="Y778" s="4"/>
      <c r="Z778" s="4"/>
    </row>
    <row r="779" spans="1:26" ht="15.75" customHeight="1">
      <c r="A779" s="71"/>
      <c r="B779" s="7"/>
      <c r="C779" s="4"/>
      <c r="D779" s="4"/>
      <c r="E779" s="4"/>
      <c r="F779" s="7"/>
      <c r="G779" s="4"/>
      <c r="H779" s="4"/>
      <c r="I779" s="7"/>
      <c r="J779" s="7"/>
      <c r="K779" s="4"/>
      <c r="L779" s="4"/>
      <c r="M779" s="4"/>
      <c r="N779" s="53"/>
      <c r="O779" s="4"/>
      <c r="P779" s="4"/>
      <c r="Q779" s="4"/>
      <c r="R779" s="4"/>
      <c r="S779" s="4"/>
      <c r="T779" s="4"/>
      <c r="U779" s="4"/>
      <c r="V779" s="4"/>
      <c r="W779" s="4"/>
      <c r="X779" s="4"/>
      <c r="Y779" s="4"/>
      <c r="Z779" s="4"/>
    </row>
    <row r="780" spans="1:26" ht="15.75" customHeight="1">
      <c r="A780" s="71"/>
      <c r="B780" s="7"/>
      <c r="C780" s="4"/>
      <c r="D780" s="4"/>
      <c r="E780" s="4"/>
      <c r="F780" s="7"/>
      <c r="G780" s="4"/>
      <c r="H780" s="4"/>
      <c r="I780" s="7"/>
      <c r="J780" s="7"/>
      <c r="K780" s="4"/>
      <c r="L780" s="4"/>
      <c r="M780" s="4"/>
      <c r="N780" s="53"/>
      <c r="O780" s="4"/>
      <c r="P780" s="4"/>
      <c r="Q780" s="4"/>
      <c r="R780" s="4"/>
      <c r="S780" s="4"/>
      <c r="T780" s="4"/>
      <c r="U780" s="4"/>
      <c r="V780" s="4"/>
      <c r="W780" s="4"/>
      <c r="X780" s="4"/>
      <c r="Y780" s="4"/>
      <c r="Z780" s="4"/>
    </row>
    <row r="781" spans="1:26" ht="15.75" customHeight="1">
      <c r="A781" s="71"/>
      <c r="B781" s="7"/>
      <c r="C781" s="4"/>
      <c r="D781" s="4"/>
      <c r="E781" s="4"/>
      <c r="F781" s="7"/>
      <c r="G781" s="4"/>
      <c r="H781" s="4"/>
      <c r="I781" s="7"/>
      <c r="J781" s="7"/>
      <c r="K781" s="4"/>
      <c r="L781" s="4"/>
      <c r="M781" s="4"/>
      <c r="N781" s="53"/>
      <c r="O781" s="4"/>
      <c r="P781" s="4"/>
      <c r="Q781" s="4"/>
      <c r="R781" s="4"/>
      <c r="S781" s="4"/>
      <c r="T781" s="4"/>
      <c r="U781" s="4"/>
      <c r="V781" s="4"/>
      <c r="W781" s="4"/>
      <c r="X781" s="4"/>
      <c r="Y781" s="4"/>
      <c r="Z781" s="4"/>
    </row>
    <row r="782" spans="1:26" ht="15.75" customHeight="1">
      <c r="A782" s="71"/>
      <c r="B782" s="7"/>
      <c r="C782" s="4"/>
      <c r="D782" s="4"/>
      <c r="E782" s="4"/>
      <c r="F782" s="7"/>
      <c r="G782" s="4"/>
      <c r="H782" s="4"/>
      <c r="I782" s="7"/>
      <c r="J782" s="7"/>
      <c r="K782" s="4"/>
      <c r="L782" s="4"/>
      <c r="M782" s="4"/>
      <c r="N782" s="53"/>
      <c r="O782" s="4"/>
      <c r="P782" s="4"/>
      <c r="Q782" s="4"/>
      <c r="R782" s="4"/>
      <c r="S782" s="4"/>
      <c r="T782" s="4"/>
      <c r="U782" s="4"/>
      <c r="V782" s="4"/>
      <c r="W782" s="4"/>
      <c r="X782" s="4"/>
      <c r="Y782" s="4"/>
      <c r="Z782" s="4"/>
    </row>
    <row r="783" spans="1:26" ht="15.75" customHeight="1">
      <c r="A783" s="71"/>
      <c r="B783" s="7"/>
      <c r="C783" s="4"/>
      <c r="D783" s="4"/>
      <c r="E783" s="4"/>
      <c r="F783" s="7"/>
      <c r="G783" s="4"/>
      <c r="H783" s="4"/>
      <c r="I783" s="7"/>
      <c r="J783" s="7"/>
      <c r="K783" s="4"/>
      <c r="L783" s="4"/>
      <c r="M783" s="4"/>
      <c r="N783" s="53"/>
      <c r="O783" s="4"/>
      <c r="P783" s="4"/>
      <c r="Q783" s="4"/>
      <c r="R783" s="4"/>
      <c r="S783" s="4"/>
      <c r="T783" s="4"/>
      <c r="U783" s="4"/>
      <c r="V783" s="4"/>
      <c r="W783" s="4"/>
      <c r="X783" s="4"/>
      <c r="Y783" s="4"/>
      <c r="Z783" s="4"/>
    </row>
    <row r="784" spans="1:26" ht="15.75" customHeight="1">
      <c r="A784" s="71"/>
      <c r="B784" s="7"/>
      <c r="C784" s="4"/>
      <c r="D784" s="4"/>
      <c r="E784" s="4"/>
      <c r="F784" s="7"/>
      <c r="G784" s="4"/>
      <c r="H784" s="4"/>
      <c r="I784" s="7"/>
      <c r="J784" s="7"/>
      <c r="K784" s="4"/>
      <c r="L784" s="4"/>
      <c r="M784" s="4"/>
      <c r="N784" s="53"/>
      <c r="O784" s="4"/>
      <c r="P784" s="4"/>
      <c r="Q784" s="4"/>
      <c r="R784" s="4"/>
      <c r="S784" s="4"/>
      <c r="T784" s="4"/>
      <c r="U784" s="4"/>
      <c r="V784" s="4"/>
      <c r="W784" s="4"/>
      <c r="X784" s="4"/>
      <c r="Y784" s="4"/>
      <c r="Z784" s="4"/>
    </row>
    <row r="785" spans="1:26" ht="15.75" customHeight="1">
      <c r="A785" s="71"/>
      <c r="B785" s="7"/>
      <c r="C785" s="4"/>
      <c r="D785" s="4"/>
      <c r="E785" s="4"/>
      <c r="F785" s="7"/>
      <c r="G785" s="4"/>
      <c r="H785" s="4"/>
      <c r="I785" s="7"/>
      <c r="J785" s="7"/>
      <c r="K785" s="4"/>
      <c r="L785" s="4"/>
      <c r="M785" s="4"/>
      <c r="N785" s="53"/>
      <c r="O785" s="4"/>
      <c r="P785" s="4"/>
      <c r="Q785" s="4"/>
      <c r="R785" s="4"/>
      <c r="S785" s="4"/>
      <c r="T785" s="4"/>
      <c r="U785" s="4"/>
      <c r="V785" s="4"/>
      <c r="W785" s="4"/>
      <c r="X785" s="4"/>
      <c r="Y785" s="4"/>
      <c r="Z785" s="4"/>
    </row>
    <row r="786" spans="1:26" ht="15.75" customHeight="1">
      <c r="A786" s="71"/>
      <c r="B786" s="7"/>
      <c r="C786" s="4"/>
      <c r="D786" s="4"/>
      <c r="E786" s="4"/>
      <c r="F786" s="7"/>
      <c r="G786" s="4"/>
      <c r="H786" s="4"/>
      <c r="I786" s="7"/>
      <c r="J786" s="7"/>
      <c r="K786" s="4"/>
      <c r="L786" s="4"/>
      <c r="M786" s="4"/>
      <c r="N786" s="53"/>
      <c r="O786" s="4"/>
      <c r="P786" s="4"/>
      <c r="Q786" s="4"/>
      <c r="R786" s="4"/>
      <c r="S786" s="4"/>
      <c r="T786" s="4"/>
      <c r="U786" s="4"/>
      <c r="V786" s="4"/>
      <c r="W786" s="4"/>
      <c r="X786" s="4"/>
      <c r="Y786" s="4"/>
      <c r="Z786" s="4"/>
    </row>
    <row r="787" spans="1:26" ht="15.75" customHeight="1">
      <c r="A787" s="71"/>
      <c r="B787" s="7"/>
      <c r="C787" s="4"/>
      <c r="D787" s="4"/>
      <c r="E787" s="4"/>
      <c r="F787" s="7"/>
      <c r="G787" s="4"/>
      <c r="H787" s="4"/>
      <c r="I787" s="7"/>
      <c r="J787" s="7"/>
      <c r="K787" s="4"/>
      <c r="L787" s="4"/>
      <c r="M787" s="4"/>
      <c r="N787" s="53"/>
      <c r="O787" s="4"/>
      <c r="P787" s="4"/>
      <c r="Q787" s="4"/>
      <c r="R787" s="4"/>
      <c r="S787" s="4"/>
      <c r="T787" s="4"/>
      <c r="U787" s="4"/>
      <c r="V787" s="4"/>
      <c r="W787" s="4"/>
      <c r="X787" s="4"/>
      <c r="Y787" s="4"/>
      <c r="Z787" s="4"/>
    </row>
    <row r="788" spans="1:26" ht="15.75" customHeight="1">
      <c r="A788" s="71"/>
      <c r="B788" s="7"/>
      <c r="C788" s="4"/>
      <c r="D788" s="4"/>
      <c r="E788" s="4"/>
      <c r="F788" s="7"/>
      <c r="G788" s="4"/>
      <c r="H788" s="4"/>
      <c r="I788" s="7"/>
      <c r="J788" s="7"/>
      <c r="K788" s="4"/>
      <c r="L788" s="4"/>
      <c r="M788" s="4"/>
      <c r="N788" s="53"/>
      <c r="O788" s="4"/>
      <c r="P788" s="4"/>
      <c r="Q788" s="4"/>
      <c r="R788" s="4"/>
      <c r="S788" s="4"/>
      <c r="T788" s="4"/>
      <c r="U788" s="4"/>
      <c r="V788" s="4"/>
      <c r="W788" s="4"/>
      <c r="X788" s="4"/>
      <c r="Y788" s="4"/>
      <c r="Z788" s="4"/>
    </row>
    <row r="789" spans="1:26" ht="15.75" customHeight="1">
      <c r="A789" s="71"/>
      <c r="B789" s="7"/>
      <c r="C789" s="4"/>
      <c r="D789" s="4"/>
      <c r="E789" s="4"/>
      <c r="F789" s="7"/>
      <c r="G789" s="4"/>
      <c r="H789" s="4"/>
      <c r="I789" s="7"/>
      <c r="J789" s="7"/>
      <c r="K789" s="4"/>
      <c r="L789" s="4"/>
      <c r="M789" s="4"/>
      <c r="N789" s="53"/>
      <c r="O789" s="4"/>
      <c r="P789" s="4"/>
      <c r="Q789" s="4"/>
      <c r="R789" s="4"/>
      <c r="S789" s="4"/>
      <c r="T789" s="4"/>
      <c r="U789" s="4"/>
      <c r="V789" s="4"/>
      <c r="W789" s="4"/>
      <c r="X789" s="4"/>
      <c r="Y789" s="4"/>
      <c r="Z789" s="4"/>
    </row>
    <row r="790" spans="1:26" ht="15.75" customHeight="1">
      <c r="A790" s="71"/>
      <c r="B790" s="7"/>
      <c r="C790" s="4"/>
      <c r="D790" s="4"/>
      <c r="E790" s="4"/>
      <c r="F790" s="7"/>
      <c r="G790" s="4"/>
      <c r="H790" s="4"/>
      <c r="I790" s="7"/>
      <c r="J790" s="7"/>
      <c r="K790" s="4"/>
      <c r="L790" s="4"/>
      <c r="M790" s="4"/>
      <c r="N790" s="53"/>
      <c r="O790" s="4"/>
      <c r="P790" s="4"/>
      <c r="Q790" s="4"/>
      <c r="R790" s="4"/>
      <c r="S790" s="4"/>
      <c r="T790" s="4"/>
      <c r="U790" s="4"/>
      <c r="V790" s="4"/>
      <c r="W790" s="4"/>
      <c r="X790" s="4"/>
      <c r="Y790" s="4"/>
      <c r="Z790" s="4"/>
    </row>
    <row r="791" spans="1:26" ht="15.75" customHeight="1">
      <c r="A791" s="71"/>
      <c r="B791" s="7"/>
      <c r="C791" s="4"/>
      <c r="D791" s="4"/>
      <c r="E791" s="4"/>
      <c r="F791" s="7"/>
      <c r="G791" s="4"/>
      <c r="H791" s="4"/>
      <c r="I791" s="7"/>
      <c r="J791" s="7"/>
      <c r="K791" s="4"/>
      <c r="L791" s="4"/>
      <c r="M791" s="4"/>
      <c r="N791" s="53"/>
      <c r="O791" s="4"/>
      <c r="P791" s="4"/>
      <c r="Q791" s="4"/>
      <c r="R791" s="4"/>
      <c r="S791" s="4"/>
      <c r="T791" s="4"/>
      <c r="U791" s="4"/>
      <c r="V791" s="4"/>
      <c r="W791" s="4"/>
      <c r="X791" s="4"/>
      <c r="Y791" s="4"/>
      <c r="Z791" s="4"/>
    </row>
    <row r="792" spans="1:26" ht="15.75" customHeight="1">
      <c r="A792" s="71"/>
      <c r="B792" s="7"/>
      <c r="C792" s="4"/>
      <c r="D792" s="4"/>
      <c r="E792" s="4"/>
      <c r="F792" s="7"/>
      <c r="G792" s="4"/>
      <c r="H792" s="4"/>
      <c r="I792" s="7"/>
      <c r="J792" s="7"/>
      <c r="K792" s="4"/>
      <c r="L792" s="4"/>
      <c r="M792" s="4"/>
      <c r="N792" s="53"/>
      <c r="O792" s="4"/>
      <c r="P792" s="4"/>
      <c r="Q792" s="4"/>
      <c r="R792" s="4"/>
      <c r="S792" s="4"/>
      <c r="T792" s="4"/>
      <c r="U792" s="4"/>
      <c r="V792" s="4"/>
      <c r="W792" s="4"/>
      <c r="X792" s="4"/>
      <c r="Y792" s="4"/>
      <c r="Z792" s="4"/>
    </row>
    <row r="793" spans="1:26" ht="15.75" customHeight="1">
      <c r="A793" s="71"/>
      <c r="B793" s="7"/>
      <c r="C793" s="4"/>
      <c r="D793" s="4"/>
      <c r="E793" s="4"/>
      <c r="F793" s="7"/>
      <c r="G793" s="4"/>
      <c r="H793" s="4"/>
      <c r="I793" s="7"/>
      <c r="J793" s="7"/>
      <c r="K793" s="4"/>
      <c r="L793" s="4"/>
      <c r="M793" s="4"/>
      <c r="N793" s="53"/>
      <c r="O793" s="4"/>
      <c r="P793" s="4"/>
      <c r="Q793" s="4"/>
      <c r="R793" s="4"/>
      <c r="S793" s="4"/>
      <c r="T793" s="4"/>
      <c r="U793" s="4"/>
      <c r="V793" s="4"/>
      <c r="W793" s="4"/>
      <c r="X793" s="4"/>
      <c r="Y793" s="4"/>
      <c r="Z793" s="4"/>
    </row>
    <row r="794" spans="1:26" ht="15.75" customHeight="1">
      <c r="A794" s="71"/>
      <c r="B794" s="7"/>
      <c r="C794" s="4"/>
      <c r="D794" s="4"/>
      <c r="E794" s="4"/>
      <c r="F794" s="7"/>
      <c r="G794" s="4"/>
      <c r="H794" s="4"/>
      <c r="I794" s="7"/>
      <c r="J794" s="7"/>
      <c r="K794" s="4"/>
      <c r="L794" s="4"/>
      <c r="M794" s="4"/>
      <c r="N794" s="53"/>
      <c r="O794" s="4"/>
      <c r="P794" s="4"/>
      <c r="Q794" s="4"/>
      <c r="R794" s="4"/>
      <c r="S794" s="4"/>
      <c r="T794" s="4"/>
      <c r="U794" s="4"/>
      <c r="V794" s="4"/>
      <c r="W794" s="4"/>
      <c r="X794" s="4"/>
      <c r="Y794" s="4"/>
      <c r="Z794" s="4"/>
    </row>
    <row r="795" spans="1:26" ht="15.75" customHeight="1">
      <c r="A795" s="71"/>
      <c r="B795" s="7"/>
      <c r="C795" s="4"/>
      <c r="D795" s="4"/>
      <c r="E795" s="4"/>
      <c r="F795" s="7"/>
      <c r="G795" s="4"/>
      <c r="H795" s="4"/>
      <c r="I795" s="7"/>
      <c r="J795" s="7"/>
      <c r="K795" s="4"/>
      <c r="L795" s="4"/>
      <c r="M795" s="4"/>
      <c r="N795" s="53"/>
      <c r="O795" s="4"/>
      <c r="P795" s="4"/>
      <c r="Q795" s="4"/>
      <c r="R795" s="4"/>
      <c r="S795" s="4"/>
      <c r="T795" s="4"/>
      <c r="U795" s="4"/>
      <c r="V795" s="4"/>
      <c r="W795" s="4"/>
      <c r="X795" s="4"/>
      <c r="Y795" s="4"/>
      <c r="Z795" s="4"/>
    </row>
    <row r="796" spans="1:26" ht="15.75" customHeight="1">
      <c r="A796" s="71"/>
      <c r="B796" s="7"/>
      <c r="C796" s="4"/>
      <c r="D796" s="4"/>
      <c r="E796" s="4"/>
      <c r="F796" s="7"/>
      <c r="G796" s="4"/>
      <c r="H796" s="4"/>
      <c r="I796" s="7"/>
      <c r="J796" s="7"/>
      <c r="K796" s="4"/>
      <c r="L796" s="4"/>
      <c r="M796" s="4"/>
      <c r="N796" s="53"/>
      <c r="O796" s="4"/>
      <c r="P796" s="4"/>
      <c r="Q796" s="4"/>
      <c r="R796" s="4"/>
      <c r="S796" s="4"/>
      <c r="T796" s="4"/>
      <c r="U796" s="4"/>
      <c r="V796" s="4"/>
      <c r="W796" s="4"/>
      <c r="X796" s="4"/>
      <c r="Y796" s="4"/>
      <c r="Z796" s="4"/>
    </row>
    <row r="797" spans="1:26" ht="15.75" customHeight="1">
      <c r="A797" s="71"/>
      <c r="B797" s="7"/>
      <c r="C797" s="4"/>
      <c r="D797" s="4"/>
      <c r="E797" s="4"/>
      <c r="F797" s="7"/>
      <c r="G797" s="4"/>
      <c r="H797" s="4"/>
      <c r="I797" s="7"/>
      <c r="J797" s="7"/>
      <c r="K797" s="4"/>
      <c r="L797" s="4"/>
      <c r="M797" s="4"/>
      <c r="N797" s="53"/>
      <c r="O797" s="4"/>
      <c r="P797" s="4"/>
      <c r="Q797" s="4"/>
      <c r="R797" s="4"/>
      <c r="S797" s="4"/>
      <c r="T797" s="4"/>
      <c r="U797" s="4"/>
      <c r="V797" s="4"/>
      <c r="W797" s="4"/>
      <c r="X797" s="4"/>
      <c r="Y797" s="4"/>
      <c r="Z797" s="4"/>
    </row>
    <row r="798" spans="1:26" ht="15.75" customHeight="1">
      <c r="A798" s="71"/>
      <c r="B798" s="7"/>
      <c r="C798" s="4"/>
      <c r="D798" s="4"/>
      <c r="E798" s="4"/>
      <c r="F798" s="7"/>
      <c r="G798" s="4"/>
      <c r="H798" s="4"/>
      <c r="I798" s="7"/>
      <c r="J798" s="7"/>
      <c r="K798" s="4"/>
      <c r="L798" s="4"/>
      <c r="M798" s="4"/>
      <c r="N798" s="53"/>
      <c r="O798" s="4"/>
      <c r="P798" s="4"/>
      <c r="Q798" s="4"/>
      <c r="R798" s="4"/>
      <c r="S798" s="4"/>
      <c r="T798" s="4"/>
      <c r="U798" s="4"/>
      <c r="V798" s="4"/>
      <c r="W798" s="4"/>
      <c r="X798" s="4"/>
      <c r="Y798" s="4"/>
      <c r="Z798" s="4"/>
    </row>
    <row r="799" spans="1:26" ht="15.75" customHeight="1">
      <c r="A799" s="71"/>
      <c r="B799" s="7"/>
      <c r="C799" s="4"/>
      <c r="D799" s="4"/>
      <c r="E799" s="4"/>
      <c r="F799" s="7"/>
      <c r="G799" s="4"/>
      <c r="H799" s="4"/>
      <c r="I799" s="7"/>
      <c r="J799" s="7"/>
      <c r="K799" s="4"/>
      <c r="L799" s="4"/>
      <c r="M799" s="4"/>
      <c r="N799" s="53"/>
      <c r="O799" s="4"/>
      <c r="P799" s="4"/>
      <c r="Q799" s="4"/>
      <c r="R799" s="4"/>
      <c r="S799" s="4"/>
      <c r="T799" s="4"/>
      <c r="U799" s="4"/>
      <c r="V799" s="4"/>
      <c r="W799" s="4"/>
      <c r="X799" s="4"/>
      <c r="Y799" s="4"/>
      <c r="Z799" s="4"/>
    </row>
    <row r="800" spans="1:26" ht="15.75" customHeight="1">
      <c r="A800" s="71"/>
      <c r="B800" s="7"/>
      <c r="C800" s="4"/>
      <c r="D800" s="4"/>
      <c r="E800" s="4"/>
      <c r="F800" s="7"/>
      <c r="G800" s="4"/>
      <c r="H800" s="4"/>
      <c r="I800" s="7"/>
      <c r="J800" s="7"/>
      <c r="K800" s="4"/>
      <c r="L800" s="4"/>
      <c r="M800" s="4"/>
      <c r="N800" s="53"/>
      <c r="O800" s="4"/>
      <c r="P800" s="4"/>
      <c r="Q800" s="4"/>
      <c r="R800" s="4"/>
      <c r="S800" s="4"/>
      <c r="T800" s="4"/>
      <c r="U800" s="4"/>
      <c r="V800" s="4"/>
      <c r="W800" s="4"/>
      <c r="X800" s="4"/>
      <c r="Y800" s="4"/>
      <c r="Z800" s="4"/>
    </row>
    <row r="801" spans="1:26" ht="15.75" customHeight="1">
      <c r="A801" s="71"/>
      <c r="B801" s="7"/>
      <c r="C801" s="4"/>
      <c r="D801" s="4"/>
      <c r="E801" s="4"/>
      <c r="F801" s="7"/>
      <c r="G801" s="4"/>
      <c r="H801" s="4"/>
      <c r="I801" s="7"/>
      <c r="J801" s="7"/>
      <c r="K801" s="4"/>
      <c r="L801" s="4"/>
      <c r="M801" s="4"/>
      <c r="N801" s="53"/>
      <c r="O801" s="4"/>
      <c r="P801" s="4"/>
      <c r="Q801" s="4"/>
      <c r="R801" s="4"/>
      <c r="S801" s="4"/>
      <c r="T801" s="4"/>
      <c r="U801" s="4"/>
      <c r="V801" s="4"/>
      <c r="W801" s="4"/>
      <c r="X801" s="4"/>
      <c r="Y801" s="4"/>
      <c r="Z801" s="4"/>
    </row>
    <row r="802" spans="1:26" ht="15.75" customHeight="1">
      <c r="A802" s="71"/>
      <c r="B802" s="7"/>
      <c r="C802" s="4"/>
      <c r="D802" s="4"/>
      <c r="E802" s="4"/>
      <c r="F802" s="7"/>
      <c r="G802" s="4"/>
      <c r="H802" s="4"/>
      <c r="I802" s="7"/>
      <c r="J802" s="7"/>
      <c r="K802" s="4"/>
      <c r="L802" s="4"/>
      <c r="M802" s="4"/>
      <c r="N802" s="53"/>
      <c r="O802" s="4"/>
      <c r="P802" s="4"/>
      <c r="Q802" s="4"/>
      <c r="R802" s="4"/>
      <c r="S802" s="4"/>
      <c r="T802" s="4"/>
      <c r="U802" s="4"/>
      <c r="V802" s="4"/>
      <c r="W802" s="4"/>
      <c r="X802" s="4"/>
      <c r="Y802" s="4"/>
      <c r="Z802" s="4"/>
    </row>
    <row r="803" spans="1:26" ht="15.75" customHeight="1">
      <c r="A803" s="71"/>
      <c r="B803" s="7"/>
      <c r="C803" s="4"/>
      <c r="D803" s="4"/>
      <c r="E803" s="4"/>
      <c r="F803" s="7"/>
      <c r="G803" s="4"/>
      <c r="H803" s="4"/>
      <c r="I803" s="7"/>
      <c r="J803" s="7"/>
      <c r="K803" s="4"/>
      <c r="L803" s="4"/>
      <c r="M803" s="4"/>
      <c r="N803" s="53"/>
      <c r="O803" s="4"/>
      <c r="P803" s="4"/>
      <c r="Q803" s="4"/>
      <c r="R803" s="4"/>
      <c r="S803" s="4"/>
      <c r="T803" s="4"/>
      <c r="U803" s="4"/>
      <c r="V803" s="4"/>
      <c r="W803" s="4"/>
      <c r="X803" s="4"/>
      <c r="Y803" s="4"/>
      <c r="Z803" s="4"/>
    </row>
    <row r="804" spans="1:26" ht="15.75" customHeight="1">
      <c r="A804" s="71"/>
      <c r="B804" s="7"/>
      <c r="C804" s="4"/>
      <c r="D804" s="4"/>
      <c r="E804" s="4"/>
      <c r="F804" s="7"/>
      <c r="G804" s="4"/>
      <c r="H804" s="4"/>
      <c r="I804" s="7"/>
      <c r="J804" s="7"/>
      <c r="K804" s="4"/>
      <c r="L804" s="4"/>
      <c r="M804" s="4"/>
      <c r="N804" s="53"/>
      <c r="O804" s="4"/>
      <c r="P804" s="4"/>
      <c r="Q804" s="4"/>
      <c r="R804" s="4"/>
      <c r="S804" s="4"/>
      <c r="T804" s="4"/>
      <c r="U804" s="4"/>
      <c r="V804" s="4"/>
      <c r="W804" s="4"/>
      <c r="X804" s="4"/>
      <c r="Y804" s="4"/>
      <c r="Z804" s="4"/>
    </row>
    <row r="805" spans="1:26" ht="15.75" customHeight="1">
      <c r="A805" s="71"/>
      <c r="B805" s="7"/>
      <c r="C805" s="4"/>
      <c r="D805" s="4"/>
      <c r="E805" s="4"/>
      <c r="F805" s="7"/>
      <c r="G805" s="4"/>
      <c r="H805" s="4"/>
      <c r="I805" s="7"/>
      <c r="J805" s="7"/>
      <c r="K805" s="4"/>
      <c r="L805" s="4"/>
      <c r="M805" s="4"/>
      <c r="N805" s="53"/>
      <c r="O805" s="4"/>
      <c r="P805" s="4"/>
      <c r="Q805" s="4"/>
      <c r="R805" s="4"/>
      <c r="S805" s="4"/>
      <c r="T805" s="4"/>
      <c r="U805" s="4"/>
      <c r="V805" s="4"/>
      <c r="W805" s="4"/>
      <c r="X805" s="4"/>
      <c r="Y805" s="4"/>
      <c r="Z805" s="4"/>
    </row>
    <row r="806" spans="1:26" ht="15.75" customHeight="1">
      <c r="A806" s="71"/>
      <c r="B806" s="7"/>
      <c r="C806" s="4"/>
      <c r="D806" s="4"/>
      <c r="E806" s="4"/>
      <c r="F806" s="7"/>
      <c r="G806" s="4"/>
      <c r="H806" s="4"/>
      <c r="I806" s="7"/>
      <c r="J806" s="7"/>
      <c r="K806" s="4"/>
      <c r="L806" s="4"/>
      <c r="M806" s="4"/>
      <c r="N806" s="53"/>
      <c r="O806" s="4"/>
      <c r="P806" s="4"/>
      <c r="Q806" s="4"/>
      <c r="R806" s="4"/>
      <c r="S806" s="4"/>
      <c r="T806" s="4"/>
      <c r="U806" s="4"/>
      <c r="V806" s="4"/>
      <c r="W806" s="4"/>
      <c r="X806" s="4"/>
      <c r="Y806" s="4"/>
      <c r="Z806" s="4"/>
    </row>
    <row r="807" spans="1:26" ht="15.75" customHeight="1">
      <c r="A807" s="71"/>
      <c r="B807" s="7"/>
      <c r="C807" s="4"/>
      <c r="D807" s="4"/>
      <c r="E807" s="4"/>
      <c r="F807" s="7"/>
      <c r="G807" s="4"/>
      <c r="H807" s="4"/>
      <c r="I807" s="7"/>
      <c r="J807" s="7"/>
      <c r="K807" s="4"/>
      <c r="L807" s="4"/>
      <c r="M807" s="4"/>
      <c r="N807" s="53"/>
      <c r="O807" s="4"/>
      <c r="P807" s="4"/>
      <c r="Q807" s="4"/>
      <c r="R807" s="4"/>
      <c r="S807" s="4"/>
      <c r="T807" s="4"/>
      <c r="U807" s="4"/>
      <c r="V807" s="4"/>
      <c r="W807" s="4"/>
      <c r="X807" s="4"/>
      <c r="Y807" s="4"/>
      <c r="Z807" s="4"/>
    </row>
    <row r="808" spans="1:26" ht="15.75" customHeight="1">
      <c r="A808" s="71"/>
      <c r="B808" s="7"/>
      <c r="C808" s="4"/>
      <c r="D808" s="4"/>
      <c r="E808" s="4"/>
      <c r="F808" s="7"/>
      <c r="G808" s="4"/>
      <c r="H808" s="4"/>
      <c r="I808" s="7"/>
      <c r="J808" s="7"/>
      <c r="K808" s="4"/>
      <c r="L808" s="4"/>
      <c r="M808" s="4"/>
      <c r="N808" s="53"/>
      <c r="O808" s="4"/>
      <c r="P808" s="4"/>
      <c r="Q808" s="4"/>
      <c r="R808" s="4"/>
      <c r="S808" s="4"/>
      <c r="T808" s="4"/>
      <c r="U808" s="4"/>
      <c r="V808" s="4"/>
      <c r="W808" s="4"/>
      <c r="X808" s="4"/>
      <c r="Y808" s="4"/>
      <c r="Z808" s="4"/>
    </row>
    <row r="809" spans="1:26" ht="15.75" customHeight="1">
      <c r="A809" s="71"/>
      <c r="B809" s="7"/>
      <c r="C809" s="4"/>
      <c r="D809" s="4"/>
      <c r="E809" s="4"/>
      <c r="F809" s="7"/>
      <c r="G809" s="4"/>
      <c r="H809" s="4"/>
      <c r="I809" s="7"/>
      <c r="J809" s="7"/>
      <c r="K809" s="4"/>
      <c r="L809" s="4"/>
      <c r="M809" s="4"/>
      <c r="N809" s="53"/>
      <c r="O809" s="4"/>
      <c r="P809" s="4"/>
      <c r="Q809" s="4"/>
      <c r="R809" s="4"/>
      <c r="S809" s="4"/>
      <c r="T809" s="4"/>
      <c r="U809" s="4"/>
      <c r="V809" s="4"/>
      <c r="W809" s="4"/>
      <c r="X809" s="4"/>
      <c r="Y809" s="4"/>
      <c r="Z809" s="4"/>
    </row>
    <row r="810" spans="1:26" ht="15.75" customHeight="1">
      <c r="A810" s="71"/>
      <c r="B810" s="7"/>
      <c r="C810" s="4"/>
      <c r="D810" s="4"/>
      <c r="E810" s="4"/>
      <c r="F810" s="7"/>
      <c r="G810" s="4"/>
      <c r="H810" s="4"/>
      <c r="I810" s="7"/>
      <c r="J810" s="7"/>
      <c r="K810" s="4"/>
      <c r="L810" s="4"/>
      <c r="M810" s="4"/>
      <c r="N810" s="53"/>
      <c r="O810" s="4"/>
      <c r="P810" s="4"/>
      <c r="Q810" s="4"/>
      <c r="R810" s="4"/>
      <c r="S810" s="4"/>
      <c r="T810" s="4"/>
      <c r="U810" s="4"/>
      <c r="V810" s="4"/>
      <c r="W810" s="4"/>
      <c r="X810" s="4"/>
      <c r="Y810" s="4"/>
      <c r="Z810" s="4"/>
    </row>
    <row r="811" spans="1:26" ht="15.75" customHeight="1">
      <c r="A811" s="71"/>
      <c r="B811" s="7"/>
      <c r="C811" s="4"/>
      <c r="D811" s="4"/>
      <c r="E811" s="4"/>
      <c r="F811" s="7"/>
      <c r="G811" s="4"/>
      <c r="H811" s="4"/>
      <c r="I811" s="7"/>
      <c r="J811" s="7"/>
      <c r="K811" s="4"/>
      <c r="L811" s="4"/>
      <c r="M811" s="4"/>
      <c r="N811" s="53"/>
      <c r="O811" s="4"/>
      <c r="P811" s="4"/>
      <c r="Q811" s="4"/>
      <c r="R811" s="4"/>
      <c r="S811" s="4"/>
      <c r="T811" s="4"/>
      <c r="U811" s="4"/>
      <c r="V811" s="4"/>
      <c r="W811" s="4"/>
      <c r="X811" s="4"/>
      <c r="Y811" s="4"/>
      <c r="Z811" s="4"/>
    </row>
    <row r="812" spans="1:26" ht="15.75" customHeight="1">
      <c r="A812" s="71"/>
      <c r="B812" s="7"/>
      <c r="C812" s="4"/>
      <c r="D812" s="4"/>
      <c r="E812" s="4"/>
      <c r="F812" s="7"/>
      <c r="G812" s="4"/>
      <c r="H812" s="4"/>
      <c r="I812" s="7"/>
      <c r="J812" s="7"/>
      <c r="K812" s="4"/>
      <c r="L812" s="4"/>
      <c r="M812" s="4"/>
      <c r="N812" s="53"/>
      <c r="O812" s="4"/>
      <c r="P812" s="4"/>
      <c r="Q812" s="4"/>
      <c r="R812" s="4"/>
      <c r="S812" s="4"/>
      <c r="T812" s="4"/>
      <c r="U812" s="4"/>
      <c r="V812" s="4"/>
      <c r="W812" s="4"/>
      <c r="X812" s="4"/>
      <c r="Y812" s="4"/>
      <c r="Z812" s="4"/>
    </row>
    <row r="813" spans="1:26" ht="15.75" customHeight="1">
      <c r="A813" s="71"/>
      <c r="B813" s="7"/>
      <c r="C813" s="4"/>
      <c r="D813" s="4"/>
      <c r="E813" s="4"/>
      <c r="F813" s="7"/>
      <c r="G813" s="4"/>
      <c r="H813" s="4"/>
      <c r="I813" s="7"/>
      <c r="J813" s="7"/>
      <c r="K813" s="4"/>
      <c r="L813" s="4"/>
      <c r="M813" s="4"/>
      <c r="N813" s="53"/>
      <c r="O813" s="4"/>
      <c r="P813" s="4"/>
      <c r="Q813" s="4"/>
      <c r="R813" s="4"/>
      <c r="S813" s="4"/>
      <c r="T813" s="4"/>
      <c r="U813" s="4"/>
      <c r="V813" s="4"/>
      <c r="W813" s="4"/>
      <c r="X813" s="4"/>
      <c r="Y813" s="4"/>
      <c r="Z813" s="4"/>
    </row>
    <row r="814" spans="1:26" ht="15.75" customHeight="1">
      <c r="A814" s="71"/>
      <c r="B814" s="7"/>
      <c r="C814" s="4"/>
      <c r="D814" s="4"/>
      <c r="E814" s="4"/>
      <c r="F814" s="7"/>
      <c r="G814" s="4"/>
      <c r="H814" s="4"/>
      <c r="I814" s="7"/>
      <c r="J814" s="7"/>
      <c r="K814" s="4"/>
      <c r="L814" s="4"/>
      <c r="M814" s="4"/>
      <c r="N814" s="53"/>
      <c r="O814" s="4"/>
      <c r="P814" s="4"/>
      <c r="Q814" s="4"/>
      <c r="R814" s="4"/>
      <c r="S814" s="4"/>
      <c r="T814" s="4"/>
      <c r="U814" s="4"/>
      <c r="V814" s="4"/>
      <c r="W814" s="4"/>
      <c r="X814" s="4"/>
      <c r="Y814" s="4"/>
      <c r="Z814" s="4"/>
    </row>
    <row r="815" spans="1:26" ht="15.75" customHeight="1">
      <c r="A815" s="71"/>
      <c r="B815" s="7"/>
      <c r="C815" s="4"/>
      <c r="D815" s="4"/>
      <c r="E815" s="4"/>
      <c r="F815" s="7"/>
      <c r="G815" s="4"/>
      <c r="H815" s="4"/>
      <c r="I815" s="7"/>
      <c r="J815" s="7"/>
      <c r="K815" s="4"/>
      <c r="L815" s="4"/>
      <c r="M815" s="4"/>
      <c r="N815" s="53"/>
      <c r="O815" s="4"/>
      <c r="P815" s="4"/>
      <c r="Q815" s="4"/>
      <c r="R815" s="4"/>
      <c r="S815" s="4"/>
      <c r="T815" s="4"/>
      <c r="U815" s="4"/>
      <c r="V815" s="4"/>
      <c r="W815" s="4"/>
      <c r="X815" s="4"/>
      <c r="Y815" s="4"/>
      <c r="Z815" s="4"/>
    </row>
    <row r="816" spans="1:26" ht="15.75" customHeight="1">
      <c r="A816" s="71"/>
      <c r="B816" s="7"/>
      <c r="C816" s="4"/>
      <c r="D816" s="4"/>
      <c r="E816" s="4"/>
      <c r="F816" s="7"/>
      <c r="G816" s="4"/>
      <c r="H816" s="4"/>
      <c r="I816" s="7"/>
      <c r="J816" s="7"/>
      <c r="K816" s="4"/>
      <c r="L816" s="4"/>
      <c r="M816" s="4"/>
      <c r="N816" s="53"/>
      <c r="O816" s="4"/>
      <c r="P816" s="4"/>
      <c r="Q816" s="4"/>
      <c r="R816" s="4"/>
      <c r="S816" s="4"/>
      <c r="T816" s="4"/>
      <c r="U816" s="4"/>
      <c r="V816" s="4"/>
      <c r="W816" s="4"/>
      <c r="X816" s="4"/>
      <c r="Y816" s="4"/>
      <c r="Z816" s="4"/>
    </row>
    <row r="817" spans="1:26" ht="15.75" customHeight="1">
      <c r="A817" s="71"/>
      <c r="B817" s="7"/>
      <c r="C817" s="4"/>
      <c r="D817" s="4"/>
      <c r="E817" s="4"/>
      <c r="F817" s="7"/>
      <c r="G817" s="4"/>
      <c r="H817" s="4"/>
      <c r="I817" s="7"/>
      <c r="J817" s="7"/>
      <c r="K817" s="4"/>
      <c r="L817" s="4"/>
      <c r="M817" s="4"/>
      <c r="N817" s="53"/>
      <c r="O817" s="4"/>
      <c r="P817" s="4"/>
      <c r="Q817" s="4"/>
      <c r="R817" s="4"/>
      <c r="S817" s="4"/>
      <c r="T817" s="4"/>
      <c r="U817" s="4"/>
      <c r="V817" s="4"/>
      <c r="W817" s="4"/>
      <c r="X817" s="4"/>
      <c r="Y817" s="4"/>
      <c r="Z817" s="4"/>
    </row>
    <row r="818" spans="1:26" ht="15.75" customHeight="1">
      <c r="A818" s="71"/>
      <c r="B818" s="7"/>
      <c r="C818" s="4"/>
      <c r="D818" s="4"/>
      <c r="E818" s="4"/>
      <c r="F818" s="7"/>
      <c r="G818" s="4"/>
      <c r="H818" s="4"/>
      <c r="I818" s="7"/>
      <c r="J818" s="7"/>
      <c r="K818" s="4"/>
      <c r="L818" s="4"/>
      <c r="M818" s="4"/>
      <c r="N818" s="53"/>
      <c r="O818" s="4"/>
      <c r="P818" s="4"/>
      <c r="Q818" s="4"/>
      <c r="R818" s="4"/>
      <c r="S818" s="4"/>
      <c r="T818" s="4"/>
      <c r="U818" s="4"/>
      <c r="V818" s="4"/>
      <c r="W818" s="4"/>
      <c r="X818" s="4"/>
      <c r="Y818" s="4"/>
      <c r="Z818" s="4"/>
    </row>
    <row r="819" spans="1:26" ht="15.75" customHeight="1">
      <c r="A819" s="71"/>
      <c r="B819" s="7"/>
      <c r="C819" s="4"/>
      <c r="D819" s="4"/>
      <c r="E819" s="4"/>
      <c r="F819" s="7"/>
      <c r="G819" s="4"/>
      <c r="H819" s="4"/>
      <c r="I819" s="7"/>
      <c r="J819" s="7"/>
      <c r="K819" s="4"/>
      <c r="L819" s="4"/>
      <c r="M819" s="4"/>
      <c r="N819" s="53"/>
      <c r="O819" s="4"/>
      <c r="P819" s="4"/>
      <c r="Q819" s="4"/>
      <c r="R819" s="4"/>
      <c r="S819" s="4"/>
      <c r="T819" s="4"/>
      <c r="U819" s="4"/>
      <c r="V819" s="4"/>
      <c r="W819" s="4"/>
      <c r="X819" s="4"/>
      <c r="Y819" s="4"/>
      <c r="Z819" s="4"/>
    </row>
    <row r="820" spans="1:26" ht="15.75" customHeight="1">
      <c r="A820" s="71"/>
      <c r="B820" s="7"/>
      <c r="C820" s="4"/>
      <c r="D820" s="4"/>
      <c r="E820" s="4"/>
      <c r="F820" s="7"/>
      <c r="G820" s="4"/>
      <c r="H820" s="4"/>
      <c r="I820" s="7"/>
      <c r="J820" s="7"/>
      <c r="K820" s="4"/>
      <c r="L820" s="4"/>
      <c r="M820" s="4"/>
      <c r="N820" s="53"/>
      <c r="O820" s="4"/>
      <c r="P820" s="4"/>
      <c r="Q820" s="4"/>
      <c r="R820" s="4"/>
      <c r="S820" s="4"/>
      <c r="T820" s="4"/>
      <c r="U820" s="4"/>
      <c r="V820" s="4"/>
      <c r="W820" s="4"/>
      <c r="X820" s="4"/>
      <c r="Y820" s="4"/>
      <c r="Z820" s="4"/>
    </row>
    <row r="821" spans="1:26" ht="15.75" customHeight="1">
      <c r="A821" s="71"/>
      <c r="B821" s="7"/>
      <c r="C821" s="4"/>
      <c r="D821" s="4"/>
      <c r="E821" s="4"/>
      <c r="F821" s="7"/>
      <c r="G821" s="4"/>
      <c r="H821" s="4"/>
      <c r="I821" s="7"/>
      <c r="J821" s="7"/>
      <c r="K821" s="4"/>
      <c r="L821" s="4"/>
      <c r="M821" s="4"/>
      <c r="N821" s="53"/>
      <c r="O821" s="4"/>
      <c r="P821" s="4"/>
      <c r="Q821" s="4"/>
      <c r="R821" s="4"/>
      <c r="S821" s="4"/>
      <c r="T821" s="4"/>
      <c r="U821" s="4"/>
      <c r="V821" s="4"/>
      <c r="W821" s="4"/>
      <c r="X821" s="4"/>
      <c r="Y821" s="4"/>
      <c r="Z821" s="4"/>
    </row>
    <row r="822" spans="1:26" ht="15.75" customHeight="1">
      <c r="A822" s="71"/>
      <c r="B822" s="7"/>
      <c r="C822" s="4"/>
      <c r="D822" s="4"/>
      <c r="E822" s="4"/>
      <c r="F822" s="7"/>
      <c r="G822" s="4"/>
      <c r="H822" s="4"/>
      <c r="I822" s="7"/>
      <c r="J822" s="7"/>
      <c r="K822" s="4"/>
      <c r="L822" s="4"/>
      <c r="M822" s="4"/>
      <c r="N822" s="53"/>
      <c r="O822" s="4"/>
      <c r="P822" s="4"/>
      <c r="Q822" s="4"/>
      <c r="R822" s="4"/>
      <c r="S822" s="4"/>
      <c r="T822" s="4"/>
      <c r="U822" s="4"/>
      <c r="V822" s="4"/>
      <c r="W822" s="4"/>
      <c r="X822" s="4"/>
      <c r="Y822" s="4"/>
      <c r="Z822" s="4"/>
    </row>
    <row r="823" spans="1:26" ht="15.75" customHeight="1">
      <c r="A823" s="71"/>
      <c r="B823" s="7"/>
      <c r="C823" s="4"/>
      <c r="D823" s="4"/>
      <c r="E823" s="4"/>
      <c r="F823" s="7"/>
      <c r="G823" s="4"/>
      <c r="H823" s="4"/>
      <c r="I823" s="7"/>
      <c r="J823" s="7"/>
      <c r="K823" s="4"/>
      <c r="L823" s="4"/>
      <c r="M823" s="4"/>
      <c r="N823" s="53"/>
      <c r="O823" s="4"/>
      <c r="P823" s="4"/>
      <c r="Q823" s="4"/>
      <c r="R823" s="4"/>
      <c r="S823" s="4"/>
      <c r="T823" s="4"/>
      <c r="U823" s="4"/>
      <c r="V823" s="4"/>
      <c r="W823" s="4"/>
      <c r="X823" s="4"/>
      <c r="Y823" s="4"/>
      <c r="Z823" s="4"/>
    </row>
    <row r="824" spans="1:26" ht="15.75" customHeight="1">
      <c r="A824" s="71"/>
      <c r="B824" s="7"/>
      <c r="C824" s="4"/>
      <c r="D824" s="4"/>
      <c r="E824" s="4"/>
      <c r="F824" s="7"/>
      <c r="G824" s="4"/>
      <c r="H824" s="4"/>
      <c r="I824" s="7"/>
      <c r="J824" s="7"/>
      <c r="K824" s="4"/>
      <c r="L824" s="4"/>
      <c r="M824" s="4"/>
      <c r="N824" s="53"/>
      <c r="O824" s="4"/>
      <c r="P824" s="4"/>
      <c r="Q824" s="4"/>
      <c r="R824" s="4"/>
      <c r="S824" s="4"/>
      <c r="T824" s="4"/>
      <c r="U824" s="4"/>
      <c r="V824" s="4"/>
      <c r="W824" s="4"/>
      <c r="X824" s="4"/>
      <c r="Y824" s="4"/>
      <c r="Z824" s="4"/>
    </row>
    <row r="825" spans="1:26" ht="15.75" customHeight="1">
      <c r="A825" s="71"/>
      <c r="B825" s="7"/>
      <c r="C825" s="4"/>
      <c r="D825" s="4"/>
      <c r="E825" s="4"/>
      <c r="F825" s="7"/>
      <c r="G825" s="4"/>
      <c r="H825" s="4"/>
      <c r="I825" s="7"/>
      <c r="J825" s="7"/>
      <c r="K825" s="4"/>
      <c r="L825" s="4"/>
      <c r="M825" s="4"/>
      <c r="N825" s="53"/>
      <c r="O825" s="4"/>
      <c r="P825" s="4"/>
      <c r="Q825" s="4"/>
      <c r="R825" s="4"/>
      <c r="S825" s="4"/>
      <c r="T825" s="4"/>
      <c r="U825" s="4"/>
      <c r="V825" s="4"/>
      <c r="W825" s="4"/>
      <c r="X825" s="4"/>
      <c r="Y825" s="4"/>
      <c r="Z825" s="4"/>
    </row>
    <row r="826" spans="1:26" ht="15.75" customHeight="1">
      <c r="A826" s="71"/>
      <c r="B826" s="7"/>
      <c r="C826" s="4"/>
      <c r="D826" s="4"/>
      <c r="E826" s="4"/>
      <c r="F826" s="7"/>
      <c r="G826" s="4"/>
      <c r="H826" s="4"/>
      <c r="I826" s="7"/>
      <c r="J826" s="7"/>
      <c r="K826" s="4"/>
      <c r="L826" s="4"/>
      <c r="M826" s="4"/>
      <c r="N826" s="53"/>
      <c r="O826" s="4"/>
      <c r="P826" s="4"/>
      <c r="Q826" s="4"/>
      <c r="R826" s="4"/>
      <c r="S826" s="4"/>
      <c r="T826" s="4"/>
      <c r="U826" s="4"/>
      <c r="V826" s="4"/>
      <c r="W826" s="4"/>
      <c r="X826" s="4"/>
      <c r="Y826" s="4"/>
      <c r="Z826" s="4"/>
    </row>
    <row r="827" spans="1:26" ht="15.75" customHeight="1">
      <c r="A827" s="71"/>
      <c r="B827" s="7"/>
      <c r="C827" s="4"/>
      <c r="D827" s="4"/>
      <c r="E827" s="4"/>
      <c r="F827" s="7"/>
      <c r="G827" s="4"/>
      <c r="H827" s="4"/>
      <c r="I827" s="7"/>
      <c r="J827" s="7"/>
      <c r="K827" s="4"/>
      <c r="L827" s="4"/>
      <c r="M827" s="4"/>
      <c r="N827" s="53"/>
      <c r="O827" s="4"/>
      <c r="P827" s="4"/>
      <c r="Q827" s="4"/>
      <c r="R827" s="4"/>
      <c r="S827" s="4"/>
      <c r="T827" s="4"/>
      <c r="U827" s="4"/>
      <c r="V827" s="4"/>
      <c r="W827" s="4"/>
      <c r="X827" s="4"/>
      <c r="Y827" s="4"/>
      <c r="Z827" s="4"/>
    </row>
    <row r="828" spans="1:26" ht="15.75" customHeight="1">
      <c r="A828" s="71"/>
      <c r="B828" s="7"/>
      <c r="C828" s="4"/>
      <c r="D828" s="4"/>
      <c r="E828" s="4"/>
      <c r="F828" s="7"/>
      <c r="G828" s="4"/>
      <c r="H828" s="4"/>
      <c r="I828" s="7"/>
      <c r="J828" s="7"/>
      <c r="K828" s="4"/>
      <c r="L828" s="4"/>
      <c r="M828" s="4"/>
      <c r="N828" s="53"/>
      <c r="O828" s="4"/>
      <c r="P828" s="4"/>
      <c r="Q828" s="4"/>
      <c r="R828" s="4"/>
      <c r="S828" s="4"/>
      <c r="T828" s="4"/>
      <c r="U828" s="4"/>
      <c r="V828" s="4"/>
      <c r="W828" s="4"/>
      <c r="X828" s="4"/>
      <c r="Y828" s="4"/>
      <c r="Z828" s="4"/>
    </row>
    <row r="829" spans="1:26" ht="15.75" customHeight="1">
      <c r="A829" s="71"/>
      <c r="B829" s="7"/>
      <c r="C829" s="4"/>
      <c r="D829" s="4"/>
      <c r="E829" s="4"/>
      <c r="F829" s="7"/>
      <c r="G829" s="4"/>
      <c r="H829" s="4"/>
      <c r="I829" s="7"/>
      <c r="J829" s="7"/>
      <c r="K829" s="4"/>
      <c r="L829" s="4"/>
      <c r="M829" s="4"/>
      <c r="N829" s="53"/>
      <c r="O829" s="4"/>
      <c r="P829" s="4"/>
      <c r="Q829" s="4"/>
      <c r="R829" s="4"/>
      <c r="S829" s="4"/>
      <c r="T829" s="4"/>
      <c r="U829" s="4"/>
      <c r="V829" s="4"/>
      <c r="W829" s="4"/>
      <c r="X829" s="4"/>
      <c r="Y829" s="4"/>
      <c r="Z829" s="4"/>
    </row>
    <row r="830" spans="1:26" ht="15.75" customHeight="1">
      <c r="A830" s="71"/>
      <c r="B830" s="7"/>
      <c r="C830" s="4"/>
      <c r="D830" s="4"/>
      <c r="E830" s="4"/>
      <c r="F830" s="7"/>
      <c r="G830" s="4"/>
      <c r="H830" s="4"/>
      <c r="I830" s="7"/>
      <c r="J830" s="7"/>
      <c r="K830" s="4"/>
      <c r="L830" s="4"/>
      <c r="M830" s="4"/>
      <c r="N830" s="53"/>
      <c r="O830" s="4"/>
      <c r="P830" s="4"/>
      <c r="Q830" s="4"/>
      <c r="R830" s="4"/>
      <c r="S830" s="4"/>
      <c r="T830" s="4"/>
      <c r="U830" s="4"/>
      <c r="V830" s="4"/>
      <c r="W830" s="4"/>
      <c r="X830" s="4"/>
      <c r="Y830" s="4"/>
      <c r="Z830" s="4"/>
    </row>
    <row r="831" spans="1:26" ht="15.75" customHeight="1">
      <c r="A831" s="71"/>
      <c r="B831" s="7"/>
      <c r="C831" s="4"/>
      <c r="D831" s="4"/>
      <c r="E831" s="4"/>
      <c r="F831" s="7"/>
      <c r="G831" s="4"/>
      <c r="H831" s="4"/>
      <c r="I831" s="7"/>
      <c r="J831" s="7"/>
      <c r="K831" s="4"/>
      <c r="L831" s="4"/>
      <c r="M831" s="4"/>
      <c r="N831" s="53"/>
      <c r="O831" s="4"/>
      <c r="P831" s="4"/>
      <c r="Q831" s="4"/>
      <c r="R831" s="4"/>
      <c r="S831" s="4"/>
      <c r="T831" s="4"/>
      <c r="U831" s="4"/>
      <c r="V831" s="4"/>
      <c r="W831" s="4"/>
      <c r="X831" s="4"/>
      <c r="Y831" s="4"/>
      <c r="Z831" s="4"/>
    </row>
    <row r="832" spans="1:26" ht="15.75" customHeight="1">
      <c r="A832" s="71"/>
      <c r="B832" s="7"/>
      <c r="C832" s="4"/>
      <c r="D832" s="4"/>
      <c r="E832" s="4"/>
      <c r="F832" s="7"/>
      <c r="G832" s="4"/>
      <c r="H832" s="4"/>
      <c r="I832" s="7"/>
      <c r="J832" s="7"/>
      <c r="K832" s="4"/>
      <c r="L832" s="4"/>
      <c r="M832" s="4"/>
      <c r="N832" s="53"/>
      <c r="O832" s="4"/>
      <c r="P832" s="4"/>
      <c r="Q832" s="4"/>
      <c r="R832" s="4"/>
      <c r="S832" s="4"/>
      <c r="T832" s="4"/>
      <c r="U832" s="4"/>
      <c r="V832" s="4"/>
      <c r="W832" s="4"/>
      <c r="X832" s="4"/>
      <c r="Y832" s="4"/>
      <c r="Z832" s="4"/>
    </row>
    <row r="833" spans="1:26" ht="15.75" customHeight="1">
      <c r="A833" s="71"/>
      <c r="B833" s="7"/>
      <c r="C833" s="4"/>
      <c r="D833" s="4"/>
      <c r="E833" s="4"/>
      <c r="F833" s="7"/>
      <c r="G833" s="4"/>
      <c r="H833" s="4"/>
      <c r="I833" s="7"/>
      <c r="J833" s="7"/>
      <c r="K833" s="4"/>
      <c r="L833" s="4"/>
      <c r="M833" s="4"/>
      <c r="N833" s="53"/>
      <c r="O833" s="4"/>
      <c r="P833" s="4"/>
      <c r="Q833" s="4"/>
      <c r="R833" s="4"/>
      <c r="S833" s="4"/>
      <c r="T833" s="4"/>
      <c r="U833" s="4"/>
      <c r="V833" s="4"/>
      <c r="W833" s="4"/>
      <c r="X833" s="4"/>
      <c r="Y833" s="4"/>
      <c r="Z833" s="4"/>
    </row>
    <row r="834" spans="1:26" ht="15.75" customHeight="1">
      <c r="A834" s="71"/>
      <c r="B834" s="7"/>
      <c r="C834" s="4"/>
      <c r="D834" s="4"/>
      <c r="E834" s="4"/>
      <c r="F834" s="7"/>
      <c r="G834" s="4"/>
      <c r="H834" s="4"/>
      <c r="I834" s="7"/>
      <c r="J834" s="7"/>
      <c r="K834" s="4"/>
      <c r="L834" s="4"/>
      <c r="M834" s="4"/>
      <c r="N834" s="53"/>
      <c r="O834" s="4"/>
      <c r="P834" s="4"/>
      <c r="Q834" s="4"/>
      <c r="R834" s="4"/>
      <c r="S834" s="4"/>
      <c r="T834" s="4"/>
      <c r="U834" s="4"/>
      <c r="V834" s="4"/>
      <c r="W834" s="4"/>
      <c r="X834" s="4"/>
      <c r="Y834" s="4"/>
      <c r="Z834" s="4"/>
    </row>
    <row r="835" spans="1:26" ht="15.75" customHeight="1">
      <c r="A835" s="71"/>
      <c r="B835" s="7"/>
      <c r="C835" s="4"/>
      <c r="D835" s="4"/>
      <c r="E835" s="4"/>
      <c r="F835" s="7"/>
      <c r="G835" s="4"/>
      <c r="H835" s="4"/>
      <c r="I835" s="7"/>
      <c r="J835" s="7"/>
      <c r="K835" s="4"/>
      <c r="L835" s="4"/>
      <c r="M835" s="4"/>
      <c r="N835" s="53"/>
      <c r="O835" s="4"/>
      <c r="P835" s="4"/>
      <c r="Q835" s="4"/>
      <c r="R835" s="4"/>
      <c r="S835" s="4"/>
      <c r="T835" s="4"/>
      <c r="U835" s="4"/>
      <c r="V835" s="4"/>
      <c r="W835" s="4"/>
      <c r="X835" s="4"/>
      <c r="Y835" s="4"/>
      <c r="Z835" s="4"/>
    </row>
    <row r="836" spans="1:26" ht="15.75" customHeight="1">
      <c r="A836" s="71"/>
      <c r="B836" s="7"/>
      <c r="C836" s="4"/>
      <c r="D836" s="4"/>
      <c r="E836" s="4"/>
      <c r="F836" s="7"/>
      <c r="G836" s="4"/>
      <c r="H836" s="4"/>
      <c r="I836" s="7"/>
      <c r="J836" s="7"/>
      <c r="K836" s="4"/>
      <c r="L836" s="4"/>
      <c r="M836" s="4"/>
      <c r="N836" s="53"/>
      <c r="O836" s="4"/>
      <c r="P836" s="4"/>
      <c r="Q836" s="4"/>
      <c r="R836" s="4"/>
      <c r="S836" s="4"/>
      <c r="T836" s="4"/>
      <c r="U836" s="4"/>
      <c r="V836" s="4"/>
      <c r="W836" s="4"/>
      <c r="X836" s="4"/>
      <c r="Y836" s="4"/>
      <c r="Z836" s="4"/>
    </row>
    <row r="837" spans="1:26" ht="15.75" customHeight="1">
      <c r="A837" s="71"/>
      <c r="B837" s="7"/>
      <c r="C837" s="4"/>
      <c r="D837" s="4"/>
      <c r="E837" s="4"/>
      <c r="F837" s="7"/>
      <c r="G837" s="4"/>
      <c r="H837" s="4"/>
      <c r="I837" s="7"/>
      <c r="J837" s="7"/>
      <c r="K837" s="4"/>
      <c r="L837" s="4"/>
      <c r="M837" s="4"/>
      <c r="N837" s="53"/>
      <c r="O837" s="4"/>
      <c r="P837" s="4"/>
      <c r="Q837" s="4"/>
      <c r="R837" s="4"/>
      <c r="S837" s="4"/>
      <c r="T837" s="4"/>
      <c r="U837" s="4"/>
      <c r="V837" s="4"/>
      <c r="W837" s="4"/>
      <c r="X837" s="4"/>
      <c r="Y837" s="4"/>
      <c r="Z837" s="4"/>
    </row>
    <row r="838" spans="1:26" ht="15.75" customHeight="1">
      <c r="A838" s="71"/>
      <c r="B838" s="7"/>
      <c r="C838" s="4"/>
      <c r="D838" s="4"/>
      <c r="E838" s="4"/>
      <c r="F838" s="7"/>
      <c r="G838" s="4"/>
      <c r="H838" s="4"/>
      <c r="I838" s="7"/>
      <c r="J838" s="7"/>
      <c r="K838" s="4"/>
      <c r="L838" s="4"/>
      <c r="M838" s="4"/>
      <c r="N838" s="53"/>
      <c r="O838" s="4"/>
      <c r="P838" s="4"/>
      <c r="Q838" s="4"/>
      <c r="R838" s="4"/>
      <c r="S838" s="4"/>
      <c r="T838" s="4"/>
      <c r="U838" s="4"/>
      <c r="V838" s="4"/>
      <c r="W838" s="4"/>
      <c r="X838" s="4"/>
      <c r="Y838" s="4"/>
      <c r="Z838" s="4"/>
    </row>
    <row r="839" spans="1:26" ht="15.75" customHeight="1">
      <c r="A839" s="71"/>
      <c r="B839" s="7"/>
      <c r="C839" s="4"/>
      <c r="D839" s="4"/>
      <c r="E839" s="4"/>
      <c r="F839" s="7"/>
      <c r="G839" s="4"/>
      <c r="H839" s="4"/>
      <c r="I839" s="7"/>
      <c r="J839" s="7"/>
      <c r="K839" s="4"/>
      <c r="L839" s="4"/>
      <c r="M839" s="4"/>
      <c r="N839" s="53"/>
      <c r="O839" s="4"/>
      <c r="P839" s="4"/>
      <c r="Q839" s="4"/>
      <c r="R839" s="4"/>
      <c r="S839" s="4"/>
      <c r="T839" s="4"/>
      <c r="U839" s="4"/>
      <c r="V839" s="4"/>
      <c r="W839" s="4"/>
      <c r="X839" s="4"/>
      <c r="Y839" s="4"/>
      <c r="Z839" s="4"/>
    </row>
    <row r="840" spans="1:26" ht="15.75" customHeight="1">
      <c r="A840" s="71"/>
      <c r="B840" s="7"/>
      <c r="C840" s="4"/>
      <c r="D840" s="4"/>
      <c r="E840" s="4"/>
      <c r="F840" s="7"/>
      <c r="G840" s="4"/>
      <c r="H840" s="4"/>
      <c r="I840" s="7"/>
      <c r="J840" s="7"/>
      <c r="K840" s="4"/>
      <c r="L840" s="4"/>
      <c r="M840" s="4"/>
      <c r="N840" s="53"/>
      <c r="O840" s="4"/>
      <c r="P840" s="4"/>
      <c r="Q840" s="4"/>
      <c r="R840" s="4"/>
      <c r="S840" s="4"/>
      <c r="T840" s="4"/>
      <c r="U840" s="4"/>
      <c r="V840" s="4"/>
      <c r="W840" s="4"/>
      <c r="X840" s="4"/>
      <c r="Y840" s="4"/>
      <c r="Z840" s="4"/>
    </row>
    <row r="841" spans="1:26" ht="15.75" customHeight="1">
      <c r="A841" s="71"/>
      <c r="B841" s="7"/>
      <c r="C841" s="4"/>
      <c r="D841" s="4"/>
      <c r="E841" s="4"/>
      <c r="F841" s="7"/>
      <c r="G841" s="4"/>
      <c r="H841" s="4"/>
      <c r="I841" s="7"/>
      <c r="J841" s="7"/>
      <c r="K841" s="4"/>
      <c r="L841" s="4"/>
      <c r="M841" s="4"/>
      <c r="N841" s="53"/>
      <c r="O841" s="4"/>
      <c r="P841" s="4"/>
      <c r="Q841" s="4"/>
      <c r="R841" s="4"/>
      <c r="S841" s="4"/>
      <c r="T841" s="4"/>
      <c r="U841" s="4"/>
      <c r="V841" s="4"/>
      <c r="W841" s="4"/>
      <c r="X841" s="4"/>
      <c r="Y841" s="4"/>
      <c r="Z841" s="4"/>
    </row>
    <row r="842" spans="1:26" ht="15.75" customHeight="1">
      <c r="A842" s="71"/>
      <c r="B842" s="7"/>
      <c r="C842" s="4"/>
      <c r="D842" s="4"/>
      <c r="E842" s="4"/>
      <c r="F842" s="7"/>
      <c r="G842" s="4"/>
      <c r="H842" s="4"/>
      <c r="I842" s="7"/>
      <c r="J842" s="7"/>
      <c r="K842" s="4"/>
      <c r="L842" s="4"/>
      <c r="M842" s="4"/>
      <c r="N842" s="53"/>
      <c r="O842" s="4"/>
      <c r="P842" s="4"/>
      <c r="Q842" s="4"/>
      <c r="R842" s="4"/>
      <c r="S842" s="4"/>
      <c r="T842" s="4"/>
      <c r="U842" s="4"/>
      <c r="V842" s="4"/>
      <c r="W842" s="4"/>
      <c r="X842" s="4"/>
      <c r="Y842" s="4"/>
      <c r="Z842" s="4"/>
    </row>
    <row r="843" spans="1:26" ht="15.75" customHeight="1">
      <c r="A843" s="71"/>
      <c r="B843" s="7"/>
      <c r="C843" s="4"/>
      <c r="D843" s="4"/>
      <c r="E843" s="4"/>
      <c r="F843" s="7"/>
      <c r="G843" s="4"/>
      <c r="H843" s="4"/>
      <c r="I843" s="7"/>
      <c r="J843" s="7"/>
      <c r="K843" s="4"/>
      <c r="L843" s="4"/>
      <c r="M843" s="4"/>
      <c r="N843" s="53"/>
      <c r="O843" s="4"/>
      <c r="P843" s="4"/>
      <c r="Q843" s="4"/>
      <c r="R843" s="4"/>
      <c r="S843" s="4"/>
      <c r="T843" s="4"/>
      <c r="U843" s="4"/>
      <c r="V843" s="4"/>
      <c r="W843" s="4"/>
      <c r="X843" s="4"/>
      <c r="Y843" s="4"/>
      <c r="Z843" s="4"/>
    </row>
    <row r="844" spans="1:26" ht="15.75" customHeight="1">
      <c r="A844" s="71"/>
      <c r="B844" s="7"/>
      <c r="C844" s="4"/>
      <c r="D844" s="4"/>
      <c r="E844" s="4"/>
      <c r="F844" s="7"/>
      <c r="G844" s="4"/>
      <c r="H844" s="4"/>
      <c r="I844" s="7"/>
      <c r="J844" s="7"/>
      <c r="K844" s="4"/>
      <c r="L844" s="4"/>
      <c r="M844" s="4"/>
      <c r="N844" s="53"/>
      <c r="O844" s="4"/>
      <c r="P844" s="4"/>
      <c r="Q844" s="4"/>
      <c r="R844" s="4"/>
      <c r="S844" s="4"/>
      <c r="T844" s="4"/>
      <c r="U844" s="4"/>
      <c r="V844" s="4"/>
      <c r="W844" s="4"/>
      <c r="X844" s="4"/>
      <c r="Y844" s="4"/>
      <c r="Z844" s="4"/>
    </row>
    <row r="845" spans="1:26" ht="15.75" customHeight="1">
      <c r="A845" s="71"/>
      <c r="B845" s="7"/>
      <c r="C845" s="4"/>
      <c r="D845" s="4"/>
      <c r="E845" s="4"/>
      <c r="F845" s="7"/>
      <c r="G845" s="4"/>
      <c r="H845" s="4"/>
      <c r="I845" s="7"/>
      <c r="J845" s="7"/>
      <c r="K845" s="4"/>
      <c r="L845" s="4"/>
      <c r="M845" s="4"/>
      <c r="N845" s="53"/>
      <c r="O845" s="4"/>
      <c r="P845" s="4"/>
      <c r="Q845" s="4"/>
      <c r="R845" s="4"/>
      <c r="S845" s="4"/>
      <c r="T845" s="4"/>
      <c r="U845" s="4"/>
      <c r="V845" s="4"/>
      <c r="W845" s="4"/>
      <c r="X845" s="4"/>
      <c r="Y845" s="4"/>
      <c r="Z845" s="4"/>
    </row>
    <row r="846" spans="1:26" ht="15.75" customHeight="1">
      <c r="A846" s="71"/>
      <c r="B846" s="7"/>
      <c r="C846" s="4"/>
      <c r="D846" s="4"/>
      <c r="E846" s="4"/>
      <c r="F846" s="7"/>
      <c r="G846" s="4"/>
      <c r="H846" s="4"/>
      <c r="I846" s="7"/>
      <c r="J846" s="7"/>
      <c r="K846" s="4"/>
      <c r="L846" s="4"/>
      <c r="M846" s="4"/>
      <c r="N846" s="53"/>
      <c r="O846" s="4"/>
      <c r="P846" s="4"/>
      <c r="Q846" s="4"/>
      <c r="R846" s="4"/>
      <c r="S846" s="4"/>
      <c r="T846" s="4"/>
      <c r="U846" s="4"/>
      <c r="V846" s="4"/>
      <c r="W846" s="4"/>
      <c r="X846" s="4"/>
      <c r="Y846" s="4"/>
      <c r="Z846" s="4"/>
    </row>
    <row r="847" spans="1:26" ht="15.75" customHeight="1">
      <c r="A847" s="71"/>
      <c r="B847" s="7"/>
      <c r="C847" s="4"/>
      <c r="D847" s="4"/>
      <c r="E847" s="4"/>
      <c r="F847" s="7"/>
      <c r="G847" s="4"/>
      <c r="H847" s="4"/>
      <c r="I847" s="7"/>
      <c r="J847" s="7"/>
      <c r="K847" s="4"/>
      <c r="L847" s="4"/>
      <c r="M847" s="4"/>
      <c r="N847" s="53"/>
      <c r="O847" s="4"/>
      <c r="P847" s="4"/>
      <c r="Q847" s="4"/>
      <c r="R847" s="4"/>
      <c r="S847" s="4"/>
      <c r="T847" s="4"/>
      <c r="U847" s="4"/>
      <c r="V847" s="4"/>
      <c r="W847" s="4"/>
      <c r="X847" s="4"/>
      <c r="Y847" s="4"/>
      <c r="Z847" s="4"/>
    </row>
    <row r="848" spans="1:26" ht="15.75" customHeight="1">
      <c r="A848" s="71"/>
      <c r="B848" s="7"/>
      <c r="C848" s="4"/>
      <c r="D848" s="4"/>
      <c r="E848" s="4"/>
      <c r="F848" s="7"/>
      <c r="G848" s="4"/>
      <c r="H848" s="4"/>
      <c r="I848" s="7"/>
      <c r="J848" s="7"/>
      <c r="K848" s="4"/>
      <c r="L848" s="4"/>
      <c r="M848" s="4"/>
      <c r="N848" s="53"/>
      <c r="O848" s="4"/>
      <c r="P848" s="4"/>
      <c r="Q848" s="4"/>
      <c r="R848" s="4"/>
      <c r="S848" s="4"/>
      <c r="T848" s="4"/>
      <c r="U848" s="4"/>
      <c r="V848" s="4"/>
      <c r="W848" s="4"/>
      <c r="X848" s="4"/>
      <c r="Y848" s="4"/>
      <c r="Z848" s="4"/>
    </row>
    <row r="849" spans="1:26" ht="15.75" customHeight="1">
      <c r="A849" s="71"/>
      <c r="B849" s="7"/>
      <c r="C849" s="4"/>
      <c r="D849" s="4"/>
      <c r="E849" s="4"/>
      <c r="F849" s="7"/>
      <c r="G849" s="4"/>
      <c r="H849" s="4"/>
      <c r="I849" s="7"/>
      <c r="J849" s="7"/>
      <c r="K849" s="4"/>
      <c r="L849" s="4"/>
      <c r="M849" s="4"/>
      <c r="N849" s="53"/>
      <c r="O849" s="4"/>
      <c r="P849" s="4"/>
      <c r="Q849" s="4"/>
      <c r="R849" s="4"/>
      <c r="S849" s="4"/>
      <c r="T849" s="4"/>
      <c r="U849" s="4"/>
      <c r="V849" s="4"/>
      <c r="W849" s="4"/>
      <c r="X849" s="4"/>
      <c r="Y849" s="4"/>
      <c r="Z849" s="4"/>
    </row>
    <row r="850" spans="1:26" ht="15.75" customHeight="1">
      <c r="A850" s="71"/>
      <c r="B850" s="7"/>
      <c r="C850" s="4"/>
      <c r="D850" s="4"/>
      <c r="E850" s="4"/>
      <c r="F850" s="7"/>
      <c r="G850" s="4"/>
      <c r="H850" s="4"/>
      <c r="I850" s="7"/>
      <c r="J850" s="7"/>
      <c r="K850" s="4"/>
      <c r="L850" s="4"/>
      <c r="M850" s="4"/>
      <c r="N850" s="53"/>
      <c r="O850" s="4"/>
      <c r="P850" s="4"/>
      <c r="Q850" s="4"/>
      <c r="R850" s="4"/>
      <c r="S850" s="4"/>
      <c r="T850" s="4"/>
      <c r="U850" s="4"/>
      <c r="V850" s="4"/>
      <c r="W850" s="4"/>
      <c r="X850" s="4"/>
      <c r="Y850" s="4"/>
      <c r="Z850" s="4"/>
    </row>
    <row r="851" spans="1:26" ht="15.75" customHeight="1">
      <c r="A851" s="71"/>
      <c r="B851" s="7"/>
      <c r="C851" s="4"/>
      <c r="D851" s="4"/>
      <c r="E851" s="4"/>
      <c r="F851" s="7"/>
      <c r="G851" s="4"/>
      <c r="H851" s="4"/>
      <c r="I851" s="7"/>
      <c r="J851" s="7"/>
      <c r="K851" s="4"/>
      <c r="L851" s="4"/>
      <c r="M851" s="4"/>
      <c r="N851" s="53"/>
      <c r="O851" s="4"/>
      <c r="P851" s="4"/>
      <c r="Q851" s="4"/>
      <c r="R851" s="4"/>
      <c r="S851" s="4"/>
      <c r="T851" s="4"/>
      <c r="U851" s="4"/>
      <c r="V851" s="4"/>
      <c r="W851" s="4"/>
      <c r="X851" s="4"/>
      <c r="Y851" s="4"/>
      <c r="Z851" s="4"/>
    </row>
    <row r="852" spans="1:26" ht="15.75" customHeight="1">
      <c r="A852" s="71"/>
      <c r="B852" s="7"/>
      <c r="C852" s="4"/>
      <c r="D852" s="4"/>
      <c r="E852" s="4"/>
      <c r="F852" s="7"/>
      <c r="G852" s="4"/>
      <c r="H852" s="4"/>
      <c r="I852" s="7"/>
      <c r="J852" s="7"/>
      <c r="K852" s="4"/>
      <c r="L852" s="4"/>
      <c r="M852" s="4"/>
      <c r="N852" s="53"/>
      <c r="O852" s="4"/>
      <c r="P852" s="4"/>
      <c r="Q852" s="4"/>
      <c r="R852" s="4"/>
      <c r="S852" s="4"/>
      <c r="T852" s="4"/>
      <c r="U852" s="4"/>
      <c r="V852" s="4"/>
      <c r="W852" s="4"/>
      <c r="X852" s="4"/>
      <c r="Y852" s="4"/>
      <c r="Z852" s="4"/>
    </row>
    <row r="853" spans="1:26" ht="15.75" customHeight="1">
      <c r="A853" s="71"/>
      <c r="B853" s="7"/>
      <c r="C853" s="4"/>
      <c r="D853" s="4"/>
      <c r="E853" s="4"/>
      <c r="F853" s="7"/>
      <c r="G853" s="4"/>
      <c r="H853" s="4"/>
      <c r="I853" s="7"/>
      <c r="J853" s="7"/>
      <c r="K853" s="4"/>
      <c r="L853" s="4"/>
      <c r="M853" s="4"/>
      <c r="N853" s="53"/>
      <c r="O853" s="4"/>
      <c r="P853" s="4"/>
      <c r="Q853" s="4"/>
      <c r="R853" s="4"/>
      <c r="S853" s="4"/>
      <c r="T853" s="4"/>
      <c r="U853" s="4"/>
      <c r="V853" s="4"/>
      <c r="W853" s="4"/>
      <c r="X853" s="4"/>
      <c r="Y853" s="4"/>
      <c r="Z853" s="4"/>
    </row>
    <row r="854" spans="1:26" ht="15.75" customHeight="1">
      <c r="A854" s="71"/>
      <c r="B854" s="7"/>
      <c r="C854" s="4"/>
      <c r="D854" s="4"/>
      <c r="E854" s="4"/>
      <c r="F854" s="7"/>
      <c r="G854" s="4"/>
      <c r="H854" s="4"/>
      <c r="I854" s="7"/>
      <c r="J854" s="7"/>
      <c r="K854" s="4"/>
      <c r="L854" s="4"/>
      <c r="M854" s="4"/>
      <c r="N854" s="53"/>
      <c r="O854" s="4"/>
      <c r="P854" s="4"/>
      <c r="Q854" s="4"/>
      <c r="R854" s="4"/>
      <c r="S854" s="4"/>
      <c r="T854" s="4"/>
      <c r="U854" s="4"/>
      <c r="V854" s="4"/>
      <c r="W854" s="4"/>
      <c r="X854" s="4"/>
      <c r="Y854" s="4"/>
      <c r="Z854" s="4"/>
    </row>
    <row r="855" spans="1:26" ht="15.75" customHeight="1">
      <c r="A855" s="71"/>
      <c r="B855" s="7"/>
      <c r="C855" s="4"/>
      <c r="D855" s="4"/>
      <c r="E855" s="4"/>
      <c r="F855" s="7"/>
      <c r="G855" s="4"/>
      <c r="H855" s="4"/>
      <c r="I855" s="7"/>
      <c r="J855" s="7"/>
      <c r="K855" s="4"/>
      <c r="L855" s="4"/>
      <c r="M855" s="4"/>
      <c r="N855" s="53"/>
      <c r="O855" s="4"/>
      <c r="P855" s="4"/>
      <c r="Q855" s="4"/>
      <c r="R855" s="4"/>
      <c r="S855" s="4"/>
      <c r="T855" s="4"/>
      <c r="U855" s="4"/>
      <c r="V855" s="4"/>
      <c r="W855" s="4"/>
      <c r="X855" s="4"/>
      <c r="Y855" s="4"/>
      <c r="Z855" s="4"/>
    </row>
    <row r="856" spans="1:26" ht="15.75" customHeight="1">
      <c r="A856" s="71"/>
      <c r="B856" s="7"/>
      <c r="C856" s="4"/>
      <c r="D856" s="4"/>
      <c r="E856" s="4"/>
      <c r="F856" s="7"/>
      <c r="G856" s="4"/>
      <c r="H856" s="4"/>
      <c r="I856" s="7"/>
      <c r="J856" s="7"/>
      <c r="K856" s="4"/>
      <c r="L856" s="4"/>
      <c r="M856" s="4"/>
      <c r="N856" s="53"/>
      <c r="O856" s="4"/>
      <c r="P856" s="4"/>
      <c r="Q856" s="4"/>
      <c r="R856" s="4"/>
      <c r="S856" s="4"/>
      <c r="T856" s="4"/>
      <c r="U856" s="4"/>
      <c r="V856" s="4"/>
      <c r="W856" s="4"/>
      <c r="X856" s="4"/>
      <c r="Y856" s="4"/>
      <c r="Z856" s="4"/>
    </row>
    <row r="857" spans="1:26" ht="15.75" customHeight="1">
      <c r="A857" s="71"/>
      <c r="B857" s="7"/>
      <c r="C857" s="4"/>
      <c r="D857" s="4"/>
      <c r="E857" s="4"/>
      <c r="F857" s="7"/>
      <c r="G857" s="4"/>
      <c r="H857" s="4"/>
      <c r="I857" s="7"/>
      <c r="J857" s="7"/>
      <c r="K857" s="4"/>
      <c r="L857" s="4"/>
      <c r="M857" s="4"/>
      <c r="N857" s="53"/>
      <c r="O857" s="4"/>
      <c r="P857" s="4"/>
      <c r="Q857" s="4"/>
      <c r="R857" s="4"/>
      <c r="S857" s="4"/>
      <c r="T857" s="4"/>
      <c r="U857" s="4"/>
      <c r="V857" s="4"/>
      <c r="W857" s="4"/>
      <c r="X857" s="4"/>
      <c r="Y857" s="4"/>
      <c r="Z857" s="4"/>
    </row>
    <row r="858" spans="1:26" ht="15.75" customHeight="1">
      <c r="A858" s="71"/>
      <c r="B858" s="7"/>
      <c r="C858" s="4"/>
      <c r="D858" s="4"/>
      <c r="E858" s="4"/>
      <c r="F858" s="7"/>
      <c r="G858" s="4"/>
      <c r="H858" s="4"/>
      <c r="I858" s="7"/>
      <c r="J858" s="7"/>
      <c r="K858" s="4"/>
      <c r="L858" s="4"/>
      <c r="M858" s="4"/>
      <c r="N858" s="53"/>
      <c r="O858" s="4"/>
      <c r="P858" s="4"/>
      <c r="Q858" s="4"/>
      <c r="R858" s="4"/>
      <c r="S858" s="4"/>
      <c r="T858" s="4"/>
      <c r="U858" s="4"/>
      <c r="V858" s="4"/>
      <c r="W858" s="4"/>
      <c r="X858" s="4"/>
      <c r="Y858" s="4"/>
      <c r="Z858" s="4"/>
    </row>
    <row r="859" spans="1:26" ht="15.75" customHeight="1">
      <c r="A859" s="71"/>
      <c r="B859" s="7"/>
      <c r="C859" s="4"/>
      <c r="D859" s="4"/>
      <c r="E859" s="4"/>
      <c r="F859" s="7"/>
      <c r="G859" s="4"/>
      <c r="H859" s="4"/>
      <c r="I859" s="7"/>
      <c r="J859" s="7"/>
      <c r="K859" s="4"/>
      <c r="L859" s="4"/>
      <c r="M859" s="4"/>
      <c r="N859" s="53"/>
      <c r="O859" s="4"/>
      <c r="P859" s="4"/>
      <c r="Q859" s="4"/>
      <c r="R859" s="4"/>
      <c r="S859" s="4"/>
      <c r="T859" s="4"/>
      <c r="U859" s="4"/>
      <c r="V859" s="4"/>
      <c r="W859" s="4"/>
      <c r="X859" s="4"/>
      <c r="Y859" s="4"/>
      <c r="Z859" s="4"/>
    </row>
    <row r="860" spans="1:26" ht="15.75" customHeight="1">
      <c r="A860" s="71"/>
      <c r="B860" s="7"/>
      <c r="C860" s="4"/>
      <c r="D860" s="4"/>
      <c r="E860" s="4"/>
      <c r="F860" s="7"/>
      <c r="G860" s="4"/>
      <c r="H860" s="4"/>
      <c r="I860" s="7"/>
      <c r="J860" s="7"/>
      <c r="K860" s="4"/>
      <c r="L860" s="4"/>
      <c r="M860" s="4"/>
      <c r="N860" s="53"/>
      <c r="O860" s="4"/>
      <c r="P860" s="4"/>
      <c r="Q860" s="4"/>
      <c r="R860" s="4"/>
      <c r="S860" s="4"/>
      <c r="T860" s="4"/>
      <c r="U860" s="4"/>
      <c r="V860" s="4"/>
      <c r="W860" s="4"/>
      <c r="X860" s="4"/>
      <c r="Y860" s="4"/>
      <c r="Z860" s="4"/>
    </row>
    <row r="861" spans="1:26" ht="15.75" customHeight="1">
      <c r="A861" s="71"/>
      <c r="B861" s="7"/>
      <c r="C861" s="4"/>
      <c r="D861" s="4"/>
      <c r="E861" s="4"/>
      <c r="F861" s="7"/>
      <c r="G861" s="4"/>
      <c r="H861" s="4"/>
      <c r="I861" s="7"/>
      <c r="J861" s="7"/>
      <c r="K861" s="4"/>
      <c r="L861" s="4"/>
      <c r="M861" s="4"/>
      <c r="N861" s="53"/>
      <c r="O861" s="4"/>
      <c r="P861" s="4"/>
      <c r="Q861" s="4"/>
      <c r="R861" s="4"/>
      <c r="S861" s="4"/>
      <c r="T861" s="4"/>
      <c r="U861" s="4"/>
      <c r="V861" s="4"/>
      <c r="W861" s="4"/>
      <c r="X861" s="4"/>
      <c r="Y861" s="4"/>
      <c r="Z861" s="4"/>
    </row>
    <row r="862" spans="1:26" ht="15.75" customHeight="1">
      <c r="A862" s="71"/>
      <c r="B862" s="7"/>
      <c r="C862" s="4"/>
      <c r="D862" s="4"/>
      <c r="E862" s="4"/>
      <c r="F862" s="7"/>
      <c r="G862" s="4"/>
      <c r="H862" s="4"/>
      <c r="I862" s="7"/>
      <c r="J862" s="7"/>
      <c r="K862" s="4"/>
      <c r="L862" s="4"/>
      <c r="M862" s="4"/>
      <c r="N862" s="53"/>
      <c r="O862" s="4"/>
      <c r="P862" s="4"/>
      <c r="Q862" s="4"/>
      <c r="R862" s="4"/>
      <c r="S862" s="4"/>
      <c r="T862" s="4"/>
      <c r="U862" s="4"/>
      <c r="V862" s="4"/>
      <c r="W862" s="4"/>
      <c r="X862" s="4"/>
      <c r="Y862" s="4"/>
      <c r="Z862" s="4"/>
    </row>
    <row r="863" spans="1:26" ht="15.75" customHeight="1">
      <c r="A863" s="71"/>
      <c r="B863" s="7"/>
      <c r="C863" s="4"/>
      <c r="D863" s="4"/>
      <c r="E863" s="4"/>
      <c r="F863" s="7"/>
      <c r="G863" s="4"/>
      <c r="H863" s="4"/>
      <c r="I863" s="7"/>
      <c r="J863" s="7"/>
      <c r="K863" s="4"/>
      <c r="L863" s="4"/>
      <c r="M863" s="4"/>
      <c r="N863" s="53"/>
      <c r="O863" s="4"/>
      <c r="P863" s="4"/>
      <c r="Q863" s="4"/>
      <c r="R863" s="4"/>
      <c r="S863" s="4"/>
      <c r="T863" s="4"/>
      <c r="U863" s="4"/>
      <c r="V863" s="4"/>
      <c r="W863" s="4"/>
      <c r="X863" s="4"/>
      <c r="Y863" s="4"/>
      <c r="Z863" s="4"/>
    </row>
    <row r="864" spans="1:26" ht="15.75" customHeight="1">
      <c r="A864" s="71"/>
      <c r="B864" s="7"/>
      <c r="C864" s="4"/>
      <c r="D864" s="4"/>
      <c r="E864" s="4"/>
      <c r="F864" s="7"/>
      <c r="G864" s="4"/>
      <c r="H864" s="4"/>
      <c r="I864" s="7"/>
      <c r="J864" s="7"/>
      <c r="K864" s="4"/>
      <c r="L864" s="4"/>
      <c r="M864" s="4"/>
      <c r="N864" s="53"/>
      <c r="O864" s="4"/>
      <c r="P864" s="4"/>
      <c r="Q864" s="4"/>
      <c r="R864" s="4"/>
      <c r="S864" s="4"/>
      <c r="T864" s="4"/>
      <c r="U864" s="4"/>
      <c r="V864" s="4"/>
      <c r="W864" s="4"/>
      <c r="X864" s="4"/>
      <c r="Y864" s="4"/>
      <c r="Z864" s="4"/>
    </row>
    <row r="865" spans="1:26" ht="15.75" customHeight="1">
      <c r="A865" s="71"/>
      <c r="B865" s="7"/>
      <c r="C865" s="4"/>
      <c r="D865" s="4"/>
      <c r="E865" s="4"/>
      <c r="F865" s="7"/>
      <c r="G865" s="4"/>
      <c r="H865" s="4"/>
      <c r="I865" s="7"/>
      <c r="J865" s="7"/>
      <c r="K865" s="4"/>
      <c r="L865" s="4"/>
      <c r="M865" s="4"/>
      <c r="N865" s="53"/>
      <c r="O865" s="4"/>
      <c r="P865" s="4"/>
      <c r="Q865" s="4"/>
      <c r="R865" s="4"/>
      <c r="S865" s="4"/>
      <c r="T865" s="4"/>
      <c r="U865" s="4"/>
      <c r="V865" s="4"/>
      <c r="W865" s="4"/>
      <c r="X865" s="4"/>
      <c r="Y865" s="4"/>
      <c r="Z865" s="4"/>
    </row>
    <row r="866" spans="1:26" ht="15.75" customHeight="1">
      <c r="A866" s="71"/>
      <c r="B866" s="7"/>
      <c r="C866" s="4"/>
      <c r="D866" s="4"/>
      <c r="E866" s="4"/>
      <c r="F866" s="7"/>
      <c r="G866" s="4"/>
      <c r="H866" s="4"/>
      <c r="I866" s="7"/>
      <c r="J866" s="7"/>
      <c r="K866" s="4"/>
      <c r="L866" s="4"/>
      <c r="M866" s="4"/>
      <c r="N866" s="53"/>
      <c r="O866" s="4"/>
      <c r="P866" s="4"/>
      <c r="Q866" s="4"/>
      <c r="R866" s="4"/>
      <c r="S866" s="4"/>
      <c r="T866" s="4"/>
      <c r="U866" s="4"/>
      <c r="V866" s="4"/>
      <c r="W866" s="4"/>
      <c r="X866" s="4"/>
      <c r="Y866" s="4"/>
      <c r="Z866" s="4"/>
    </row>
    <row r="867" spans="1:26" ht="15.75" customHeight="1">
      <c r="A867" s="71"/>
      <c r="B867" s="7"/>
      <c r="C867" s="4"/>
      <c r="D867" s="4"/>
      <c r="E867" s="4"/>
      <c r="F867" s="7"/>
      <c r="G867" s="4"/>
      <c r="H867" s="4"/>
      <c r="I867" s="7"/>
      <c r="J867" s="7"/>
      <c r="K867" s="4"/>
      <c r="L867" s="4"/>
      <c r="M867" s="4"/>
      <c r="N867" s="53"/>
      <c r="O867" s="4"/>
      <c r="P867" s="4"/>
      <c r="Q867" s="4"/>
      <c r="R867" s="4"/>
      <c r="S867" s="4"/>
      <c r="T867" s="4"/>
      <c r="U867" s="4"/>
      <c r="V867" s="4"/>
      <c r="W867" s="4"/>
      <c r="X867" s="4"/>
      <c r="Y867" s="4"/>
      <c r="Z867" s="4"/>
    </row>
    <row r="868" spans="1:26" ht="15.75" customHeight="1">
      <c r="A868" s="71"/>
      <c r="B868" s="7"/>
      <c r="C868" s="4"/>
      <c r="D868" s="4"/>
      <c r="E868" s="4"/>
      <c r="F868" s="7"/>
      <c r="G868" s="4"/>
      <c r="H868" s="4"/>
      <c r="I868" s="7"/>
      <c r="J868" s="7"/>
      <c r="K868" s="4"/>
      <c r="L868" s="4"/>
      <c r="M868" s="4"/>
      <c r="N868" s="53"/>
      <c r="O868" s="4"/>
      <c r="P868" s="4"/>
      <c r="Q868" s="4"/>
      <c r="R868" s="4"/>
      <c r="S868" s="4"/>
      <c r="T868" s="4"/>
      <c r="U868" s="4"/>
      <c r="V868" s="4"/>
      <c r="W868" s="4"/>
      <c r="X868" s="4"/>
      <c r="Y868" s="4"/>
      <c r="Z868" s="4"/>
    </row>
    <row r="869" spans="1:26" ht="15.75" customHeight="1">
      <c r="A869" s="71"/>
      <c r="B869" s="7"/>
      <c r="C869" s="4"/>
      <c r="D869" s="4"/>
      <c r="E869" s="4"/>
      <c r="F869" s="7"/>
      <c r="G869" s="4"/>
      <c r="H869" s="4"/>
      <c r="I869" s="7"/>
      <c r="J869" s="7"/>
      <c r="K869" s="4"/>
      <c r="L869" s="4"/>
      <c r="M869" s="4"/>
      <c r="N869" s="53"/>
      <c r="O869" s="4"/>
      <c r="P869" s="4"/>
      <c r="Q869" s="4"/>
      <c r="R869" s="4"/>
      <c r="S869" s="4"/>
      <c r="T869" s="4"/>
      <c r="U869" s="4"/>
      <c r="V869" s="4"/>
      <c r="W869" s="4"/>
      <c r="X869" s="4"/>
      <c r="Y869" s="4"/>
      <c r="Z869" s="4"/>
    </row>
    <row r="870" spans="1:26" ht="15.75" customHeight="1">
      <c r="A870" s="71"/>
      <c r="B870" s="7"/>
      <c r="C870" s="4"/>
      <c r="D870" s="4"/>
      <c r="E870" s="4"/>
      <c r="F870" s="7"/>
      <c r="G870" s="4"/>
      <c r="H870" s="4"/>
      <c r="I870" s="7"/>
      <c r="J870" s="7"/>
      <c r="K870" s="4"/>
      <c r="L870" s="4"/>
      <c r="M870" s="4"/>
      <c r="N870" s="53"/>
      <c r="O870" s="4"/>
      <c r="P870" s="4"/>
      <c r="Q870" s="4"/>
      <c r="R870" s="4"/>
      <c r="S870" s="4"/>
      <c r="T870" s="4"/>
      <c r="U870" s="4"/>
      <c r="V870" s="4"/>
      <c r="W870" s="4"/>
      <c r="X870" s="4"/>
      <c r="Y870" s="4"/>
      <c r="Z870" s="4"/>
    </row>
    <row r="871" spans="1:26" ht="15.75" customHeight="1">
      <c r="A871" s="71"/>
      <c r="B871" s="7"/>
      <c r="C871" s="4"/>
      <c r="D871" s="4"/>
      <c r="E871" s="4"/>
      <c r="F871" s="7"/>
      <c r="G871" s="4"/>
      <c r="H871" s="4"/>
      <c r="I871" s="7"/>
      <c r="J871" s="7"/>
      <c r="K871" s="4"/>
      <c r="L871" s="4"/>
      <c r="M871" s="4"/>
      <c r="N871" s="53"/>
      <c r="O871" s="4"/>
      <c r="P871" s="4"/>
      <c r="Q871" s="4"/>
      <c r="R871" s="4"/>
      <c r="S871" s="4"/>
      <c r="T871" s="4"/>
      <c r="U871" s="4"/>
      <c r="V871" s="4"/>
      <c r="W871" s="4"/>
      <c r="X871" s="4"/>
      <c r="Y871" s="4"/>
      <c r="Z871" s="4"/>
    </row>
    <row r="872" spans="1:26" ht="15.75" customHeight="1">
      <c r="A872" s="71"/>
      <c r="B872" s="7"/>
      <c r="C872" s="4"/>
      <c r="D872" s="4"/>
      <c r="E872" s="4"/>
      <c r="F872" s="7"/>
      <c r="G872" s="4"/>
      <c r="H872" s="4"/>
      <c r="I872" s="7"/>
      <c r="J872" s="7"/>
      <c r="K872" s="4"/>
      <c r="L872" s="4"/>
      <c r="M872" s="4"/>
      <c r="N872" s="53"/>
      <c r="O872" s="4"/>
      <c r="P872" s="4"/>
      <c r="Q872" s="4"/>
      <c r="R872" s="4"/>
      <c r="S872" s="4"/>
      <c r="T872" s="4"/>
      <c r="U872" s="4"/>
      <c r="V872" s="4"/>
      <c r="W872" s="4"/>
      <c r="X872" s="4"/>
      <c r="Y872" s="4"/>
      <c r="Z872" s="4"/>
    </row>
    <row r="873" spans="1:26" ht="15.75" customHeight="1">
      <c r="A873" s="71"/>
      <c r="B873" s="7"/>
      <c r="C873" s="4"/>
      <c r="D873" s="4"/>
      <c r="E873" s="4"/>
      <c r="F873" s="7"/>
      <c r="G873" s="4"/>
      <c r="H873" s="4"/>
      <c r="I873" s="7"/>
      <c r="J873" s="7"/>
      <c r="K873" s="4"/>
      <c r="L873" s="4"/>
      <c r="M873" s="4"/>
      <c r="N873" s="53"/>
      <c r="O873" s="4"/>
      <c r="P873" s="4"/>
      <c r="Q873" s="4"/>
      <c r="R873" s="4"/>
      <c r="S873" s="4"/>
      <c r="T873" s="4"/>
      <c r="U873" s="4"/>
      <c r="V873" s="4"/>
      <c r="W873" s="4"/>
      <c r="X873" s="4"/>
      <c r="Y873" s="4"/>
      <c r="Z873" s="4"/>
    </row>
    <row r="874" spans="1:26" ht="15.75" customHeight="1">
      <c r="A874" s="71"/>
      <c r="B874" s="7"/>
      <c r="C874" s="4"/>
      <c r="D874" s="4"/>
      <c r="E874" s="4"/>
      <c r="F874" s="7"/>
      <c r="G874" s="4"/>
      <c r="H874" s="4"/>
      <c r="I874" s="7"/>
      <c r="J874" s="7"/>
      <c r="K874" s="4"/>
      <c r="L874" s="4"/>
      <c r="M874" s="4"/>
      <c r="N874" s="53"/>
      <c r="O874" s="4"/>
      <c r="P874" s="4"/>
      <c r="Q874" s="4"/>
      <c r="R874" s="4"/>
      <c r="S874" s="4"/>
      <c r="T874" s="4"/>
      <c r="U874" s="4"/>
      <c r="V874" s="4"/>
      <c r="W874" s="4"/>
      <c r="X874" s="4"/>
      <c r="Y874" s="4"/>
      <c r="Z874" s="4"/>
    </row>
    <row r="875" spans="1:26" ht="15.75" customHeight="1">
      <c r="A875" s="71"/>
      <c r="B875" s="7"/>
      <c r="C875" s="4"/>
      <c r="D875" s="4"/>
      <c r="E875" s="4"/>
      <c r="F875" s="7"/>
      <c r="G875" s="4"/>
      <c r="H875" s="4"/>
      <c r="I875" s="7"/>
      <c r="J875" s="7"/>
      <c r="K875" s="4"/>
      <c r="L875" s="4"/>
      <c r="M875" s="4"/>
      <c r="N875" s="53"/>
      <c r="O875" s="4"/>
      <c r="P875" s="4"/>
      <c r="Q875" s="4"/>
      <c r="R875" s="4"/>
      <c r="S875" s="4"/>
      <c r="T875" s="4"/>
      <c r="U875" s="4"/>
      <c r="V875" s="4"/>
      <c r="W875" s="4"/>
      <c r="X875" s="4"/>
      <c r="Y875" s="4"/>
      <c r="Z875" s="4"/>
    </row>
    <row r="876" spans="1:26" ht="15.75" customHeight="1">
      <c r="A876" s="71"/>
      <c r="B876" s="7"/>
      <c r="C876" s="4"/>
      <c r="D876" s="4"/>
      <c r="E876" s="4"/>
      <c r="F876" s="7"/>
      <c r="G876" s="4"/>
      <c r="H876" s="4"/>
      <c r="I876" s="7"/>
      <c r="J876" s="7"/>
      <c r="K876" s="4"/>
      <c r="L876" s="4"/>
      <c r="M876" s="4"/>
      <c r="N876" s="53"/>
      <c r="O876" s="4"/>
      <c r="P876" s="4"/>
      <c r="Q876" s="4"/>
      <c r="R876" s="4"/>
      <c r="S876" s="4"/>
      <c r="T876" s="4"/>
      <c r="U876" s="4"/>
      <c r="V876" s="4"/>
      <c r="W876" s="4"/>
      <c r="X876" s="4"/>
      <c r="Y876" s="4"/>
      <c r="Z876" s="4"/>
    </row>
    <row r="877" spans="1:26" ht="15.75" customHeight="1">
      <c r="A877" s="71"/>
      <c r="B877" s="7"/>
      <c r="C877" s="4"/>
      <c r="D877" s="4"/>
      <c r="E877" s="4"/>
      <c r="F877" s="7"/>
      <c r="G877" s="4"/>
      <c r="H877" s="4"/>
      <c r="I877" s="7"/>
      <c r="J877" s="7"/>
      <c r="K877" s="4"/>
      <c r="L877" s="4"/>
      <c r="M877" s="4"/>
      <c r="N877" s="53"/>
      <c r="O877" s="4"/>
      <c r="P877" s="4"/>
      <c r="Q877" s="4"/>
      <c r="R877" s="4"/>
      <c r="S877" s="4"/>
      <c r="T877" s="4"/>
      <c r="U877" s="4"/>
      <c r="V877" s="4"/>
      <c r="W877" s="4"/>
      <c r="X877" s="4"/>
      <c r="Y877" s="4"/>
      <c r="Z877" s="4"/>
    </row>
    <row r="878" spans="1:26" ht="15.75" customHeight="1">
      <c r="A878" s="71"/>
      <c r="B878" s="7"/>
      <c r="C878" s="4"/>
      <c r="D878" s="4"/>
      <c r="E878" s="4"/>
      <c r="F878" s="7"/>
      <c r="G878" s="4"/>
      <c r="H878" s="4"/>
      <c r="I878" s="7"/>
      <c r="J878" s="7"/>
      <c r="K878" s="4"/>
      <c r="L878" s="4"/>
      <c r="M878" s="4"/>
      <c r="N878" s="53"/>
      <c r="O878" s="4"/>
      <c r="P878" s="4"/>
      <c r="Q878" s="4"/>
      <c r="R878" s="4"/>
      <c r="S878" s="4"/>
      <c r="T878" s="4"/>
      <c r="U878" s="4"/>
      <c r="V878" s="4"/>
      <c r="W878" s="4"/>
      <c r="X878" s="4"/>
      <c r="Y878" s="4"/>
      <c r="Z878" s="4"/>
    </row>
    <row r="879" spans="1:26" ht="15.75" customHeight="1">
      <c r="A879" s="71"/>
      <c r="B879" s="7"/>
      <c r="C879" s="4"/>
      <c r="D879" s="4"/>
      <c r="E879" s="4"/>
      <c r="F879" s="7"/>
      <c r="G879" s="4"/>
      <c r="H879" s="4"/>
      <c r="I879" s="7"/>
      <c r="J879" s="7"/>
      <c r="K879" s="4"/>
      <c r="L879" s="4"/>
      <c r="M879" s="4"/>
      <c r="N879" s="53"/>
      <c r="O879" s="4"/>
      <c r="P879" s="4"/>
      <c r="Q879" s="4"/>
      <c r="R879" s="4"/>
      <c r="S879" s="4"/>
      <c r="T879" s="4"/>
      <c r="U879" s="4"/>
      <c r="V879" s="4"/>
      <c r="W879" s="4"/>
      <c r="X879" s="4"/>
      <c r="Y879" s="4"/>
      <c r="Z879" s="4"/>
    </row>
    <row r="880" spans="1:26" ht="15.75" customHeight="1">
      <c r="A880" s="71"/>
      <c r="B880" s="7"/>
      <c r="C880" s="4"/>
      <c r="D880" s="4"/>
      <c r="E880" s="4"/>
      <c r="F880" s="7"/>
      <c r="G880" s="4"/>
      <c r="H880" s="4"/>
      <c r="I880" s="7"/>
      <c r="J880" s="7"/>
      <c r="K880" s="4"/>
      <c r="L880" s="4"/>
      <c r="M880" s="4"/>
      <c r="N880" s="53"/>
      <c r="O880" s="4"/>
      <c r="P880" s="4"/>
      <c r="Q880" s="4"/>
      <c r="R880" s="4"/>
      <c r="S880" s="4"/>
      <c r="T880" s="4"/>
      <c r="U880" s="4"/>
      <c r="V880" s="4"/>
      <c r="W880" s="4"/>
      <c r="X880" s="4"/>
      <c r="Y880" s="4"/>
      <c r="Z880" s="4"/>
    </row>
    <row r="881" spans="1:26" ht="15.75" customHeight="1">
      <c r="A881" s="71"/>
      <c r="B881" s="7"/>
      <c r="C881" s="4"/>
      <c r="D881" s="4"/>
      <c r="E881" s="4"/>
      <c r="F881" s="7"/>
      <c r="G881" s="4"/>
      <c r="H881" s="4"/>
      <c r="I881" s="7"/>
      <c r="J881" s="7"/>
      <c r="K881" s="4"/>
      <c r="L881" s="4"/>
      <c r="M881" s="4"/>
      <c r="N881" s="53"/>
      <c r="O881" s="4"/>
      <c r="P881" s="4"/>
      <c r="Q881" s="4"/>
      <c r="R881" s="4"/>
      <c r="S881" s="4"/>
      <c r="T881" s="4"/>
      <c r="U881" s="4"/>
      <c r="V881" s="4"/>
      <c r="W881" s="4"/>
      <c r="X881" s="4"/>
      <c r="Y881" s="4"/>
      <c r="Z881" s="4"/>
    </row>
    <row r="882" spans="1:26" ht="15.75" customHeight="1">
      <c r="A882" s="71"/>
      <c r="B882" s="7"/>
      <c r="C882" s="4"/>
      <c r="D882" s="4"/>
      <c r="E882" s="4"/>
      <c r="F882" s="7"/>
      <c r="G882" s="4"/>
      <c r="H882" s="4"/>
      <c r="I882" s="7"/>
      <c r="J882" s="7"/>
      <c r="K882" s="4"/>
      <c r="L882" s="4"/>
      <c r="M882" s="4"/>
      <c r="N882" s="53"/>
      <c r="O882" s="4"/>
      <c r="P882" s="4"/>
      <c r="Q882" s="4"/>
      <c r="R882" s="4"/>
      <c r="S882" s="4"/>
      <c r="T882" s="4"/>
      <c r="U882" s="4"/>
      <c r="V882" s="4"/>
      <c r="W882" s="4"/>
      <c r="X882" s="4"/>
      <c r="Y882" s="4"/>
      <c r="Z882" s="4"/>
    </row>
    <row r="883" spans="1:26" ht="15.75" customHeight="1">
      <c r="A883" s="71"/>
      <c r="B883" s="7"/>
      <c r="C883" s="4"/>
      <c r="D883" s="4"/>
      <c r="E883" s="4"/>
      <c r="F883" s="7"/>
      <c r="G883" s="4"/>
      <c r="H883" s="4"/>
      <c r="I883" s="7"/>
      <c r="J883" s="7"/>
      <c r="K883" s="4"/>
      <c r="L883" s="4"/>
      <c r="M883" s="4"/>
      <c r="N883" s="53"/>
      <c r="O883" s="4"/>
      <c r="P883" s="4"/>
      <c r="Q883" s="4"/>
      <c r="R883" s="4"/>
      <c r="S883" s="4"/>
      <c r="T883" s="4"/>
      <c r="U883" s="4"/>
      <c r="V883" s="4"/>
      <c r="W883" s="4"/>
      <c r="X883" s="4"/>
      <c r="Y883" s="4"/>
      <c r="Z883" s="4"/>
    </row>
    <row r="884" spans="1:26" ht="15.75" customHeight="1">
      <c r="A884" s="71"/>
      <c r="B884" s="7"/>
      <c r="C884" s="4"/>
      <c r="D884" s="4"/>
      <c r="E884" s="4"/>
      <c r="F884" s="7"/>
      <c r="G884" s="4"/>
      <c r="H884" s="4"/>
      <c r="I884" s="7"/>
      <c r="J884" s="7"/>
      <c r="K884" s="4"/>
      <c r="L884" s="4"/>
      <c r="M884" s="4"/>
      <c r="N884" s="53"/>
      <c r="O884" s="4"/>
      <c r="P884" s="4"/>
      <c r="Q884" s="4"/>
      <c r="R884" s="4"/>
      <c r="S884" s="4"/>
      <c r="T884" s="4"/>
      <c r="U884" s="4"/>
      <c r="V884" s="4"/>
      <c r="W884" s="4"/>
      <c r="X884" s="4"/>
      <c r="Y884" s="4"/>
      <c r="Z884" s="4"/>
    </row>
    <row r="885" spans="1:26" ht="15.75" customHeight="1">
      <c r="A885" s="71"/>
      <c r="B885" s="7"/>
      <c r="C885" s="4"/>
      <c r="D885" s="4"/>
      <c r="E885" s="4"/>
      <c r="F885" s="7"/>
      <c r="G885" s="4"/>
      <c r="H885" s="4"/>
      <c r="I885" s="7"/>
      <c r="J885" s="7"/>
      <c r="K885" s="4"/>
      <c r="L885" s="4"/>
      <c r="M885" s="4"/>
      <c r="N885" s="53"/>
      <c r="O885" s="4"/>
      <c r="P885" s="4"/>
      <c r="Q885" s="4"/>
      <c r="R885" s="4"/>
      <c r="S885" s="4"/>
      <c r="T885" s="4"/>
      <c r="U885" s="4"/>
      <c r="V885" s="4"/>
      <c r="W885" s="4"/>
      <c r="X885" s="4"/>
      <c r="Y885" s="4"/>
      <c r="Z885" s="4"/>
    </row>
    <row r="886" spans="1:26" ht="15.75" customHeight="1">
      <c r="A886" s="71"/>
      <c r="B886" s="7"/>
      <c r="C886" s="4"/>
      <c r="D886" s="4"/>
      <c r="E886" s="4"/>
      <c r="F886" s="7"/>
      <c r="G886" s="4"/>
      <c r="H886" s="4"/>
      <c r="I886" s="7"/>
      <c r="J886" s="7"/>
      <c r="K886" s="4"/>
      <c r="L886" s="4"/>
      <c r="M886" s="4"/>
      <c r="N886" s="53"/>
      <c r="O886" s="4"/>
      <c r="P886" s="4"/>
      <c r="Q886" s="4"/>
      <c r="R886" s="4"/>
      <c r="S886" s="4"/>
      <c r="T886" s="4"/>
      <c r="U886" s="4"/>
      <c r="V886" s="4"/>
      <c r="W886" s="4"/>
      <c r="X886" s="4"/>
      <c r="Y886" s="4"/>
      <c r="Z886" s="4"/>
    </row>
    <row r="887" spans="1:26" ht="15.75" customHeight="1">
      <c r="A887" s="71"/>
      <c r="B887" s="7"/>
      <c r="C887" s="4"/>
      <c r="D887" s="4"/>
      <c r="E887" s="4"/>
      <c r="F887" s="7"/>
      <c r="G887" s="4"/>
      <c r="H887" s="4"/>
      <c r="I887" s="7"/>
      <c r="J887" s="7"/>
      <c r="K887" s="4"/>
      <c r="L887" s="4"/>
      <c r="M887" s="4"/>
      <c r="N887" s="53"/>
      <c r="O887" s="4"/>
      <c r="P887" s="4"/>
      <c r="Q887" s="4"/>
      <c r="R887" s="4"/>
      <c r="S887" s="4"/>
      <c r="T887" s="4"/>
      <c r="U887" s="4"/>
      <c r="V887" s="4"/>
      <c r="W887" s="4"/>
      <c r="X887" s="4"/>
      <c r="Y887" s="4"/>
      <c r="Z887" s="4"/>
    </row>
    <row r="888" spans="1:26" ht="15.75" customHeight="1">
      <c r="A888" s="71"/>
      <c r="B888" s="7"/>
      <c r="C888" s="4"/>
      <c r="D888" s="4"/>
      <c r="E888" s="4"/>
      <c r="F888" s="7"/>
      <c r="G888" s="4"/>
      <c r="H888" s="4"/>
      <c r="I888" s="7"/>
      <c r="J888" s="7"/>
      <c r="K888" s="4"/>
      <c r="L888" s="4"/>
      <c r="M888" s="4"/>
      <c r="N888" s="53"/>
      <c r="O888" s="4"/>
      <c r="P888" s="4"/>
      <c r="Q888" s="4"/>
      <c r="R888" s="4"/>
      <c r="S888" s="4"/>
      <c r="T888" s="4"/>
      <c r="U888" s="4"/>
      <c r="V888" s="4"/>
      <c r="W888" s="4"/>
      <c r="X888" s="4"/>
      <c r="Y888" s="4"/>
      <c r="Z888" s="4"/>
    </row>
    <row r="889" spans="1:26" ht="15.75" customHeight="1">
      <c r="A889" s="71"/>
      <c r="B889" s="7"/>
      <c r="C889" s="4"/>
      <c r="D889" s="4"/>
      <c r="E889" s="4"/>
      <c r="F889" s="7"/>
      <c r="G889" s="4"/>
      <c r="H889" s="4"/>
      <c r="I889" s="7"/>
      <c r="J889" s="7"/>
      <c r="K889" s="4"/>
      <c r="L889" s="4"/>
      <c r="M889" s="4"/>
      <c r="N889" s="53"/>
      <c r="O889" s="4"/>
      <c r="P889" s="4"/>
      <c r="Q889" s="4"/>
      <c r="R889" s="4"/>
      <c r="S889" s="4"/>
      <c r="T889" s="4"/>
      <c r="U889" s="4"/>
      <c r="V889" s="4"/>
      <c r="W889" s="4"/>
      <c r="X889" s="4"/>
      <c r="Y889" s="4"/>
      <c r="Z889" s="4"/>
    </row>
    <row r="890" spans="1:26" ht="15.75" customHeight="1">
      <c r="A890" s="71"/>
      <c r="B890" s="7"/>
      <c r="C890" s="4"/>
      <c r="D890" s="4"/>
      <c r="E890" s="4"/>
      <c r="F890" s="7"/>
      <c r="G890" s="4"/>
      <c r="H890" s="4"/>
      <c r="I890" s="7"/>
      <c r="J890" s="7"/>
      <c r="K890" s="4"/>
      <c r="L890" s="4"/>
      <c r="M890" s="4"/>
      <c r="N890" s="53"/>
      <c r="O890" s="4"/>
      <c r="P890" s="4"/>
      <c r="Q890" s="4"/>
      <c r="R890" s="4"/>
      <c r="S890" s="4"/>
      <c r="T890" s="4"/>
      <c r="U890" s="4"/>
      <c r="V890" s="4"/>
      <c r="W890" s="4"/>
      <c r="X890" s="4"/>
      <c r="Y890" s="4"/>
      <c r="Z890" s="4"/>
    </row>
    <row r="891" spans="1:26" ht="15.75" customHeight="1">
      <c r="A891" s="71"/>
      <c r="B891" s="7"/>
      <c r="C891" s="4"/>
      <c r="D891" s="4"/>
      <c r="E891" s="4"/>
      <c r="F891" s="7"/>
      <c r="G891" s="4"/>
      <c r="H891" s="4"/>
      <c r="I891" s="7"/>
      <c r="J891" s="7"/>
      <c r="K891" s="4"/>
      <c r="L891" s="4"/>
      <c r="M891" s="4"/>
      <c r="N891" s="53"/>
      <c r="O891" s="4"/>
      <c r="P891" s="4"/>
      <c r="Q891" s="4"/>
      <c r="R891" s="4"/>
      <c r="S891" s="4"/>
      <c r="T891" s="4"/>
      <c r="U891" s="4"/>
      <c r="V891" s="4"/>
      <c r="W891" s="4"/>
      <c r="X891" s="4"/>
      <c r="Y891" s="4"/>
      <c r="Z891" s="4"/>
    </row>
    <row r="892" spans="1:26" ht="15.75" customHeight="1">
      <c r="A892" s="71"/>
      <c r="B892" s="7"/>
      <c r="C892" s="4"/>
      <c r="D892" s="4"/>
      <c r="E892" s="4"/>
      <c r="F892" s="7"/>
      <c r="G892" s="4"/>
      <c r="H892" s="4"/>
      <c r="I892" s="7"/>
      <c r="J892" s="7"/>
      <c r="K892" s="4"/>
      <c r="L892" s="4"/>
      <c r="M892" s="4"/>
      <c r="N892" s="53"/>
      <c r="O892" s="4"/>
      <c r="P892" s="4"/>
      <c r="Q892" s="4"/>
      <c r="R892" s="4"/>
      <c r="S892" s="4"/>
      <c r="T892" s="4"/>
      <c r="U892" s="4"/>
      <c r="V892" s="4"/>
      <c r="W892" s="4"/>
      <c r="X892" s="4"/>
      <c r="Y892" s="4"/>
      <c r="Z892" s="4"/>
    </row>
    <row r="893" spans="1:26" ht="15.75" customHeight="1">
      <c r="A893" s="71"/>
      <c r="B893" s="7"/>
      <c r="C893" s="4"/>
      <c r="D893" s="4"/>
      <c r="E893" s="4"/>
      <c r="F893" s="7"/>
      <c r="G893" s="4"/>
      <c r="H893" s="4"/>
      <c r="I893" s="7"/>
      <c r="J893" s="7"/>
      <c r="K893" s="4"/>
      <c r="L893" s="4"/>
      <c r="M893" s="4"/>
      <c r="N893" s="53"/>
      <c r="O893" s="4"/>
      <c r="P893" s="4"/>
      <c r="Q893" s="4"/>
      <c r="R893" s="4"/>
      <c r="S893" s="4"/>
      <c r="T893" s="4"/>
      <c r="U893" s="4"/>
      <c r="V893" s="4"/>
      <c r="W893" s="4"/>
      <c r="X893" s="4"/>
      <c r="Y893" s="4"/>
      <c r="Z893" s="4"/>
    </row>
    <row r="894" spans="1:26" ht="15.75" customHeight="1">
      <c r="A894" s="71"/>
      <c r="B894" s="7"/>
      <c r="C894" s="4"/>
      <c r="D894" s="4"/>
      <c r="E894" s="4"/>
      <c r="F894" s="7"/>
      <c r="G894" s="4"/>
      <c r="H894" s="4"/>
      <c r="I894" s="7"/>
      <c r="J894" s="7"/>
      <c r="K894" s="4"/>
      <c r="L894" s="4"/>
      <c r="M894" s="4"/>
      <c r="N894" s="53"/>
      <c r="O894" s="4"/>
      <c r="P894" s="4"/>
      <c r="Q894" s="4"/>
      <c r="R894" s="4"/>
      <c r="S894" s="4"/>
      <c r="T894" s="4"/>
      <c r="U894" s="4"/>
      <c r="V894" s="4"/>
      <c r="W894" s="4"/>
      <c r="X894" s="4"/>
      <c r="Y894" s="4"/>
      <c r="Z894" s="4"/>
    </row>
    <row r="895" spans="1:26" ht="15.75" customHeight="1">
      <c r="A895" s="71"/>
      <c r="B895" s="7"/>
      <c r="C895" s="4"/>
      <c r="D895" s="4"/>
      <c r="E895" s="4"/>
      <c r="F895" s="7"/>
      <c r="G895" s="4"/>
      <c r="H895" s="4"/>
      <c r="I895" s="7"/>
      <c r="J895" s="7"/>
      <c r="K895" s="4"/>
      <c r="L895" s="4"/>
      <c r="M895" s="4"/>
      <c r="N895" s="53"/>
      <c r="O895" s="4"/>
      <c r="P895" s="4"/>
      <c r="Q895" s="4"/>
      <c r="R895" s="4"/>
      <c r="S895" s="4"/>
      <c r="T895" s="4"/>
      <c r="U895" s="4"/>
      <c r="V895" s="4"/>
      <c r="W895" s="4"/>
      <c r="X895" s="4"/>
      <c r="Y895" s="4"/>
      <c r="Z895" s="4"/>
    </row>
    <row r="896" spans="1:26" ht="15.75" customHeight="1">
      <c r="A896" s="71"/>
      <c r="B896" s="7"/>
      <c r="C896" s="4"/>
      <c r="D896" s="4"/>
      <c r="E896" s="4"/>
      <c r="F896" s="7"/>
      <c r="G896" s="4"/>
      <c r="H896" s="4"/>
      <c r="I896" s="7"/>
      <c r="J896" s="7"/>
      <c r="K896" s="4"/>
      <c r="L896" s="4"/>
      <c r="M896" s="4"/>
      <c r="N896" s="53"/>
      <c r="O896" s="4"/>
      <c r="P896" s="4"/>
      <c r="Q896" s="4"/>
      <c r="R896" s="4"/>
      <c r="S896" s="4"/>
      <c r="T896" s="4"/>
      <c r="U896" s="4"/>
      <c r="V896" s="4"/>
      <c r="W896" s="4"/>
      <c r="X896" s="4"/>
      <c r="Y896" s="4"/>
      <c r="Z896" s="4"/>
    </row>
    <row r="897" spans="1:26" ht="15.75" customHeight="1">
      <c r="A897" s="71"/>
      <c r="B897" s="7"/>
      <c r="C897" s="4"/>
      <c r="D897" s="4"/>
      <c r="E897" s="4"/>
      <c r="F897" s="7"/>
      <c r="G897" s="4"/>
      <c r="H897" s="4"/>
      <c r="I897" s="7"/>
      <c r="J897" s="7"/>
      <c r="K897" s="4"/>
      <c r="L897" s="4"/>
      <c r="M897" s="4"/>
      <c r="N897" s="53"/>
      <c r="O897" s="4"/>
      <c r="P897" s="4"/>
      <c r="Q897" s="4"/>
      <c r="R897" s="4"/>
      <c r="S897" s="4"/>
      <c r="T897" s="4"/>
      <c r="U897" s="4"/>
      <c r="V897" s="4"/>
      <c r="W897" s="4"/>
      <c r="X897" s="4"/>
      <c r="Y897" s="4"/>
      <c r="Z897" s="4"/>
    </row>
    <row r="898" spans="1:26" ht="15.75" customHeight="1">
      <c r="A898" s="71"/>
      <c r="B898" s="7"/>
      <c r="C898" s="4"/>
      <c r="D898" s="4"/>
      <c r="E898" s="4"/>
      <c r="F898" s="7"/>
      <c r="G898" s="4"/>
      <c r="H898" s="4"/>
      <c r="I898" s="7"/>
      <c r="J898" s="7"/>
      <c r="K898" s="4"/>
      <c r="L898" s="4"/>
      <c r="M898" s="4"/>
      <c r="N898" s="53"/>
      <c r="O898" s="4"/>
      <c r="P898" s="4"/>
      <c r="Q898" s="4"/>
      <c r="R898" s="4"/>
      <c r="S898" s="4"/>
      <c r="T898" s="4"/>
      <c r="U898" s="4"/>
      <c r="V898" s="4"/>
      <c r="W898" s="4"/>
      <c r="X898" s="4"/>
      <c r="Y898" s="4"/>
      <c r="Z898" s="4"/>
    </row>
    <row r="899" spans="1:26" ht="15.75" customHeight="1">
      <c r="A899" s="71"/>
      <c r="B899" s="7"/>
      <c r="C899" s="4"/>
      <c r="D899" s="4"/>
      <c r="E899" s="4"/>
      <c r="F899" s="7"/>
      <c r="G899" s="4"/>
      <c r="H899" s="4"/>
      <c r="I899" s="7"/>
      <c r="J899" s="7"/>
      <c r="K899" s="4"/>
      <c r="L899" s="4"/>
      <c r="M899" s="4"/>
      <c r="N899" s="53"/>
      <c r="O899" s="4"/>
      <c r="P899" s="4"/>
      <c r="Q899" s="4"/>
      <c r="R899" s="4"/>
      <c r="S899" s="4"/>
      <c r="T899" s="4"/>
      <c r="U899" s="4"/>
      <c r="V899" s="4"/>
      <c r="W899" s="4"/>
      <c r="X899" s="4"/>
      <c r="Y899" s="4"/>
      <c r="Z899" s="4"/>
    </row>
    <row r="900" spans="1:26" ht="15.75" customHeight="1">
      <c r="A900" s="71"/>
      <c r="B900" s="7"/>
      <c r="C900" s="4"/>
      <c r="D900" s="4"/>
      <c r="E900" s="4"/>
      <c r="F900" s="7"/>
      <c r="G900" s="4"/>
      <c r="H900" s="4"/>
      <c r="I900" s="7"/>
      <c r="J900" s="7"/>
      <c r="K900" s="4"/>
      <c r="L900" s="4"/>
      <c r="M900" s="4"/>
      <c r="N900" s="53"/>
      <c r="O900" s="4"/>
      <c r="P900" s="4"/>
      <c r="Q900" s="4"/>
      <c r="R900" s="4"/>
      <c r="S900" s="4"/>
      <c r="T900" s="4"/>
      <c r="U900" s="4"/>
      <c r="V900" s="4"/>
      <c r="W900" s="4"/>
      <c r="X900" s="4"/>
      <c r="Y900" s="4"/>
      <c r="Z900" s="4"/>
    </row>
    <row r="901" spans="1:26" ht="15.75" customHeight="1">
      <c r="A901" s="71"/>
      <c r="B901" s="7"/>
      <c r="C901" s="4"/>
      <c r="D901" s="4"/>
      <c r="E901" s="4"/>
      <c r="F901" s="7"/>
      <c r="G901" s="4"/>
      <c r="H901" s="4"/>
      <c r="I901" s="7"/>
      <c r="J901" s="7"/>
      <c r="K901" s="4"/>
      <c r="L901" s="4"/>
      <c r="M901" s="4"/>
      <c r="N901" s="53"/>
      <c r="O901" s="4"/>
      <c r="P901" s="4"/>
      <c r="Q901" s="4"/>
      <c r="R901" s="4"/>
      <c r="S901" s="4"/>
      <c r="T901" s="4"/>
      <c r="U901" s="4"/>
      <c r="V901" s="4"/>
      <c r="W901" s="4"/>
      <c r="X901" s="4"/>
      <c r="Y901" s="4"/>
      <c r="Z901" s="4"/>
    </row>
    <row r="902" spans="1:26" ht="15.75" customHeight="1">
      <c r="A902" s="71"/>
      <c r="B902" s="7"/>
      <c r="C902" s="4"/>
      <c r="D902" s="4"/>
      <c r="E902" s="4"/>
      <c r="F902" s="7"/>
      <c r="G902" s="4"/>
      <c r="H902" s="4"/>
      <c r="I902" s="7"/>
      <c r="J902" s="7"/>
      <c r="K902" s="4"/>
      <c r="L902" s="4"/>
      <c r="M902" s="4"/>
      <c r="N902" s="53"/>
      <c r="O902" s="4"/>
      <c r="P902" s="4"/>
      <c r="Q902" s="4"/>
      <c r="R902" s="4"/>
      <c r="S902" s="4"/>
      <c r="T902" s="4"/>
      <c r="U902" s="4"/>
      <c r="V902" s="4"/>
      <c r="W902" s="4"/>
      <c r="X902" s="4"/>
      <c r="Y902" s="4"/>
      <c r="Z902" s="4"/>
    </row>
    <row r="903" spans="1:26" ht="15.75" customHeight="1">
      <c r="A903" s="71"/>
      <c r="B903" s="7"/>
      <c r="C903" s="4"/>
      <c r="D903" s="4"/>
      <c r="E903" s="4"/>
      <c r="F903" s="7"/>
      <c r="G903" s="4"/>
      <c r="H903" s="4"/>
      <c r="I903" s="7"/>
      <c r="J903" s="7"/>
      <c r="K903" s="4"/>
      <c r="L903" s="4"/>
      <c r="M903" s="4"/>
      <c r="N903" s="53"/>
      <c r="O903" s="4"/>
      <c r="P903" s="4"/>
      <c r="Q903" s="4"/>
      <c r="R903" s="4"/>
      <c r="S903" s="4"/>
      <c r="T903" s="4"/>
      <c r="U903" s="4"/>
      <c r="V903" s="4"/>
      <c r="W903" s="4"/>
      <c r="X903" s="4"/>
      <c r="Y903" s="4"/>
      <c r="Z903" s="4"/>
    </row>
    <row r="904" spans="1:26" ht="15.75" customHeight="1">
      <c r="A904" s="71"/>
      <c r="B904" s="7"/>
      <c r="C904" s="4"/>
      <c r="D904" s="4"/>
      <c r="E904" s="4"/>
      <c r="F904" s="7"/>
      <c r="G904" s="4"/>
      <c r="H904" s="4"/>
      <c r="I904" s="7"/>
      <c r="J904" s="7"/>
      <c r="K904" s="4"/>
      <c r="L904" s="4"/>
      <c r="M904" s="4"/>
      <c r="N904" s="53"/>
      <c r="O904" s="4"/>
      <c r="P904" s="4"/>
      <c r="Q904" s="4"/>
      <c r="R904" s="4"/>
      <c r="S904" s="4"/>
      <c r="T904" s="4"/>
      <c r="U904" s="4"/>
      <c r="V904" s="4"/>
      <c r="W904" s="4"/>
      <c r="X904" s="4"/>
      <c r="Y904" s="4"/>
      <c r="Z904" s="4"/>
    </row>
    <row r="905" spans="1:26" ht="15.75" customHeight="1">
      <c r="A905" s="71"/>
      <c r="B905" s="7"/>
      <c r="C905" s="4"/>
      <c r="D905" s="4"/>
      <c r="E905" s="4"/>
      <c r="F905" s="7"/>
      <c r="G905" s="4"/>
      <c r="H905" s="4"/>
      <c r="I905" s="7"/>
      <c r="J905" s="7"/>
      <c r="K905" s="4"/>
      <c r="L905" s="4"/>
      <c r="M905" s="4"/>
      <c r="N905" s="53"/>
      <c r="O905" s="4"/>
      <c r="P905" s="4"/>
      <c r="Q905" s="4"/>
      <c r="R905" s="4"/>
      <c r="S905" s="4"/>
      <c r="T905" s="4"/>
      <c r="U905" s="4"/>
      <c r="V905" s="4"/>
      <c r="W905" s="4"/>
      <c r="X905" s="4"/>
      <c r="Y905" s="4"/>
      <c r="Z905" s="4"/>
    </row>
    <row r="906" spans="1:26" ht="15.75" customHeight="1">
      <c r="A906" s="71"/>
      <c r="B906" s="7"/>
      <c r="C906" s="4"/>
      <c r="D906" s="4"/>
      <c r="E906" s="4"/>
      <c r="F906" s="7"/>
      <c r="G906" s="4"/>
      <c r="H906" s="4"/>
      <c r="I906" s="7"/>
      <c r="J906" s="7"/>
      <c r="K906" s="4"/>
      <c r="L906" s="4"/>
      <c r="M906" s="4"/>
      <c r="N906" s="53"/>
      <c r="O906" s="4"/>
      <c r="P906" s="4"/>
      <c r="Q906" s="4"/>
      <c r="R906" s="4"/>
      <c r="S906" s="4"/>
      <c r="T906" s="4"/>
      <c r="U906" s="4"/>
      <c r="V906" s="4"/>
      <c r="W906" s="4"/>
      <c r="X906" s="4"/>
      <c r="Y906" s="4"/>
      <c r="Z906" s="4"/>
    </row>
    <row r="907" spans="1:26" ht="15.75" customHeight="1">
      <c r="A907" s="71"/>
      <c r="B907" s="7"/>
      <c r="C907" s="4"/>
      <c r="D907" s="4"/>
      <c r="E907" s="4"/>
      <c r="F907" s="7"/>
      <c r="G907" s="4"/>
      <c r="H907" s="4"/>
      <c r="I907" s="7"/>
      <c r="J907" s="7"/>
      <c r="K907" s="4"/>
      <c r="L907" s="4"/>
      <c r="M907" s="4"/>
      <c r="N907" s="53"/>
      <c r="O907" s="4"/>
      <c r="P907" s="4"/>
      <c r="Q907" s="4"/>
      <c r="R907" s="4"/>
      <c r="S907" s="4"/>
      <c r="T907" s="4"/>
      <c r="U907" s="4"/>
      <c r="V907" s="4"/>
      <c r="W907" s="4"/>
      <c r="X907" s="4"/>
      <c r="Y907" s="4"/>
      <c r="Z907" s="4"/>
    </row>
    <row r="908" spans="1:26" ht="15.75" customHeight="1">
      <c r="A908" s="71"/>
      <c r="B908" s="7"/>
      <c r="C908" s="4"/>
      <c r="D908" s="4"/>
      <c r="E908" s="4"/>
      <c r="F908" s="7"/>
      <c r="G908" s="4"/>
      <c r="H908" s="4"/>
      <c r="I908" s="7"/>
      <c r="J908" s="7"/>
      <c r="K908" s="4"/>
      <c r="L908" s="4"/>
      <c r="M908" s="4"/>
      <c r="N908" s="53"/>
      <c r="O908" s="4"/>
      <c r="P908" s="4"/>
      <c r="Q908" s="4"/>
      <c r="R908" s="4"/>
      <c r="S908" s="4"/>
      <c r="T908" s="4"/>
      <c r="U908" s="4"/>
      <c r="V908" s="4"/>
      <c r="W908" s="4"/>
      <c r="X908" s="4"/>
      <c r="Y908" s="4"/>
      <c r="Z908" s="4"/>
    </row>
    <row r="909" spans="1:26" ht="15.75" customHeight="1">
      <c r="A909" s="71"/>
      <c r="B909" s="7"/>
      <c r="C909" s="4"/>
      <c r="D909" s="4"/>
      <c r="E909" s="4"/>
      <c r="F909" s="7"/>
      <c r="G909" s="4"/>
      <c r="H909" s="4"/>
      <c r="I909" s="7"/>
      <c r="J909" s="7"/>
      <c r="K909" s="4"/>
      <c r="L909" s="4"/>
      <c r="M909" s="4"/>
      <c r="N909" s="53"/>
      <c r="O909" s="4"/>
      <c r="P909" s="4"/>
      <c r="Q909" s="4"/>
      <c r="R909" s="4"/>
      <c r="S909" s="4"/>
      <c r="T909" s="4"/>
      <c r="U909" s="4"/>
      <c r="V909" s="4"/>
      <c r="W909" s="4"/>
      <c r="X909" s="4"/>
      <c r="Y909" s="4"/>
      <c r="Z909" s="4"/>
    </row>
    <row r="910" spans="1:26" ht="15.75" customHeight="1">
      <c r="A910" s="71"/>
      <c r="B910" s="7"/>
      <c r="C910" s="4"/>
      <c r="D910" s="4"/>
      <c r="E910" s="4"/>
      <c r="F910" s="7"/>
      <c r="G910" s="4"/>
      <c r="H910" s="4"/>
      <c r="I910" s="7"/>
      <c r="J910" s="7"/>
      <c r="K910" s="4"/>
      <c r="L910" s="4"/>
      <c r="M910" s="4"/>
      <c r="N910" s="53"/>
      <c r="O910" s="4"/>
      <c r="P910" s="4"/>
      <c r="Q910" s="4"/>
      <c r="R910" s="4"/>
      <c r="S910" s="4"/>
      <c r="T910" s="4"/>
      <c r="U910" s="4"/>
      <c r="V910" s="4"/>
      <c r="W910" s="4"/>
      <c r="X910" s="4"/>
      <c r="Y910" s="4"/>
      <c r="Z910" s="4"/>
    </row>
    <row r="911" spans="1:26" ht="15.75" customHeight="1">
      <c r="A911" s="71"/>
      <c r="B911" s="7"/>
      <c r="C911" s="4"/>
      <c r="D911" s="4"/>
      <c r="E911" s="4"/>
      <c r="F911" s="7"/>
      <c r="G911" s="4"/>
      <c r="H911" s="4"/>
      <c r="I911" s="7"/>
      <c r="J911" s="7"/>
      <c r="K911" s="4"/>
      <c r="L911" s="4"/>
      <c r="M911" s="4"/>
      <c r="N911" s="53"/>
      <c r="O911" s="4"/>
      <c r="P911" s="4"/>
      <c r="Q911" s="4"/>
      <c r="R911" s="4"/>
      <c r="S911" s="4"/>
      <c r="T911" s="4"/>
      <c r="U911" s="4"/>
      <c r="V911" s="4"/>
      <c r="W911" s="4"/>
      <c r="X911" s="4"/>
      <c r="Y911" s="4"/>
      <c r="Z911" s="4"/>
    </row>
    <row r="912" spans="1:26" ht="15.75" customHeight="1">
      <c r="A912" s="71"/>
      <c r="B912" s="7"/>
      <c r="C912" s="4"/>
      <c r="D912" s="4"/>
      <c r="E912" s="4"/>
      <c r="F912" s="7"/>
      <c r="G912" s="4"/>
      <c r="H912" s="4"/>
      <c r="I912" s="7"/>
      <c r="J912" s="7"/>
      <c r="K912" s="4"/>
      <c r="L912" s="4"/>
      <c r="M912" s="4"/>
      <c r="N912" s="53"/>
      <c r="O912" s="4"/>
      <c r="P912" s="4"/>
      <c r="Q912" s="4"/>
      <c r="R912" s="4"/>
      <c r="S912" s="4"/>
      <c r="T912" s="4"/>
      <c r="U912" s="4"/>
      <c r="V912" s="4"/>
      <c r="W912" s="4"/>
      <c r="X912" s="4"/>
      <c r="Y912" s="4"/>
      <c r="Z912" s="4"/>
    </row>
    <row r="913" spans="1:26" ht="15.75" customHeight="1">
      <c r="A913" s="71"/>
      <c r="B913" s="7"/>
      <c r="C913" s="4"/>
      <c r="D913" s="4"/>
      <c r="E913" s="4"/>
      <c r="F913" s="7"/>
      <c r="G913" s="4"/>
      <c r="H913" s="4"/>
      <c r="I913" s="7"/>
      <c r="J913" s="7"/>
      <c r="K913" s="4"/>
      <c r="L913" s="4"/>
      <c r="M913" s="4"/>
      <c r="N913" s="53"/>
      <c r="O913" s="4"/>
      <c r="P913" s="4"/>
      <c r="Q913" s="4"/>
      <c r="R913" s="4"/>
      <c r="S913" s="4"/>
      <c r="T913" s="4"/>
      <c r="U913" s="4"/>
      <c r="V913" s="4"/>
      <c r="W913" s="4"/>
      <c r="X913" s="4"/>
      <c r="Y913" s="4"/>
      <c r="Z913" s="4"/>
    </row>
    <row r="914" spans="1:26" ht="15.75" customHeight="1">
      <c r="A914" s="71"/>
      <c r="B914" s="7"/>
      <c r="C914" s="4"/>
      <c r="D914" s="4"/>
      <c r="E914" s="4"/>
      <c r="F914" s="7"/>
      <c r="G914" s="4"/>
      <c r="H914" s="4"/>
      <c r="I914" s="7"/>
      <c r="J914" s="7"/>
      <c r="K914" s="4"/>
      <c r="L914" s="4"/>
      <c r="M914" s="4"/>
      <c r="N914" s="53"/>
      <c r="O914" s="4"/>
      <c r="P914" s="4"/>
      <c r="Q914" s="4"/>
      <c r="R914" s="4"/>
      <c r="S914" s="4"/>
      <c r="T914" s="4"/>
      <c r="U914" s="4"/>
      <c r="V914" s="4"/>
      <c r="W914" s="4"/>
      <c r="X914" s="4"/>
      <c r="Y914" s="4"/>
      <c r="Z914" s="4"/>
    </row>
    <row r="915" spans="1:26" ht="15.75" customHeight="1">
      <c r="A915" s="71"/>
      <c r="B915" s="7"/>
      <c r="C915" s="4"/>
      <c r="D915" s="4"/>
      <c r="E915" s="4"/>
      <c r="F915" s="7"/>
      <c r="G915" s="4"/>
      <c r="H915" s="4"/>
      <c r="I915" s="7"/>
      <c r="J915" s="7"/>
      <c r="K915" s="4"/>
      <c r="L915" s="4"/>
      <c r="M915" s="4"/>
      <c r="N915" s="53"/>
      <c r="O915" s="4"/>
      <c r="P915" s="4"/>
      <c r="Q915" s="4"/>
      <c r="R915" s="4"/>
      <c r="S915" s="4"/>
      <c r="T915" s="4"/>
      <c r="U915" s="4"/>
      <c r="V915" s="4"/>
      <c r="W915" s="4"/>
      <c r="X915" s="4"/>
      <c r="Y915" s="4"/>
      <c r="Z915" s="4"/>
    </row>
    <row r="916" spans="1:26" ht="15.75" customHeight="1">
      <c r="A916" s="71"/>
      <c r="B916" s="7"/>
      <c r="C916" s="4"/>
      <c r="D916" s="4"/>
      <c r="E916" s="4"/>
      <c r="F916" s="7"/>
      <c r="G916" s="4"/>
      <c r="H916" s="4"/>
      <c r="I916" s="7"/>
      <c r="J916" s="7"/>
      <c r="K916" s="4"/>
      <c r="L916" s="4"/>
      <c r="M916" s="4"/>
      <c r="N916" s="53"/>
      <c r="O916" s="4"/>
      <c r="P916" s="4"/>
      <c r="Q916" s="4"/>
      <c r="R916" s="4"/>
      <c r="S916" s="4"/>
      <c r="T916" s="4"/>
      <c r="U916" s="4"/>
      <c r="V916" s="4"/>
      <c r="W916" s="4"/>
      <c r="X916" s="4"/>
      <c r="Y916" s="4"/>
      <c r="Z916" s="4"/>
    </row>
    <row r="917" spans="1:26" ht="15.75" customHeight="1">
      <c r="A917" s="71"/>
      <c r="B917" s="7"/>
      <c r="C917" s="4"/>
      <c r="D917" s="4"/>
      <c r="E917" s="4"/>
      <c r="F917" s="7"/>
      <c r="G917" s="4"/>
      <c r="H917" s="4"/>
      <c r="I917" s="7"/>
      <c r="J917" s="7"/>
      <c r="K917" s="4"/>
      <c r="L917" s="4"/>
      <c r="M917" s="4"/>
      <c r="N917" s="53"/>
      <c r="O917" s="4"/>
      <c r="P917" s="4"/>
      <c r="Q917" s="4"/>
      <c r="R917" s="4"/>
      <c r="S917" s="4"/>
      <c r="T917" s="4"/>
      <c r="U917" s="4"/>
      <c r="V917" s="4"/>
      <c r="W917" s="4"/>
      <c r="X917" s="4"/>
      <c r="Y917" s="4"/>
      <c r="Z917" s="4"/>
    </row>
    <row r="918" spans="1:26" ht="15.75" customHeight="1">
      <c r="A918" s="71"/>
      <c r="B918" s="7"/>
      <c r="C918" s="4"/>
      <c r="D918" s="4"/>
      <c r="E918" s="4"/>
      <c r="F918" s="7"/>
      <c r="G918" s="4"/>
      <c r="H918" s="4"/>
      <c r="I918" s="7"/>
      <c r="J918" s="7"/>
      <c r="K918" s="4"/>
      <c r="L918" s="4"/>
      <c r="M918" s="4"/>
      <c r="N918" s="53"/>
      <c r="O918" s="4"/>
      <c r="P918" s="4"/>
      <c r="Q918" s="4"/>
      <c r="R918" s="4"/>
      <c r="S918" s="4"/>
      <c r="T918" s="4"/>
      <c r="U918" s="4"/>
      <c r="V918" s="4"/>
      <c r="W918" s="4"/>
      <c r="X918" s="4"/>
      <c r="Y918" s="4"/>
      <c r="Z918" s="4"/>
    </row>
    <row r="919" spans="1:26" ht="15.75" customHeight="1">
      <c r="A919" s="71"/>
      <c r="B919" s="7"/>
      <c r="C919" s="4"/>
      <c r="D919" s="4"/>
      <c r="E919" s="4"/>
      <c r="F919" s="7"/>
      <c r="G919" s="4"/>
      <c r="H919" s="4"/>
      <c r="I919" s="7"/>
      <c r="J919" s="7"/>
      <c r="K919" s="4"/>
      <c r="L919" s="4"/>
      <c r="M919" s="4"/>
      <c r="N919" s="53"/>
      <c r="O919" s="4"/>
      <c r="P919" s="4"/>
      <c r="Q919" s="4"/>
      <c r="R919" s="4"/>
      <c r="S919" s="4"/>
      <c r="T919" s="4"/>
      <c r="U919" s="4"/>
      <c r="V919" s="4"/>
      <c r="W919" s="4"/>
      <c r="X919" s="4"/>
      <c r="Y919" s="4"/>
      <c r="Z919" s="4"/>
    </row>
    <row r="920" spans="1:26" ht="15.75" customHeight="1">
      <c r="A920" s="71"/>
      <c r="B920" s="7"/>
      <c r="C920" s="4"/>
      <c r="D920" s="4"/>
      <c r="E920" s="4"/>
      <c r="F920" s="7"/>
      <c r="G920" s="4"/>
      <c r="H920" s="4"/>
      <c r="I920" s="7"/>
      <c r="J920" s="7"/>
      <c r="K920" s="4"/>
      <c r="L920" s="4"/>
      <c r="M920" s="4"/>
      <c r="N920" s="53"/>
      <c r="O920" s="4"/>
      <c r="P920" s="4"/>
      <c r="Q920" s="4"/>
      <c r="R920" s="4"/>
      <c r="S920" s="4"/>
      <c r="T920" s="4"/>
      <c r="U920" s="4"/>
      <c r="V920" s="4"/>
      <c r="W920" s="4"/>
      <c r="X920" s="4"/>
      <c r="Y920" s="4"/>
      <c r="Z920" s="4"/>
    </row>
    <row r="921" spans="1:26" ht="15.75" customHeight="1">
      <c r="A921" s="71"/>
      <c r="B921" s="7"/>
      <c r="C921" s="4"/>
      <c r="D921" s="4"/>
      <c r="E921" s="4"/>
      <c r="F921" s="7"/>
      <c r="G921" s="4"/>
      <c r="H921" s="4"/>
      <c r="I921" s="7"/>
      <c r="J921" s="7"/>
      <c r="K921" s="4"/>
      <c r="L921" s="4"/>
      <c r="M921" s="4"/>
      <c r="N921" s="53"/>
      <c r="O921" s="4"/>
      <c r="P921" s="4"/>
      <c r="Q921" s="4"/>
      <c r="R921" s="4"/>
      <c r="S921" s="4"/>
      <c r="T921" s="4"/>
      <c r="U921" s="4"/>
      <c r="V921" s="4"/>
      <c r="W921" s="4"/>
      <c r="X921" s="4"/>
      <c r="Y921" s="4"/>
      <c r="Z921" s="4"/>
    </row>
    <row r="922" spans="1:26" ht="15.75" customHeight="1">
      <c r="A922" s="71"/>
      <c r="B922" s="7"/>
      <c r="C922" s="4"/>
      <c r="D922" s="4"/>
      <c r="E922" s="4"/>
      <c r="F922" s="7"/>
      <c r="G922" s="4"/>
      <c r="H922" s="4"/>
      <c r="I922" s="7"/>
      <c r="J922" s="7"/>
      <c r="K922" s="4"/>
      <c r="L922" s="4"/>
      <c r="M922" s="4"/>
      <c r="N922" s="53"/>
      <c r="O922" s="4"/>
      <c r="P922" s="4"/>
      <c r="Q922" s="4"/>
      <c r="R922" s="4"/>
      <c r="S922" s="4"/>
      <c r="T922" s="4"/>
      <c r="U922" s="4"/>
      <c r="V922" s="4"/>
      <c r="W922" s="4"/>
      <c r="X922" s="4"/>
      <c r="Y922" s="4"/>
      <c r="Z922" s="4"/>
    </row>
    <row r="923" spans="1:26" ht="15.75" customHeight="1">
      <c r="A923" s="71"/>
      <c r="B923" s="7"/>
      <c r="C923" s="4"/>
      <c r="D923" s="4"/>
      <c r="E923" s="4"/>
      <c r="F923" s="7"/>
      <c r="G923" s="4"/>
      <c r="H923" s="4"/>
      <c r="I923" s="7"/>
      <c r="J923" s="7"/>
      <c r="K923" s="4"/>
      <c r="L923" s="4"/>
      <c r="M923" s="4"/>
      <c r="N923" s="53"/>
      <c r="O923" s="4"/>
      <c r="P923" s="4"/>
      <c r="Q923" s="4"/>
      <c r="R923" s="4"/>
      <c r="S923" s="4"/>
      <c r="T923" s="4"/>
      <c r="U923" s="4"/>
      <c r="V923" s="4"/>
      <c r="W923" s="4"/>
      <c r="X923" s="4"/>
      <c r="Y923" s="4"/>
      <c r="Z923" s="4"/>
    </row>
    <row r="924" spans="1:26" ht="15.75" customHeight="1">
      <c r="A924" s="71"/>
      <c r="B924" s="7"/>
      <c r="C924" s="4"/>
      <c r="D924" s="4"/>
      <c r="E924" s="4"/>
      <c r="F924" s="7"/>
      <c r="G924" s="4"/>
      <c r="H924" s="4"/>
      <c r="I924" s="7"/>
      <c r="J924" s="7"/>
      <c r="K924" s="4"/>
      <c r="L924" s="4"/>
      <c r="M924" s="4"/>
      <c r="N924" s="53"/>
      <c r="O924" s="4"/>
      <c r="P924" s="4"/>
      <c r="Q924" s="4"/>
      <c r="R924" s="4"/>
      <c r="S924" s="4"/>
      <c r="T924" s="4"/>
      <c r="U924" s="4"/>
      <c r="V924" s="4"/>
      <c r="W924" s="4"/>
      <c r="X924" s="4"/>
      <c r="Y924" s="4"/>
      <c r="Z924" s="4"/>
    </row>
    <row r="925" spans="1:26" ht="15.75" customHeight="1">
      <c r="A925" s="71"/>
      <c r="B925" s="7"/>
      <c r="C925" s="4"/>
      <c r="D925" s="4"/>
      <c r="E925" s="4"/>
      <c r="F925" s="7"/>
      <c r="G925" s="4"/>
      <c r="H925" s="4"/>
      <c r="I925" s="7"/>
      <c r="J925" s="7"/>
      <c r="K925" s="4"/>
      <c r="L925" s="4"/>
      <c r="M925" s="4"/>
      <c r="N925" s="53"/>
      <c r="O925" s="4"/>
      <c r="P925" s="4"/>
      <c r="Q925" s="4"/>
      <c r="R925" s="4"/>
      <c r="S925" s="4"/>
      <c r="T925" s="4"/>
      <c r="U925" s="4"/>
      <c r="V925" s="4"/>
      <c r="W925" s="4"/>
      <c r="X925" s="4"/>
      <c r="Y925" s="4"/>
      <c r="Z925" s="4"/>
    </row>
    <row r="926" spans="1:26" ht="15.75" customHeight="1">
      <c r="A926" s="71"/>
      <c r="B926" s="7"/>
      <c r="C926" s="4"/>
      <c r="D926" s="4"/>
      <c r="E926" s="4"/>
      <c r="F926" s="7"/>
      <c r="G926" s="4"/>
      <c r="H926" s="4"/>
      <c r="I926" s="7"/>
      <c r="J926" s="7"/>
      <c r="K926" s="4"/>
      <c r="L926" s="4"/>
      <c r="M926" s="4"/>
      <c r="N926" s="53"/>
      <c r="O926" s="4"/>
      <c r="P926" s="4"/>
      <c r="Q926" s="4"/>
      <c r="R926" s="4"/>
      <c r="S926" s="4"/>
      <c r="T926" s="4"/>
      <c r="U926" s="4"/>
      <c r="V926" s="4"/>
      <c r="W926" s="4"/>
      <c r="X926" s="4"/>
      <c r="Y926" s="4"/>
      <c r="Z926" s="4"/>
    </row>
    <row r="927" spans="1:26" ht="15.75" customHeight="1">
      <c r="A927" s="71"/>
      <c r="B927" s="7"/>
      <c r="C927" s="4"/>
      <c r="D927" s="4"/>
      <c r="E927" s="4"/>
      <c r="F927" s="7"/>
      <c r="G927" s="4"/>
      <c r="H927" s="4"/>
      <c r="I927" s="7"/>
      <c r="J927" s="7"/>
      <c r="K927" s="4"/>
      <c r="L927" s="4"/>
      <c r="M927" s="4"/>
      <c r="N927" s="53"/>
      <c r="O927" s="4"/>
      <c r="P927" s="4"/>
      <c r="Q927" s="4"/>
      <c r="R927" s="4"/>
      <c r="S927" s="4"/>
      <c r="T927" s="4"/>
      <c r="U927" s="4"/>
      <c r="V927" s="4"/>
      <c r="W927" s="4"/>
      <c r="X927" s="4"/>
      <c r="Y927" s="4"/>
      <c r="Z927" s="4"/>
    </row>
    <row r="928" spans="1:26" ht="15.75" customHeight="1">
      <c r="A928" s="71"/>
      <c r="B928" s="7"/>
      <c r="C928" s="4"/>
      <c r="D928" s="4"/>
      <c r="E928" s="4"/>
      <c r="F928" s="7"/>
      <c r="G928" s="4"/>
      <c r="H928" s="4"/>
      <c r="I928" s="7"/>
      <c r="J928" s="7"/>
      <c r="K928" s="4"/>
      <c r="L928" s="4"/>
      <c r="M928" s="4"/>
      <c r="N928" s="53"/>
      <c r="O928" s="4"/>
      <c r="P928" s="4"/>
      <c r="Q928" s="4"/>
      <c r="R928" s="4"/>
      <c r="S928" s="4"/>
      <c r="T928" s="4"/>
      <c r="U928" s="4"/>
      <c r="V928" s="4"/>
      <c r="W928" s="4"/>
      <c r="X928" s="4"/>
      <c r="Y928" s="4"/>
      <c r="Z928" s="4"/>
    </row>
    <row r="929" spans="1:26" ht="15.75" customHeight="1">
      <c r="A929" s="71"/>
      <c r="B929" s="7"/>
      <c r="C929" s="4"/>
      <c r="D929" s="4"/>
      <c r="E929" s="4"/>
      <c r="F929" s="7"/>
      <c r="G929" s="4"/>
      <c r="H929" s="4"/>
      <c r="I929" s="7"/>
      <c r="J929" s="7"/>
      <c r="K929" s="4"/>
      <c r="L929" s="4"/>
      <c r="M929" s="4"/>
      <c r="N929" s="53"/>
      <c r="O929" s="4"/>
      <c r="P929" s="4"/>
      <c r="Q929" s="4"/>
      <c r="R929" s="4"/>
      <c r="S929" s="4"/>
      <c r="T929" s="4"/>
      <c r="U929" s="4"/>
      <c r="V929" s="4"/>
      <c r="W929" s="4"/>
      <c r="X929" s="4"/>
      <c r="Y929" s="4"/>
      <c r="Z929" s="4"/>
    </row>
    <row r="930" spans="1:26" ht="15.75" customHeight="1">
      <c r="A930" s="71"/>
      <c r="B930" s="7"/>
      <c r="C930" s="4"/>
      <c r="D930" s="4"/>
      <c r="E930" s="4"/>
      <c r="F930" s="7"/>
      <c r="G930" s="4"/>
      <c r="H930" s="4"/>
      <c r="I930" s="7"/>
      <c r="J930" s="7"/>
      <c r="K930" s="4"/>
      <c r="L930" s="4"/>
      <c r="M930" s="4"/>
      <c r="N930" s="53"/>
      <c r="O930" s="4"/>
      <c r="P930" s="4"/>
      <c r="Q930" s="4"/>
      <c r="R930" s="4"/>
      <c r="S930" s="4"/>
      <c r="T930" s="4"/>
      <c r="U930" s="4"/>
      <c r="V930" s="4"/>
      <c r="W930" s="4"/>
      <c r="X930" s="4"/>
      <c r="Y930" s="4"/>
      <c r="Z930" s="4"/>
    </row>
    <row r="931" spans="1:26" ht="15.75" customHeight="1">
      <c r="A931" s="71"/>
      <c r="B931" s="7"/>
      <c r="C931" s="4"/>
      <c r="D931" s="4"/>
      <c r="E931" s="4"/>
      <c r="F931" s="7"/>
      <c r="G931" s="4"/>
      <c r="H931" s="4"/>
      <c r="I931" s="7"/>
      <c r="J931" s="7"/>
      <c r="K931" s="4"/>
      <c r="L931" s="4"/>
      <c r="M931" s="4"/>
      <c r="N931" s="53"/>
      <c r="O931" s="4"/>
      <c r="P931" s="4"/>
      <c r="Q931" s="4"/>
      <c r="R931" s="4"/>
      <c r="S931" s="4"/>
      <c r="T931" s="4"/>
      <c r="U931" s="4"/>
      <c r="V931" s="4"/>
      <c r="W931" s="4"/>
      <c r="X931" s="4"/>
      <c r="Y931" s="4"/>
      <c r="Z931" s="4"/>
    </row>
    <row r="932" spans="1:26" ht="15.75" customHeight="1">
      <c r="A932" s="71"/>
      <c r="B932" s="7"/>
      <c r="C932" s="4"/>
      <c r="D932" s="4"/>
      <c r="E932" s="4"/>
      <c r="F932" s="7"/>
      <c r="G932" s="4"/>
      <c r="H932" s="4"/>
      <c r="I932" s="7"/>
      <c r="J932" s="7"/>
      <c r="K932" s="4"/>
      <c r="L932" s="4"/>
      <c r="M932" s="4"/>
      <c r="N932" s="53"/>
      <c r="O932" s="4"/>
      <c r="P932" s="4"/>
      <c r="Q932" s="4"/>
      <c r="R932" s="4"/>
      <c r="S932" s="4"/>
      <c r="T932" s="4"/>
      <c r="U932" s="4"/>
      <c r="V932" s="4"/>
      <c r="W932" s="4"/>
      <c r="X932" s="4"/>
      <c r="Y932" s="4"/>
      <c r="Z932" s="4"/>
    </row>
    <row r="933" spans="1:26" ht="15.75" customHeight="1">
      <c r="A933" s="71"/>
      <c r="B933" s="7"/>
      <c r="C933" s="4"/>
      <c r="D933" s="4"/>
      <c r="E933" s="4"/>
      <c r="F933" s="7"/>
      <c r="G933" s="4"/>
      <c r="H933" s="4"/>
      <c r="I933" s="7"/>
      <c r="J933" s="7"/>
      <c r="K933" s="4"/>
      <c r="L933" s="4"/>
      <c r="M933" s="4"/>
      <c r="N933" s="53"/>
      <c r="O933" s="4"/>
      <c r="P933" s="4"/>
      <c r="Q933" s="4"/>
      <c r="R933" s="4"/>
      <c r="S933" s="4"/>
      <c r="T933" s="4"/>
      <c r="U933" s="4"/>
      <c r="V933" s="4"/>
      <c r="W933" s="4"/>
      <c r="X933" s="4"/>
      <c r="Y933" s="4"/>
      <c r="Z933" s="4"/>
    </row>
    <row r="934" spans="1:26" ht="15.75" customHeight="1">
      <c r="A934" s="71"/>
      <c r="B934" s="7"/>
      <c r="C934" s="4"/>
      <c r="D934" s="4"/>
      <c r="E934" s="4"/>
      <c r="F934" s="7"/>
      <c r="G934" s="4"/>
      <c r="H934" s="4"/>
      <c r="I934" s="7"/>
      <c r="J934" s="7"/>
      <c r="K934" s="4"/>
      <c r="L934" s="4"/>
      <c r="M934" s="4"/>
      <c r="N934" s="53"/>
      <c r="O934" s="4"/>
      <c r="P934" s="4"/>
      <c r="Q934" s="4"/>
      <c r="R934" s="4"/>
      <c r="S934" s="4"/>
      <c r="T934" s="4"/>
      <c r="U934" s="4"/>
      <c r="V934" s="4"/>
      <c r="W934" s="4"/>
      <c r="X934" s="4"/>
      <c r="Y934" s="4"/>
      <c r="Z934" s="4"/>
    </row>
    <row r="935" spans="1:26" ht="15.75" customHeight="1">
      <c r="A935" s="71"/>
      <c r="B935" s="7"/>
      <c r="C935" s="4"/>
      <c r="D935" s="4"/>
      <c r="E935" s="4"/>
      <c r="F935" s="7"/>
      <c r="G935" s="4"/>
      <c r="H935" s="4"/>
      <c r="I935" s="7"/>
      <c r="J935" s="7"/>
      <c r="K935" s="4"/>
      <c r="L935" s="4"/>
      <c r="M935" s="4"/>
      <c r="N935" s="53"/>
      <c r="O935" s="4"/>
      <c r="P935" s="4"/>
      <c r="Q935" s="4"/>
      <c r="R935" s="4"/>
      <c r="S935" s="4"/>
      <c r="T935" s="4"/>
      <c r="U935" s="4"/>
      <c r="V935" s="4"/>
      <c r="W935" s="4"/>
      <c r="X935" s="4"/>
      <c r="Y935" s="4"/>
      <c r="Z935" s="4"/>
    </row>
    <row r="936" spans="1:26" ht="15.75" customHeight="1">
      <c r="A936" s="71"/>
      <c r="B936" s="7"/>
      <c r="C936" s="4"/>
      <c r="D936" s="4"/>
      <c r="E936" s="4"/>
      <c r="F936" s="7"/>
      <c r="G936" s="4"/>
      <c r="H936" s="4"/>
      <c r="I936" s="7"/>
      <c r="J936" s="7"/>
      <c r="K936" s="4"/>
      <c r="L936" s="4"/>
      <c r="M936" s="4"/>
      <c r="N936" s="53"/>
      <c r="O936" s="4"/>
      <c r="P936" s="4"/>
      <c r="Q936" s="4"/>
      <c r="R936" s="4"/>
      <c r="S936" s="4"/>
      <c r="T936" s="4"/>
      <c r="U936" s="4"/>
      <c r="V936" s="4"/>
      <c r="W936" s="4"/>
      <c r="X936" s="4"/>
      <c r="Y936" s="4"/>
      <c r="Z936" s="4"/>
    </row>
    <row r="937" spans="1:26" ht="15.75" customHeight="1">
      <c r="A937" s="71"/>
      <c r="B937" s="7"/>
      <c r="C937" s="4"/>
      <c r="D937" s="4"/>
      <c r="E937" s="4"/>
      <c r="F937" s="7"/>
      <c r="G937" s="4"/>
      <c r="H937" s="4"/>
      <c r="I937" s="7"/>
      <c r="J937" s="7"/>
      <c r="K937" s="4"/>
      <c r="L937" s="4"/>
      <c r="M937" s="4"/>
      <c r="N937" s="53"/>
      <c r="O937" s="4"/>
      <c r="P937" s="4"/>
      <c r="Q937" s="4"/>
      <c r="R937" s="4"/>
      <c r="S937" s="4"/>
      <c r="T937" s="4"/>
      <c r="U937" s="4"/>
      <c r="V937" s="4"/>
      <c r="W937" s="4"/>
      <c r="X937" s="4"/>
      <c r="Y937" s="4"/>
      <c r="Z937" s="4"/>
    </row>
    <row r="938" spans="1:26" ht="15.75" customHeight="1">
      <c r="A938" s="71"/>
      <c r="B938" s="7"/>
      <c r="C938" s="4"/>
      <c r="D938" s="4"/>
      <c r="E938" s="4"/>
      <c r="F938" s="7"/>
      <c r="G938" s="4"/>
      <c r="H938" s="4"/>
      <c r="I938" s="7"/>
      <c r="J938" s="7"/>
      <c r="K938" s="4"/>
      <c r="L938" s="4"/>
      <c r="M938" s="4"/>
      <c r="N938" s="53"/>
      <c r="O938" s="4"/>
      <c r="P938" s="4"/>
      <c r="Q938" s="4"/>
      <c r="R938" s="4"/>
      <c r="S938" s="4"/>
      <c r="T938" s="4"/>
      <c r="U938" s="4"/>
      <c r="V938" s="4"/>
      <c r="W938" s="4"/>
      <c r="X938" s="4"/>
      <c r="Y938" s="4"/>
      <c r="Z938" s="4"/>
    </row>
    <row r="939" spans="1:26" ht="15.75" customHeight="1">
      <c r="A939" s="71"/>
      <c r="B939" s="7"/>
      <c r="C939" s="4"/>
      <c r="D939" s="4"/>
      <c r="E939" s="4"/>
      <c r="F939" s="7"/>
      <c r="G939" s="4"/>
      <c r="H939" s="4"/>
      <c r="I939" s="7"/>
      <c r="J939" s="7"/>
      <c r="K939" s="4"/>
      <c r="L939" s="4"/>
      <c r="M939" s="4"/>
      <c r="N939" s="53"/>
      <c r="O939" s="4"/>
      <c r="P939" s="4"/>
      <c r="Q939" s="4"/>
      <c r="R939" s="4"/>
      <c r="S939" s="4"/>
      <c r="T939" s="4"/>
      <c r="U939" s="4"/>
      <c r="V939" s="4"/>
      <c r="W939" s="4"/>
      <c r="X939" s="4"/>
      <c r="Y939" s="4"/>
      <c r="Z939" s="4"/>
    </row>
    <row r="940" spans="1:26" ht="15.75" customHeight="1">
      <c r="A940" s="71"/>
      <c r="B940" s="7"/>
      <c r="C940" s="4"/>
      <c r="D940" s="4"/>
      <c r="E940" s="4"/>
      <c r="F940" s="7"/>
      <c r="G940" s="4"/>
      <c r="H940" s="4"/>
      <c r="I940" s="7"/>
      <c r="J940" s="7"/>
      <c r="K940" s="4"/>
      <c r="L940" s="4"/>
      <c r="M940" s="4"/>
      <c r="N940" s="53"/>
      <c r="O940" s="4"/>
      <c r="P940" s="4"/>
      <c r="Q940" s="4"/>
      <c r="R940" s="4"/>
      <c r="S940" s="4"/>
      <c r="T940" s="4"/>
      <c r="U940" s="4"/>
      <c r="V940" s="4"/>
      <c r="W940" s="4"/>
      <c r="X940" s="4"/>
      <c r="Y940" s="4"/>
      <c r="Z940" s="4"/>
    </row>
    <row r="941" spans="1:26" ht="15.75" customHeight="1">
      <c r="A941" s="71"/>
      <c r="B941" s="7"/>
      <c r="C941" s="4"/>
      <c r="D941" s="4"/>
      <c r="E941" s="4"/>
      <c r="F941" s="7"/>
      <c r="G941" s="4"/>
      <c r="H941" s="4"/>
      <c r="I941" s="7"/>
      <c r="J941" s="7"/>
      <c r="K941" s="4"/>
      <c r="L941" s="4"/>
      <c r="M941" s="4"/>
      <c r="N941" s="53"/>
      <c r="O941" s="4"/>
      <c r="P941" s="4"/>
      <c r="Q941" s="4"/>
      <c r="R941" s="4"/>
      <c r="S941" s="4"/>
      <c r="T941" s="4"/>
      <c r="U941" s="4"/>
      <c r="V941" s="4"/>
      <c r="W941" s="4"/>
      <c r="X941" s="4"/>
      <c r="Y941" s="4"/>
      <c r="Z941" s="4"/>
    </row>
    <row r="942" spans="1:26" ht="15.75" customHeight="1">
      <c r="A942" s="71"/>
      <c r="B942" s="7"/>
      <c r="C942" s="4"/>
      <c r="D942" s="4"/>
      <c r="E942" s="4"/>
      <c r="F942" s="7"/>
      <c r="G942" s="4"/>
      <c r="H942" s="4"/>
      <c r="I942" s="7"/>
      <c r="J942" s="7"/>
      <c r="K942" s="4"/>
      <c r="L942" s="4"/>
      <c r="M942" s="4"/>
      <c r="N942" s="53"/>
      <c r="O942" s="4"/>
      <c r="P942" s="4"/>
      <c r="Q942" s="4"/>
      <c r="R942" s="4"/>
      <c r="S942" s="4"/>
      <c r="T942" s="4"/>
      <c r="U942" s="4"/>
      <c r="V942" s="4"/>
      <c r="W942" s="4"/>
      <c r="X942" s="4"/>
      <c r="Y942" s="4"/>
      <c r="Z942" s="4"/>
    </row>
    <row r="943" spans="1:26" ht="15.75" customHeight="1">
      <c r="A943" s="71"/>
      <c r="B943" s="7"/>
      <c r="C943" s="4"/>
      <c r="D943" s="4"/>
      <c r="E943" s="4"/>
      <c r="F943" s="7"/>
      <c r="G943" s="4"/>
      <c r="H943" s="4"/>
      <c r="I943" s="7"/>
      <c r="J943" s="7"/>
      <c r="K943" s="4"/>
      <c r="L943" s="4"/>
      <c r="M943" s="4"/>
      <c r="N943" s="53"/>
      <c r="O943" s="4"/>
      <c r="P943" s="4"/>
      <c r="Q943" s="4"/>
      <c r="R943" s="4"/>
      <c r="S943" s="4"/>
      <c r="T943" s="4"/>
      <c r="U943" s="4"/>
      <c r="V943" s="4"/>
      <c r="W943" s="4"/>
      <c r="X943" s="4"/>
      <c r="Y943" s="4"/>
      <c r="Z943" s="4"/>
    </row>
    <row r="944" spans="1:26" ht="15.75" customHeight="1">
      <c r="A944" s="71"/>
      <c r="B944" s="7"/>
      <c r="C944" s="4"/>
      <c r="D944" s="4"/>
      <c r="E944" s="4"/>
      <c r="F944" s="7"/>
      <c r="G944" s="4"/>
      <c r="H944" s="4"/>
      <c r="I944" s="7"/>
      <c r="J944" s="7"/>
      <c r="K944" s="4"/>
      <c r="L944" s="4"/>
      <c r="M944" s="4"/>
      <c r="N944" s="53"/>
      <c r="O944" s="4"/>
      <c r="P944" s="4"/>
      <c r="Q944" s="4"/>
      <c r="R944" s="4"/>
      <c r="S944" s="4"/>
      <c r="T944" s="4"/>
      <c r="U944" s="4"/>
      <c r="V944" s="4"/>
      <c r="W944" s="4"/>
      <c r="X944" s="4"/>
      <c r="Y944" s="4"/>
      <c r="Z944" s="4"/>
    </row>
    <row r="945" spans="1:26" ht="15.75" customHeight="1">
      <c r="A945" s="71"/>
      <c r="B945" s="7"/>
      <c r="C945" s="4"/>
      <c r="D945" s="4"/>
      <c r="E945" s="4"/>
      <c r="F945" s="7"/>
      <c r="G945" s="4"/>
      <c r="H945" s="4"/>
      <c r="I945" s="7"/>
      <c r="J945" s="7"/>
      <c r="K945" s="4"/>
      <c r="L945" s="4"/>
      <c r="M945" s="4"/>
      <c r="N945" s="53"/>
      <c r="O945" s="4"/>
      <c r="P945" s="4"/>
      <c r="Q945" s="4"/>
      <c r="R945" s="4"/>
      <c r="S945" s="4"/>
      <c r="T945" s="4"/>
      <c r="U945" s="4"/>
      <c r="V945" s="4"/>
      <c r="W945" s="4"/>
      <c r="X945" s="4"/>
      <c r="Y945" s="4"/>
      <c r="Z945" s="4"/>
    </row>
    <row r="946" spans="1:26" ht="15.75" customHeight="1">
      <c r="A946" s="71"/>
      <c r="B946" s="7"/>
      <c r="C946" s="4"/>
      <c r="D946" s="4"/>
      <c r="E946" s="4"/>
      <c r="F946" s="7"/>
      <c r="G946" s="4"/>
      <c r="H946" s="4"/>
      <c r="I946" s="7"/>
      <c r="J946" s="7"/>
      <c r="K946" s="4"/>
      <c r="L946" s="4"/>
      <c r="M946" s="4"/>
      <c r="N946" s="53"/>
      <c r="O946" s="4"/>
      <c r="P946" s="4"/>
      <c r="Q946" s="4"/>
      <c r="R946" s="4"/>
      <c r="S946" s="4"/>
      <c r="T946" s="4"/>
      <c r="U946" s="4"/>
      <c r="V946" s="4"/>
      <c r="W946" s="4"/>
      <c r="X946" s="4"/>
      <c r="Y946" s="4"/>
      <c r="Z946" s="4"/>
    </row>
    <row r="947" spans="1:26" ht="15.75" customHeight="1">
      <c r="A947" s="71"/>
      <c r="B947" s="7"/>
      <c r="C947" s="4"/>
      <c r="D947" s="4"/>
      <c r="E947" s="4"/>
      <c r="F947" s="7"/>
      <c r="G947" s="4"/>
      <c r="H947" s="4"/>
      <c r="I947" s="7"/>
      <c r="J947" s="7"/>
      <c r="K947" s="4"/>
      <c r="L947" s="4"/>
      <c r="M947" s="4"/>
      <c r="N947" s="53"/>
      <c r="O947" s="4"/>
      <c r="P947" s="4"/>
      <c r="Q947" s="4"/>
      <c r="R947" s="4"/>
      <c r="S947" s="4"/>
      <c r="T947" s="4"/>
      <c r="U947" s="4"/>
      <c r="V947" s="4"/>
      <c r="W947" s="4"/>
      <c r="X947" s="4"/>
      <c r="Y947" s="4"/>
      <c r="Z947" s="4"/>
    </row>
    <row r="948" spans="1:26" ht="15.75" customHeight="1">
      <c r="A948" s="71"/>
      <c r="B948" s="7"/>
      <c r="C948" s="4"/>
      <c r="D948" s="4"/>
      <c r="E948" s="4"/>
      <c r="F948" s="7"/>
      <c r="G948" s="4"/>
      <c r="H948" s="4"/>
      <c r="I948" s="7"/>
      <c r="J948" s="7"/>
      <c r="K948" s="4"/>
      <c r="L948" s="4"/>
      <c r="M948" s="4"/>
      <c r="N948" s="53"/>
      <c r="O948" s="4"/>
      <c r="P948" s="4"/>
      <c r="Q948" s="4"/>
      <c r="R948" s="4"/>
      <c r="S948" s="4"/>
      <c r="T948" s="4"/>
      <c r="U948" s="4"/>
      <c r="V948" s="4"/>
      <c r="W948" s="4"/>
      <c r="X948" s="4"/>
      <c r="Y948" s="4"/>
      <c r="Z948" s="4"/>
    </row>
    <row r="949" spans="1:26" ht="15.75" customHeight="1">
      <c r="A949" s="71"/>
      <c r="B949" s="7"/>
      <c r="C949" s="4"/>
      <c r="D949" s="4"/>
      <c r="E949" s="4"/>
      <c r="F949" s="7"/>
      <c r="G949" s="4"/>
      <c r="H949" s="4"/>
      <c r="I949" s="7"/>
      <c r="J949" s="7"/>
      <c r="K949" s="4"/>
      <c r="L949" s="4"/>
      <c r="M949" s="4"/>
      <c r="N949" s="53"/>
      <c r="O949" s="4"/>
      <c r="P949" s="4"/>
      <c r="Q949" s="4"/>
      <c r="R949" s="4"/>
      <c r="S949" s="4"/>
      <c r="T949" s="4"/>
      <c r="U949" s="4"/>
      <c r="V949" s="4"/>
      <c r="W949" s="4"/>
      <c r="X949" s="4"/>
      <c r="Y949" s="4"/>
      <c r="Z949" s="4"/>
    </row>
    <row r="950" spans="1:26" ht="15.75" customHeight="1">
      <c r="A950" s="71"/>
      <c r="B950" s="7"/>
      <c r="C950" s="4"/>
      <c r="D950" s="4"/>
      <c r="E950" s="4"/>
      <c r="F950" s="7"/>
      <c r="G950" s="4"/>
      <c r="H950" s="4"/>
      <c r="I950" s="7"/>
      <c r="J950" s="7"/>
      <c r="K950" s="4"/>
      <c r="L950" s="4"/>
      <c r="M950" s="4"/>
      <c r="N950" s="53"/>
      <c r="O950" s="4"/>
      <c r="P950" s="4"/>
      <c r="Q950" s="4"/>
      <c r="R950" s="4"/>
      <c r="S950" s="4"/>
      <c r="T950" s="4"/>
      <c r="U950" s="4"/>
      <c r="V950" s="4"/>
      <c r="W950" s="4"/>
      <c r="X950" s="4"/>
      <c r="Y950" s="4"/>
      <c r="Z950" s="4"/>
    </row>
    <row r="951" spans="1:26" ht="15.75" customHeight="1">
      <c r="A951" s="71"/>
      <c r="B951" s="7"/>
      <c r="C951" s="4"/>
      <c r="D951" s="4"/>
      <c r="E951" s="4"/>
      <c r="F951" s="7"/>
      <c r="G951" s="4"/>
      <c r="H951" s="4"/>
      <c r="I951" s="7"/>
      <c r="J951" s="7"/>
      <c r="K951" s="4"/>
      <c r="L951" s="4"/>
      <c r="M951" s="4"/>
      <c r="N951" s="53"/>
      <c r="O951" s="4"/>
      <c r="P951" s="4"/>
      <c r="Q951" s="4"/>
      <c r="R951" s="4"/>
      <c r="S951" s="4"/>
      <c r="T951" s="4"/>
      <c r="U951" s="4"/>
      <c r="V951" s="4"/>
      <c r="W951" s="4"/>
      <c r="X951" s="4"/>
      <c r="Y951" s="4"/>
      <c r="Z951" s="4"/>
    </row>
    <row r="952" spans="1:26" ht="15.75" customHeight="1">
      <c r="A952" s="71"/>
      <c r="B952" s="7"/>
      <c r="C952" s="4"/>
      <c r="D952" s="4"/>
      <c r="E952" s="4"/>
      <c r="F952" s="7"/>
      <c r="G952" s="4"/>
      <c r="H952" s="4"/>
      <c r="I952" s="7"/>
      <c r="J952" s="7"/>
      <c r="K952" s="4"/>
      <c r="L952" s="4"/>
      <c r="M952" s="4"/>
      <c r="N952" s="53"/>
      <c r="O952" s="4"/>
      <c r="P952" s="4"/>
      <c r="Q952" s="4"/>
      <c r="R952" s="4"/>
      <c r="S952" s="4"/>
      <c r="T952" s="4"/>
      <c r="U952" s="4"/>
      <c r="V952" s="4"/>
      <c r="W952" s="4"/>
      <c r="X952" s="4"/>
      <c r="Y952" s="4"/>
      <c r="Z952" s="4"/>
    </row>
    <row r="953" spans="1:26" ht="15.75" customHeight="1">
      <c r="A953" s="71"/>
      <c r="B953" s="7"/>
      <c r="C953" s="4"/>
      <c r="D953" s="4"/>
      <c r="E953" s="4"/>
      <c r="F953" s="7"/>
      <c r="G953" s="4"/>
      <c r="H953" s="4"/>
      <c r="I953" s="7"/>
      <c r="J953" s="7"/>
      <c r="K953" s="4"/>
      <c r="L953" s="4"/>
      <c r="M953" s="4"/>
      <c r="N953" s="53"/>
      <c r="O953" s="4"/>
      <c r="P953" s="4"/>
      <c r="Q953" s="4"/>
      <c r="R953" s="4"/>
      <c r="S953" s="4"/>
      <c r="T953" s="4"/>
      <c r="U953" s="4"/>
      <c r="V953" s="4"/>
      <c r="W953" s="4"/>
      <c r="X953" s="4"/>
      <c r="Y953" s="4"/>
      <c r="Z953" s="4"/>
    </row>
    <row r="954" spans="1:26" ht="15.75" customHeight="1">
      <c r="A954" s="71"/>
      <c r="B954" s="7"/>
      <c r="C954" s="4"/>
      <c r="D954" s="4"/>
      <c r="E954" s="4"/>
      <c r="F954" s="7"/>
      <c r="G954" s="4"/>
      <c r="H954" s="4"/>
      <c r="I954" s="7"/>
      <c r="J954" s="7"/>
      <c r="K954" s="4"/>
      <c r="L954" s="4"/>
      <c r="M954" s="4"/>
      <c r="N954" s="53"/>
      <c r="O954" s="4"/>
      <c r="P954" s="4"/>
      <c r="Q954" s="4"/>
      <c r="R954" s="4"/>
      <c r="S954" s="4"/>
      <c r="T954" s="4"/>
      <c r="U954" s="4"/>
      <c r="V954" s="4"/>
      <c r="W954" s="4"/>
      <c r="X954" s="4"/>
      <c r="Y954" s="4"/>
      <c r="Z954" s="4"/>
    </row>
    <row r="955" spans="1:26" ht="15.75" customHeight="1">
      <c r="A955" s="71"/>
      <c r="B955" s="7"/>
      <c r="C955" s="4"/>
      <c r="D955" s="4"/>
      <c r="E955" s="4"/>
      <c r="F955" s="7"/>
      <c r="G955" s="4"/>
      <c r="H955" s="4"/>
      <c r="I955" s="7"/>
      <c r="J955" s="7"/>
      <c r="K955" s="4"/>
      <c r="L955" s="4"/>
      <c r="M955" s="4"/>
      <c r="N955" s="53"/>
      <c r="O955" s="4"/>
      <c r="P955" s="4"/>
      <c r="Q955" s="4"/>
      <c r="R955" s="4"/>
      <c r="S955" s="4"/>
      <c r="T955" s="4"/>
      <c r="U955" s="4"/>
      <c r="V955" s="4"/>
      <c r="W955" s="4"/>
      <c r="X955" s="4"/>
      <c r="Y955" s="4"/>
      <c r="Z955" s="4"/>
    </row>
    <row r="956" spans="1:26" ht="15.75" customHeight="1">
      <c r="A956" s="71"/>
      <c r="B956" s="7"/>
      <c r="C956" s="4"/>
      <c r="D956" s="4"/>
      <c r="E956" s="4"/>
      <c r="F956" s="7"/>
      <c r="G956" s="4"/>
      <c r="H956" s="4"/>
      <c r="I956" s="7"/>
      <c r="J956" s="7"/>
      <c r="K956" s="4"/>
      <c r="L956" s="4"/>
      <c r="M956" s="4"/>
      <c r="N956" s="53"/>
      <c r="O956" s="4"/>
      <c r="P956" s="4"/>
      <c r="Q956" s="4"/>
      <c r="R956" s="4"/>
      <c r="S956" s="4"/>
      <c r="T956" s="4"/>
      <c r="U956" s="4"/>
      <c r="V956" s="4"/>
      <c r="W956" s="4"/>
      <c r="X956" s="4"/>
      <c r="Y956" s="4"/>
      <c r="Z956" s="4"/>
    </row>
    <row r="957" spans="1:26" ht="15.75" customHeight="1">
      <c r="A957" s="71"/>
      <c r="B957" s="7"/>
      <c r="C957" s="4"/>
      <c r="D957" s="4"/>
      <c r="E957" s="4"/>
      <c r="F957" s="7"/>
      <c r="G957" s="4"/>
      <c r="H957" s="4"/>
      <c r="I957" s="7"/>
      <c r="J957" s="7"/>
      <c r="K957" s="4"/>
      <c r="L957" s="4"/>
      <c r="M957" s="4"/>
      <c r="N957" s="53"/>
      <c r="O957" s="4"/>
      <c r="P957" s="4"/>
      <c r="Q957" s="4"/>
      <c r="R957" s="4"/>
      <c r="S957" s="4"/>
      <c r="T957" s="4"/>
      <c r="U957" s="4"/>
      <c r="V957" s="4"/>
      <c r="W957" s="4"/>
      <c r="X957" s="4"/>
      <c r="Y957" s="4"/>
      <c r="Z957" s="4"/>
    </row>
    <row r="958" spans="1:26" ht="15.75" customHeight="1">
      <c r="A958" s="71"/>
      <c r="B958" s="7"/>
      <c r="C958" s="4"/>
      <c r="D958" s="4"/>
      <c r="E958" s="4"/>
      <c r="F958" s="7"/>
      <c r="G958" s="4"/>
      <c r="H958" s="4"/>
      <c r="I958" s="7"/>
      <c r="J958" s="7"/>
      <c r="K958" s="4"/>
      <c r="L958" s="4"/>
      <c r="M958" s="4"/>
      <c r="N958" s="53"/>
      <c r="O958" s="4"/>
      <c r="P958" s="4"/>
      <c r="Q958" s="4"/>
      <c r="R958" s="4"/>
      <c r="S958" s="4"/>
      <c r="T958" s="4"/>
      <c r="U958" s="4"/>
      <c r="V958" s="4"/>
      <c r="W958" s="4"/>
      <c r="X958" s="4"/>
      <c r="Y958" s="4"/>
      <c r="Z958" s="4"/>
    </row>
    <row r="959" spans="1:26" ht="15.75" customHeight="1">
      <c r="A959" s="71"/>
      <c r="B959" s="7"/>
      <c r="C959" s="4"/>
      <c r="D959" s="4"/>
      <c r="E959" s="4"/>
      <c r="F959" s="7"/>
      <c r="G959" s="4"/>
      <c r="H959" s="4"/>
      <c r="I959" s="7"/>
      <c r="J959" s="7"/>
      <c r="K959" s="4"/>
      <c r="L959" s="4"/>
      <c r="M959" s="4"/>
      <c r="N959" s="53"/>
      <c r="O959" s="4"/>
      <c r="P959" s="4"/>
      <c r="Q959" s="4"/>
      <c r="R959" s="4"/>
      <c r="S959" s="4"/>
      <c r="T959" s="4"/>
      <c r="U959" s="4"/>
      <c r="V959" s="4"/>
      <c r="W959" s="4"/>
      <c r="X959" s="4"/>
      <c r="Y959" s="4"/>
      <c r="Z959" s="4"/>
    </row>
    <row r="960" spans="1:26" ht="15.75" customHeight="1">
      <c r="A960" s="71"/>
      <c r="B960" s="7"/>
      <c r="C960" s="4"/>
      <c r="D960" s="4"/>
      <c r="E960" s="4"/>
      <c r="F960" s="7"/>
      <c r="G960" s="4"/>
      <c r="H960" s="4"/>
      <c r="I960" s="7"/>
      <c r="J960" s="7"/>
      <c r="K960" s="4"/>
      <c r="L960" s="4"/>
      <c r="M960" s="4"/>
      <c r="N960" s="53"/>
      <c r="O960" s="4"/>
      <c r="P960" s="4"/>
      <c r="Q960" s="4"/>
      <c r="R960" s="4"/>
      <c r="S960" s="4"/>
      <c r="T960" s="4"/>
      <c r="U960" s="4"/>
      <c r="V960" s="4"/>
      <c r="W960" s="4"/>
      <c r="X960" s="4"/>
      <c r="Y960" s="4"/>
      <c r="Z960" s="4"/>
    </row>
    <row r="961" spans="1:26" ht="15.75" customHeight="1">
      <c r="A961" s="71"/>
      <c r="B961" s="7"/>
      <c r="C961" s="4"/>
      <c r="D961" s="4"/>
      <c r="E961" s="4"/>
      <c r="F961" s="7"/>
      <c r="G961" s="4"/>
      <c r="H961" s="4"/>
      <c r="I961" s="7"/>
      <c r="J961" s="7"/>
      <c r="K961" s="4"/>
      <c r="L961" s="4"/>
      <c r="M961" s="4"/>
      <c r="N961" s="53"/>
      <c r="O961" s="4"/>
      <c r="P961" s="4"/>
      <c r="Q961" s="4"/>
      <c r="R961" s="4"/>
      <c r="S961" s="4"/>
      <c r="T961" s="4"/>
      <c r="U961" s="4"/>
      <c r="V961" s="4"/>
      <c r="W961" s="4"/>
      <c r="X961" s="4"/>
      <c r="Y961" s="4"/>
      <c r="Z961" s="4"/>
    </row>
    <row r="962" spans="1:26" ht="15.75" customHeight="1">
      <c r="A962" s="71"/>
      <c r="B962" s="7"/>
      <c r="C962" s="4"/>
      <c r="D962" s="4"/>
      <c r="E962" s="4"/>
      <c r="F962" s="7"/>
      <c r="G962" s="4"/>
      <c r="H962" s="4"/>
      <c r="I962" s="7"/>
      <c r="J962" s="7"/>
      <c r="K962" s="4"/>
      <c r="L962" s="4"/>
      <c r="M962" s="4"/>
      <c r="N962" s="53"/>
      <c r="O962" s="4"/>
      <c r="P962" s="4"/>
      <c r="Q962" s="4"/>
      <c r="R962" s="4"/>
      <c r="S962" s="4"/>
      <c r="T962" s="4"/>
      <c r="U962" s="4"/>
      <c r="V962" s="4"/>
      <c r="W962" s="4"/>
      <c r="X962" s="4"/>
      <c r="Y962" s="4"/>
      <c r="Z962" s="4"/>
    </row>
    <row r="963" spans="1:26" ht="15.75" customHeight="1">
      <c r="A963" s="71"/>
      <c r="B963" s="7"/>
      <c r="C963" s="4"/>
      <c r="D963" s="4"/>
      <c r="E963" s="4"/>
      <c r="F963" s="7"/>
      <c r="G963" s="4"/>
      <c r="H963" s="4"/>
      <c r="I963" s="7"/>
      <c r="J963" s="7"/>
      <c r="K963" s="4"/>
      <c r="L963" s="4"/>
      <c r="M963" s="4"/>
      <c r="N963" s="53"/>
      <c r="O963" s="4"/>
      <c r="P963" s="4"/>
      <c r="Q963" s="4"/>
      <c r="R963" s="4"/>
      <c r="S963" s="4"/>
      <c r="T963" s="4"/>
      <c r="U963" s="4"/>
      <c r="V963" s="4"/>
      <c r="W963" s="4"/>
      <c r="X963" s="4"/>
      <c r="Y963" s="4"/>
      <c r="Z963" s="4"/>
    </row>
    <row r="964" spans="1:26" ht="15.75" customHeight="1">
      <c r="A964" s="71"/>
      <c r="B964" s="7"/>
      <c r="C964" s="4"/>
      <c r="D964" s="4"/>
      <c r="E964" s="4"/>
      <c r="F964" s="7"/>
      <c r="G964" s="4"/>
      <c r="H964" s="4"/>
      <c r="I964" s="7"/>
      <c r="J964" s="7"/>
      <c r="K964" s="4"/>
      <c r="L964" s="4"/>
      <c r="M964" s="4"/>
      <c r="N964" s="53"/>
      <c r="O964" s="4"/>
      <c r="P964" s="4"/>
      <c r="Q964" s="4"/>
      <c r="R964" s="4"/>
      <c r="S964" s="4"/>
      <c r="T964" s="4"/>
      <c r="U964" s="4"/>
      <c r="V964" s="4"/>
      <c r="W964" s="4"/>
      <c r="X964" s="4"/>
      <c r="Y964" s="4"/>
      <c r="Z964" s="4"/>
    </row>
    <row r="965" spans="1:26" ht="15.75" customHeight="1">
      <c r="A965" s="71"/>
      <c r="B965" s="7"/>
      <c r="C965" s="4"/>
      <c r="D965" s="4"/>
      <c r="E965" s="4"/>
      <c r="F965" s="7"/>
      <c r="G965" s="4"/>
      <c r="H965" s="4"/>
      <c r="I965" s="7"/>
      <c r="J965" s="7"/>
      <c r="K965" s="4"/>
      <c r="L965" s="4"/>
      <c r="M965" s="4"/>
      <c r="N965" s="53"/>
      <c r="O965" s="4"/>
      <c r="P965" s="4"/>
      <c r="Q965" s="4"/>
      <c r="R965" s="4"/>
      <c r="S965" s="4"/>
      <c r="T965" s="4"/>
      <c r="U965" s="4"/>
      <c r="V965" s="4"/>
      <c r="W965" s="4"/>
      <c r="X965" s="4"/>
      <c r="Y965" s="4"/>
      <c r="Z965" s="4"/>
    </row>
    <row r="966" spans="1:26" ht="15.75" customHeight="1">
      <c r="A966" s="71"/>
      <c r="B966" s="7"/>
      <c r="C966" s="4"/>
      <c r="D966" s="4"/>
      <c r="E966" s="4"/>
      <c r="F966" s="7"/>
      <c r="G966" s="4"/>
      <c r="H966" s="4"/>
      <c r="I966" s="7"/>
      <c r="J966" s="7"/>
      <c r="K966" s="4"/>
      <c r="L966" s="4"/>
      <c r="M966" s="4"/>
      <c r="N966" s="53"/>
      <c r="O966" s="4"/>
      <c r="P966" s="4"/>
      <c r="Q966" s="4"/>
      <c r="R966" s="4"/>
      <c r="S966" s="4"/>
      <c r="T966" s="4"/>
      <c r="U966" s="4"/>
      <c r="V966" s="4"/>
      <c r="W966" s="4"/>
      <c r="X966" s="4"/>
      <c r="Y966" s="4"/>
      <c r="Z966" s="4"/>
    </row>
    <row r="967" spans="1:26" ht="15.75" customHeight="1">
      <c r="A967" s="71"/>
      <c r="B967" s="7"/>
      <c r="C967" s="4"/>
      <c r="D967" s="4"/>
      <c r="E967" s="4"/>
      <c r="F967" s="7"/>
      <c r="G967" s="4"/>
      <c r="H967" s="4"/>
      <c r="I967" s="7"/>
      <c r="J967" s="7"/>
      <c r="K967" s="4"/>
      <c r="L967" s="4"/>
      <c r="M967" s="4"/>
      <c r="N967" s="53"/>
      <c r="O967" s="4"/>
      <c r="P967" s="4"/>
      <c r="Q967" s="4"/>
      <c r="R967" s="4"/>
      <c r="S967" s="4"/>
      <c r="T967" s="4"/>
      <c r="U967" s="4"/>
      <c r="V967" s="4"/>
      <c r="W967" s="4"/>
      <c r="X967" s="4"/>
      <c r="Y967" s="4"/>
      <c r="Z967" s="4"/>
    </row>
    <row r="968" spans="1:26" ht="15.75" customHeight="1">
      <c r="A968" s="71"/>
      <c r="B968" s="7"/>
      <c r="C968" s="4"/>
      <c r="D968" s="4"/>
      <c r="E968" s="4"/>
      <c r="F968" s="7"/>
      <c r="G968" s="4"/>
      <c r="H968" s="4"/>
      <c r="I968" s="7"/>
      <c r="J968" s="7"/>
      <c r="K968" s="4"/>
      <c r="L968" s="4"/>
      <c r="M968" s="4"/>
      <c r="N968" s="53"/>
      <c r="O968" s="4"/>
      <c r="P968" s="4"/>
      <c r="Q968" s="4"/>
      <c r="R968" s="4"/>
      <c r="S968" s="4"/>
      <c r="T968" s="4"/>
      <c r="U968" s="4"/>
      <c r="V968" s="4"/>
      <c r="W968" s="4"/>
      <c r="X968" s="4"/>
      <c r="Y968" s="4"/>
      <c r="Z968" s="4"/>
    </row>
    <row r="969" spans="1:26" ht="15.75" customHeight="1">
      <c r="A969" s="71"/>
      <c r="B969" s="7"/>
      <c r="C969" s="4"/>
      <c r="D969" s="4"/>
      <c r="E969" s="4"/>
      <c r="F969" s="7"/>
      <c r="G969" s="4"/>
      <c r="H969" s="4"/>
      <c r="I969" s="7"/>
      <c r="J969" s="7"/>
      <c r="K969" s="4"/>
      <c r="L969" s="4"/>
      <c r="M969" s="4"/>
      <c r="N969" s="53"/>
      <c r="O969" s="4"/>
      <c r="P969" s="4"/>
      <c r="Q969" s="4"/>
      <c r="R969" s="4"/>
      <c r="S969" s="4"/>
      <c r="T969" s="4"/>
      <c r="U969" s="4"/>
      <c r="V969" s="4"/>
      <c r="W969" s="4"/>
      <c r="X969" s="4"/>
      <c r="Y969" s="4"/>
      <c r="Z969" s="4"/>
    </row>
    <row r="970" spans="1:26" ht="15.75" customHeight="1">
      <c r="A970" s="71"/>
      <c r="B970" s="7"/>
      <c r="C970" s="4"/>
      <c r="D970" s="4"/>
      <c r="E970" s="4"/>
      <c r="F970" s="7"/>
      <c r="G970" s="4"/>
      <c r="H970" s="4"/>
      <c r="I970" s="7"/>
      <c r="J970" s="7"/>
      <c r="K970" s="4"/>
      <c r="L970" s="4"/>
      <c r="M970" s="4"/>
      <c r="N970" s="53"/>
      <c r="O970" s="4"/>
      <c r="P970" s="4"/>
      <c r="Q970" s="4"/>
      <c r="R970" s="4"/>
      <c r="S970" s="4"/>
      <c r="T970" s="4"/>
      <c r="U970" s="4"/>
      <c r="V970" s="4"/>
      <c r="W970" s="4"/>
      <c r="X970" s="4"/>
      <c r="Y970" s="4"/>
      <c r="Z970" s="4"/>
    </row>
    <row r="971" spans="1:26" ht="15.75" customHeight="1">
      <c r="A971" s="71"/>
      <c r="B971" s="7"/>
      <c r="C971" s="4"/>
      <c r="D971" s="4"/>
      <c r="E971" s="4"/>
      <c r="F971" s="7"/>
      <c r="G971" s="4"/>
      <c r="H971" s="4"/>
      <c r="I971" s="7"/>
      <c r="J971" s="7"/>
      <c r="K971" s="4"/>
      <c r="L971" s="4"/>
      <c r="M971" s="4"/>
      <c r="N971" s="53"/>
      <c r="O971" s="4"/>
      <c r="P971" s="4"/>
      <c r="Q971" s="4"/>
      <c r="R971" s="4"/>
      <c r="S971" s="4"/>
      <c r="T971" s="4"/>
      <c r="U971" s="4"/>
      <c r="V971" s="4"/>
      <c r="W971" s="4"/>
      <c r="X971" s="4"/>
      <c r="Y971" s="4"/>
      <c r="Z971" s="4"/>
    </row>
    <row r="972" spans="1:26" ht="15.75" customHeight="1">
      <c r="A972" s="71"/>
      <c r="B972" s="7"/>
      <c r="C972" s="4"/>
      <c r="D972" s="4"/>
      <c r="E972" s="4"/>
      <c r="F972" s="7"/>
      <c r="G972" s="4"/>
      <c r="H972" s="4"/>
      <c r="I972" s="7"/>
      <c r="J972" s="7"/>
      <c r="K972" s="4"/>
      <c r="L972" s="4"/>
      <c r="M972" s="4"/>
      <c r="N972" s="53"/>
      <c r="O972" s="4"/>
      <c r="P972" s="4"/>
      <c r="Q972" s="4"/>
      <c r="R972" s="4"/>
      <c r="S972" s="4"/>
      <c r="T972" s="4"/>
      <c r="U972" s="4"/>
      <c r="V972" s="4"/>
      <c r="W972" s="4"/>
      <c r="X972" s="4"/>
      <c r="Y972" s="4"/>
      <c r="Z972" s="4"/>
    </row>
    <row r="973" spans="1:26" ht="15.75" customHeight="1">
      <c r="A973" s="71"/>
      <c r="B973" s="7"/>
      <c r="C973" s="4"/>
      <c r="D973" s="4"/>
      <c r="E973" s="4"/>
      <c r="F973" s="7"/>
      <c r="G973" s="4"/>
      <c r="H973" s="4"/>
      <c r="I973" s="7"/>
      <c r="J973" s="7"/>
      <c r="K973" s="4"/>
      <c r="L973" s="4"/>
      <c r="M973" s="4"/>
      <c r="N973" s="53"/>
      <c r="O973" s="4"/>
      <c r="P973" s="4"/>
      <c r="Q973" s="4"/>
      <c r="R973" s="4"/>
      <c r="S973" s="4"/>
      <c r="T973" s="4"/>
      <c r="U973" s="4"/>
      <c r="V973" s="4"/>
      <c r="W973" s="4"/>
      <c r="X973" s="4"/>
      <c r="Y973" s="4"/>
      <c r="Z973" s="4"/>
    </row>
    <row r="974" spans="1:26" ht="15.75" customHeight="1">
      <c r="A974" s="71"/>
      <c r="B974" s="7"/>
      <c r="C974" s="4"/>
      <c r="D974" s="4"/>
      <c r="E974" s="4"/>
      <c r="F974" s="7"/>
      <c r="G974" s="4"/>
      <c r="H974" s="4"/>
      <c r="I974" s="7"/>
      <c r="J974" s="7"/>
      <c r="K974" s="4"/>
      <c r="L974" s="4"/>
      <c r="M974" s="4"/>
      <c r="N974" s="53"/>
      <c r="O974" s="4"/>
      <c r="P974" s="4"/>
      <c r="Q974" s="4"/>
      <c r="R974" s="4"/>
      <c r="S974" s="4"/>
      <c r="T974" s="4"/>
      <c r="U974" s="4"/>
      <c r="V974" s="4"/>
      <c r="W974" s="4"/>
      <c r="X974" s="4"/>
      <c r="Y974" s="4"/>
      <c r="Z974" s="4"/>
    </row>
    <row r="975" spans="1:26" ht="15.75" customHeight="1">
      <c r="A975" s="71"/>
      <c r="B975" s="7"/>
      <c r="C975" s="4"/>
      <c r="D975" s="4"/>
      <c r="E975" s="4"/>
      <c r="F975" s="7"/>
      <c r="G975" s="4"/>
      <c r="H975" s="4"/>
      <c r="I975" s="7"/>
      <c r="J975" s="7"/>
      <c r="K975" s="4"/>
      <c r="L975" s="4"/>
      <c r="M975" s="4"/>
      <c r="N975" s="53"/>
      <c r="O975" s="4"/>
      <c r="P975" s="4"/>
      <c r="Q975" s="4"/>
      <c r="R975" s="4"/>
      <c r="S975" s="4"/>
      <c r="T975" s="4"/>
      <c r="U975" s="4"/>
      <c r="V975" s="4"/>
      <c r="W975" s="4"/>
      <c r="X975" s="4"/>
      <c r="Y975" s="4"/>
      <c r="Z975" s="4"/>
    </row>
    <row r="976" spans="1:26" ht="15.75" customHeight="1">
      <c r="A976" s="71"/>
      <c r="B976" s="7"/>
      <c r="C976" s="4"/>
      <c r="D976" s="4"/>
      <c r="E976" s="4"/>
      <c r="F976" s="7"/>
      <c r="G976" s="4"/>
      <c r="H976" s="4"/>
      <c r="I976" s="7"/>
      <c r="J976" s="7"/>
      <c r="K976" s="4"/>
      <c r="L976" s="4"/>
      <c r="M976" s="4"/>
      <c r="N976" s="53"/>
      <c r="O976" s="4"/>
      <c r="P976" s="4"/>
      <c r="Q976" s="4"/>
      <c r="R976" s="4"/>
      <c r="S976" s="4"/>
      <c r="T976" s="4"/>
      <c r="U976" s="4"/>
      <c r="V976" s="4"/>
      <c r="W976" s="4"/>
      <c r="X976" s="4"/>
      <c r="Y976" s="4"/>
      <c r="Z976" s="4"/>
    </row>
    <row r="977" spans="1:26" ht="15.75" customHeight="1">
      <c r="A977" s="71"/>
      <c r="B977" s="7"/>
      <c r="C977" s="4"/>
      <c r="D977" s="4"/>
      <c r="E977" s="4"/>
      <c r="F977" s="7"/>
      <c r="G977" s="4"/>
      <c r="H977" s="4"/>
      <c r="I977" s="7"/>
      <c r="J977" s="7"/>
      <c r="K977" s="4"/>
      <c r="L977" s="4"/>
      <c r="M977" s="4"/>
      <c r="N977" s="53"/>
      <c r="O977" s="4"/>
      <c r="P977" s="4"/>
      <c r="Q977" s="4"/>
      <c r="R977" s="4"/>
      <c r="S977" s="4"/>
      <c r="T977" s="4"/>
      <c r="U977" s="4"/>
      <c r="V977" s="4"/>
      <c r="W977" s="4"/>
      <c r="X977" s="4"/>
      <c r="Y977" s="4"/>
      <c r="Z977" s="4"/>
    </row>
    <row r="978" spans="1:26" ht="15.75" customHeight="1">
      <c r="A978" s="71"/>
      <c r="B978" s="7"/>
      <c r="C978" s="4"/>
      <c r="D978" s="4"/>
      <c r="E978" s="4"/>
      <c r="F978" s="7"/>
      <c r="G978" s="4"/>
      <c r="H978" s="4"/>
      <c r="I978" s="7"/>
      <c r="J978" s="7"/>
      <c r="K978" s="4"/>
      <c r="L978" s="4"/>
      <c r="M978" s="4"/>
      <c r="N978" s="53"/>
      <c r="O978" s="4"/>
      <c r="P978" s="4"/>
      <c r="Q978" s="4"/>
      <c r="R978" s="4"/>
      <c r="S978" s="4"/>
      <c r="T978" s="4"/>
      <c r="U978" s="4"/>
      <c r="V978" s="4"/>
      <c r="W978" s="4"/>
      <c r="X978" s="4"/>
      <c r="Y978" s="4"/>
      <c r="Z978" s="4"/>
    </row>
    <row r="979" spans="1:26" ht="15.75" customHeight="1">
      <c r="A979" s="71"/>
      <c r="B979" s="7"/>
      <c r="C979" s="4"/>
      <c r="D979" s="4"/>
      <c r="E979" s="4"/>
      <c r="F979" s="7"/>
      <c r="G979" s="4"/>
      <c r="H979" s="4"/>
      <c r="I979" s="7"/>
      <c r="J979" s="7"/>
      <c r="K979" s="4"/>
      <c r="L979" s="4"/>
      <c r="M979" s="4"/>
      <c r="N979" s="53"/>
      <c r="O979" s="4"/>
      <c r="P979" s="4"/>
      <c r="Q979" s="4"/>
      <c r="R979" s="4"/>
      <c r="S979" s="4"/>
      <c r="T979" s="4"/>
      <c r="U979" s="4"/>
      <c r="V979" s="4"/>
      <c r="W979" s="4"/>
      <c r="X979" s="4"/>
      <c r="Y979" s="4"/>
      <c r="Z979" s="4"/>
    </row>
    <row r="980" spans="1:26" ht="15.75" customHeight="1">
      <c r="A980" s="71"/>
      <c r="B980" s="7"/>
      <c r="C980" s="4"/>
      <c r="D980" s="4"/>
      <c r="E980" s="4"/>
      <c r="F980" s="7"/>
      <c r="G980" s="4"/>
      <c r="H980" s="4"/>
      <c r="I980" s="7"/>
      <c r="J980" s="7"/>
      <c r="K980" s="4"/>
      <c r="L980" s="4"/>
      <c r="M980" s="4"/>
      <c r="N980" s="53"/>
      <c r="O980" s="4"/>
      <c r="P980" s="4"/>
      <c r="Q980" s="4"/>
      <c r="R980" s="4"/>
      <c r="S980" s="4"/>
      <c r="T980" s="4"/>
      <c r="U980" s="4"/>
      <c r="V980" s="4"/>
      <c r="W980" s="4"/>
      <c r="X980" s="4"/>
      <c r="Y980" s="4"/>
      <c r="Z980" s="4"/>
    </row>
    <row r="981" spans="1:26" ht="15.75" customHeight="1">
      <c r="A981" s="71"/>
      <c r="B981" s="7"/>
      <c r="C981" s="4"/>
      <c r="D981" s="4"/>
      <c r="E981" s="4"/>
      <c r="F981" s="7"/>
      <c r="G981" s="4"/>
      <c r="H981" s="4"/>
      <c r="I981" s="7"/>
      <c r="J981" s="7"/>
      <c r="K981" s="4"/>
      <c r="L981" s="4"/>
      <c r="M981" s="4"/>
      <c r="N981" s="53"/>
      <c r="O981" s="4"/>
      <c r="P981" s="4"/>
      <c r="Q981" s="4"/>
      <c r="R981" s="4"/>
      <c r="S981" s="4"/>
      <c r="T981" s="4"/>
      <c r="U981" s="4"/>
      <c r="V981" s="4"/>
      <c r="W981" s="4"/>
      <c r="X981" s="4"/>
      <c r="Y981" s="4"/>
      <c r="Z981" s="4"/>
    </row>
    <row r="982" spans="1:26" ht="15.75" customHeight="1">
      <c r="A982" s="71"/>
      <c r="B982" s="7"/>
      <c r="C982" s="4"/>
      <c r="D982" s="4"/>
      <c r="E982" s="4"/>
      <c r="F982" s="7"/>
      <c r="G982" s="4"/>
      <c r="H982" s="4"/>
      <c r="I982" s="7"/>
      <c r="J982" s="7"/>
      <c r="K982" s="4"/>
      <c r="L982" s="4"/>
      <c r="M982" s="4"/>
      <c r="N982" s="53"/>
      <c r="O982" s="4"/>
      <c r="P982" s="4"/>
      <c r="Q982" s="4"/>
      <c r="R982" s="4"/>
      <c r="S982" s="4"/>
      <c r="T982" s="4"/>
      <c r="U982" s="4"/>
      <c r="V982" s="4"/>
      <c r="W982" s="4"/>
      <c r="X982" s="4"/>
      <c r="Y982" s="4"/>
      <c r="Z982" s="4"/>
    </row>
    <row r="983" spans="1:26" ht="15.75" customHeight="1">
      <c r="A983" s="71"/>
      <c r="B983" s="7"/>
      <c r="C983" s="4"/>
      <c r="D983" s="4"/>
      <c r="E983" s="4"/>
      <c r="F983" s="7"/>
      <c r="G983" s="4"/>
      <c r="H983" s="4"/>
      <c r="I983" s="7"/>
      <c r="J983" s="7"/>
      <c r="K983" s="4"/>
      <c r="L983" s="4"/>
      <c r="M983" s="4"/>
      <c r="N983" s="53"/>
      <c r="O983" s="4"/>
      <c r="P983" s="4"/>
      <c r="Q983" s="4"/>
      <c r="R983" s="4"/>
      <c r="S983" s="4"/>
      <c r="T983" s="4"/>
      <c r="U983" s="4"/>
      <c r="V983" s="4"/>
      <c r="W983" s="4"/>
      <c r="X983" s="4"/>
      <c r="Y983" s="4"/>
      <c r="Z983" s="4"/>
    </row>
    <row r="984" spans="1:26" ht="15.75" customHeight="1">
      <c r="A984" s="71"/>
      <c r="B984" s="7"/>
      <c r="C984" s="4"/>
      <c r="D984" s="4"/>
      <c r="E984" s="4"/>
      <c r="F984" s="7"/>
      <c r="G984" s="4"/>
      <c r="H984" s="4"/>
      <c r="I984" s="7"/>
      <c r="J984" s="7"/>
      <c r="K984" s="4"/>
      <c r="L984" s="4"/>
      <c r="M984" s="4"/>
      <c r="N984" s="53"/>
      <c r="O984" s="4"/>
      <c r="P984" s="4"/>
      <c r="Q984" s="4"/>
      <c r="R984" s="4"/>
      <c r="S984" s="4"/>
      <c r="T984" s="4"/>
      <c r="U984" s="4"/>
      <c r="V984" s="4"/>
      <c r="W984" s="4"/>
      <c r="X984" s="4"/>
      <c r="Y984" s="4"/>
      <c r="Z984" s="4"/>
    </row>
    <row r="985" spans="1:26" ht="15.75" customHeight="1">
      <c r="A985" s="71"/>
      <c r="B985" s="7"/>
      <c r="C985" s="4"/>
      <c r="D985" s="4"/>
      <c r="E985" s="4"/>
      <c r="F985" s="7"/>
      <c r="G985" s="4"/>
      <c r="H985" s="4"/>
      <c r="I985" s="7"/>
      <c r="J985" s="7"/>
      <c r="K985" s="4"/>
      <c r="L985" s="4"/>
      <c r="M985" s="4"/>
      <c r="N985" s="53"/>
      <c r="O985" s="4"/>
      <c r="P985" s="4"/>
      <c r="Q985" s="4"/>
      <c r="R985" s="4"/>
      <c r="S985" s="4"/>
      <c r="T985" s="4"/>
      <c r="U985" s="4"/>
      <c r="V985" s="4"/>
      <c r="W985" s="4"/>
      <c r="X985" s="4"/>
      <c r="Y985" s="4"/>
      <c r="Z985" s="4"/>
    </row>
    <row r="986" spans="1:26" ht="15.75" customHeight="1">
      <c r="A986" s="71"/>
      <c r="B986" s="7"/>
      <c r="C986" s="4"/>
      <c r="D986" s="4"/>
      <c r="E986" s="4"/>
      <c r="F986" s="7"/>
      <c r="G986" s="4"/>
      <c r="H986" s="4"/>
      <c r="I986" s="7"/>
      <c r="J986" s="7"/>
      <c r="K986" s="4"/>
      <c r="L986" s="4"/>
      <c r="M986" s="4"/>
      <c r="N986" s="53"/>
      <c r="O986" s="4"/>
      <c r="P986" s="4"/>
      <c r="Q986" s="4"/>
      <c r="R986" s="4"/>
      <c r="S986" s="4"/>
      <c r="T986" s="4"/>
      <c r="U986" s="4"/>
      <c r="V986" s="4"/>
      <c r="W986" s="4"/>
      <c r="X986" s="4"/>
      <c r="Y986" s="4"/>
      <c r="Z986" s="4"/>
    </row>
    <row r="987" spans="1:26" ht="15.75" customHeight="1">
      <c r="A987" s="71"/>
      <c r="B987" s="7"/>
      <c r="C987" s="4"/>
      <c r="D987" s="4"/>
      <c r="E987" s="4"/>
      <c r="F987" s="7"/>
      <c r="G987" s="4"/>
      <c r="H987" s="4"/>
      <c r="I987" s="7"/>
      <c r="J987" s="7"/>
      <c r="K987" s="4"/>
      <c r="L987" s="4"/>
      <c r="M987" s="4"/>
      <c r="N987" s="53"/>
      <c r="O987" s="4"/>
      <c r="P987" s="4"/>
      <c r="Q987" s="4"/>
      <c r="R987" s="4"/>
      <c r="S987" s="4"/>
      <c r="T987" s="4"/>
      <c r="U987" s="4"/>
      <c r="V987" s="4"/>
      <c r="W987" s="4"/>
      <c r="X987" s="4"/>
      <c r="Y987" s="4"/>
      <c r="Z987" s="4"/>
    </row>
    <row r="988" spans="1:26" ht="15.75" customHeight="1">
      <c r="A988" s="71"/>
      <c r="B988" s="7"/>
      <c r="C988" s="4"/>
      <c r="D988" s="4"/>
      <c r="E988" s="4"/>
      <c r="F988" s="7"/>
      <c r="G988" s="4"/>
      <c r="H988" s="4"/>
      <c r="I988" s="7"/>
      <c r="J988" s="7"/>
      <c r="K988" s="4"/>
      <c r="L988" s="4"/>
      <c r="M988" s="4"/>
      <c r="N988" s="53"/>
      <c r="O988" s="4"/>
      <c r="P988" s="4"/>
      <c r="Q988" s="4"/>
      <c r="R988" s="4"/>
      <c r="S988" s="4"/>
      <c r="T988" s="4"/>
      <c r="U988" s="4"/>
      <c r="V988" s="4"/>
      <c r="W988" s="4"/>
      <c r="X988" s="4"/>
      <c r="Y988" s="4"/>
      <c r="Z988" s="4"/>
    </row>
    <row r="989" spans="1:26" ht="15.75" customHeight="1">
      <c r="A989" s="71"/>
      <c r="B989" s="7"/>
      <c r="C989" s="4"/>
      <c r="D989" s="4"/>
      <c r="E989" s="4"/>
      <c r="F989" s="7"/>
      <c r="G989" s="4"/>
      <c r="H989" s="4"/>
      <c r="I989" s="7"/>
      <c r="J989" s="7"/>
      <c r="K989" s="4"/>
      <c r="L989" s="4"/>
      <c r="M989" s="4"/>
      <c r="N989" s="53"/>
      <c r="O989" s="4"/>
      <c r="P989" s="4"/>
      <c r="Q989" s="4"/>
      <c r="R989" s="4"/>
      <c r="S989" s="4"/>
      <c r="T989" s="4"/>
      <c r="U989" s="4"/>
      <c r="V989" s="4"/>
      <c r="W989" s="4"/>
      <c r="X989" s="4"/>
      <c r="Y989" s="4"/>
      <c r="Z989" s="4"/>
    </row>
    <row r="990" spans="1:26" ht="15.75" customHeight="1">
      <c r="A990" s="71"/>
      <c r="B990" s="7"/>
      <c r="C990" s="4"/>
      <c r="D990" s="4"/>
      <c r="E990" s="4"/>
      <c r="F990" s="7"/>
      <c r="G990" s="4"/>
      <c r="H990" s="4"/>
      <c r="I990" s="7"/>
      <c r="J990" s="7"/>
      <c r="K990" s="4"/>
      <c r="L990" s="4"/>
      <c r="M990" s="4"/>
      <c r="N990" s="53"/>
      <c r="O990" s="4"/>
      <c r="P990" s="4"/>
      <c r="Q990" s="4"/>
      <c r="R990" s="4"/>
      <c r="S990" s="4"/>
      <c r="T990" s="4"/>
      <c r="U990" s="4"/>
      <c r="V990" s="4"/>
      <c r="W990" s="4"/>
      <c r="X990" s="4"/>
      <c r="Y990" s="4"/>
      <c r="Z990" s="4"/>
    </row>
    <row r="991" spans="1:26" ht="15.75" customHeight="1">
      <c r="A991" s="71"/>
      <c r="B991" s="7"/>
      <c r="C991" s="4"/>
      <c r="D991" s="4"/>
      <c r="E991" s="4"/>
      <c r="F991" s="7"/>
      <c r="G991" s="4"/>
      <c r="H991" s="4"/>
      <c r="I991" s="7"/>
      <c r="J991" s="7"/>
      <c r="K991" s="4"/>
      <c r="L991" s="4"/>
      <c r="M991" s="4"/>
      <c r="N991" s="53"/>
      <c r="O991" s="4"/>
      <c r="P991" s="4"/>
      <c r="Q991" s="4"/>
      <c r="R991" s="4"/>
      <c r="S991" s="4"/>
      <c r="T991" s="4"/>
      <c r="U991" s="4"/>
      <c r="V991" s="4"/>
      <c r="W991" s="4"/>
      <c r="X991" s="4"/>
      <c r="Y991" s="4"/>
      <c r="Z991" s="4"/>
    </row>
    <row r="992" spans="1:26" ht="15.75" customHeight="1">
      <c r="A992" s="71"/>
      <c r="B992" s="7"/>
      <c r="C992" s="4"/>
      <c r="D992" s="4"/>
      <c r="E992" s="4"/>
      <c r="F992" s="7"/>
      <c r="G992" s="4"/>
      <c r="H992" s="4"/>
      <c r="I992" s="7"/>
      <c r="J992" s="7"/>
      <c r="K992" s="4"/>
      <c r="L992" s="4"/>
      <c r="M992" s="4"/>
      <c r="N992" s="53"/>
      <c r="O992" s="4"/>
      <c r="P992" s="4"/>
      <c r="Q992" s="4"/>
      <c r="R992" s="4"/>
      <c r="S992" s="4"/>
      <c r="T992" s="4"/>
      <c r="U992" s="4"/>
      <c r="V992" s="4"/>
      <c r="W992" s="4"/>
      <c r="X992" s="4"/>
      <c r="Y992" s="4"/>
      <c r="Z992" s="4"/>
    </row>
    <row r="993" spans="1:26" ht="15.75" customHeight="1">
      <c r="A993" s="71"/>
      <c r="B993" s="7"/>
      <c r="C993" s="4"/>
      <c r="D993" s="4"/>
      <c r="E993" s="4"/>
      <c r="F993" s="7"/>
      <c r="G993" s="4"/>
      <c r="H993" s="4"/>
      <c r="I993" s="7"/>
      <c r="J993" s="7"/>
      <c r="K993" s="4"/>
      <c r="L993" s="4"/>
      <c r="M993" s="4"/>
      <c r="N993" s="53"/>
      <c r="O993" s="4"/>
      <c r="P993" s="4"/>
      <c r="Q993" s="4"/>
      <c r="R993" s="4"/>
      <c r="S993" s="4"/>
      <c r="T993" s="4"/>
      <c r="U993" s="4"/>
      <c r="V993" s="4"/>
      <c r="W993" s="4"/>
      <c r="X993" s="4"/>
      <c r="Y993" s="4"/>
      <c r="Z993" s="4"/>
    </row>
    <row r="994" spans="1:26" ht="15.75" customHeight="1">
      <c r="A994" s="71"/>
      <c r="B994" s="7"/>
      <c r="C994" s="4"/>
      <c r="D994" s="4"/>
      <c r="E994" s="4"/>
      <c r="F994" s="7"/>
      <c r="G994" s="4"/>
      <c r="H994" s="4"/>
      <c r="I994" s="7"/>
      <c r="J994" s="7"/>
      <c r="K994" s="4"/>
      <c r="L994" s="4"/>
      <c r="M994" s="4"/>
      <c r="N994" s="53"/>
      <c r="O994" s="4"/>
      <c r="P994" s="4"/>
      <c r="Q994" s="4"/>
      <c r="R994" s="4"/>
      <c r="S994" s="4"/>
      <c r="T994" s="4"/>
      <c r="U994" s="4"/>
      <c r="V994" s="4"/>
      <c r="W994" s="4"/>
      <c r="X994" s="4"/>
      <c r="Y994" s="4"/>
      <c r="Z994" s="4"/>
    </row>
    <row r="995" spans="1:26" ht="15.75" customHeight="1">
      <c r="A995" s="71"/>
      <c r="B995" s="7"/>
      <c r="C995" s="4"/>
      <c r="D995" s="4"/>
      <c r="E995" s="4"/>
      <c r="F995" s="7"/>
      <c r="G995" s="4"/>
      <c r="H995" s="4"/>
      <c r="I995" s="7"/>
      <c r="J995" s="7"/>
      <c r="K995" s="4"/>
      <c r="L995" s="4"/>
      <c r="M995" s="4"/>
      <c r="N995" s="53"/>
      <c r="O995" s="4"/>
      <c r="P995" s="4"/>
      <c r="Q995" s="4"/>
      <c r="R995" s="4"/>
      <c r="S995" s="4"/>
      <c r="T995" s="4"/>
      <c r="U995" s="4"/>
      <c r="V995" s="4"/>
      <c r="W995" s="4"/>
      <c r="X995" s="4"/>
      <c r="Y995" s="4"/>
      <c r="Z995" s="4"/>
    </row>
    <row r="996" spans="1:26" ht="15.75" customHeight="1">
      <c r="A996" s="71"/>
      <c r="B996" s="7"/>
      <c r="C996" s="4"/>
      <c r="D996" s="4"/>
      <c r="E996" s="4"/>
      <c r="F996" s="7"/>
      <c r="G996" s="4"/>
      <c r="H996" s="4"/>
      <c r="I996" s="7"/>
      <c r="J996" s="7"/>
      <c r="K996" s="4"/>
      <c r="L996" s="4"/>
      <c r="M996" s="4"/>
      <c r="N996" s="53"/>
      <c r="O996" s="4"/>
      <c r="P996" s="4"/>
      <c r="Q996" s="4"/>
      <c r="R996" s="4"/>
      <c r="S996" s="4"/>
      <c r="T996" s="4"/>
      <c r="U996" s="4"/>
      <c r="V996" s="4"/>
      <c r="W996" s="4"/>
      <c r="X996" s="4"/>
      <c r="Y996" s="4"/>
      <c r="Z996" s="4"/>
    </row>
    <row r="997" spans="1:26" ht="15.75" customHeight="1">
      <c r="A997" s="71"/>
      <c r="B997" s="7"/>
      <c r="C997" s="4"/>
      <c r="D997" s="4"/>
      <c r="E997" s="4"/>
      <c r="F997" s="7"/>
      <c r="G997" s="4"/>
      <c r="H997" s="4"/>
      <c r="I997" s="7"/>
      <c r="J997" s="7"/>
      <c r="K997" s="4"/>
      <c r="L997" s="4"/>
      <c r="M997" s="4"/>
      <c r="N997" s="53"/>
      <c r="O997" s="4"/>
      <c r="P997" s="4"/>
      <c r="Q997" s="4"/>
      <c r="R997" s="4"/>
      <c r="S997" s="4"/>
      <c r="T997" s="4"/>
      <c r="U997" s="4"/>
      <c r="V997" s="4"/>
      <c r="W997" s="4"/>
      <c r="X997" s="4"/>
      <c r="Y997" s="4"/>
      <c r="Z997" s="4"/>
    </row>
    <row r="998" spans="1:26" ht="15.75" customHeight="1">
      <c r="A998" s="71"/>
      <c r="B998" s="7"/>
      <c r="C998" s="4"/>
      <c r="D998" s="4"/>
      <c r="E998" s="4"/>
      <c r="F998" s="7"/>
      <c r="G998" s="4"/>
      <c r="H998" s="4"/>
      <c r="I998" s="7"/>
      <c r="J998" s="7"/>
      <c r="K998" s="4"/>
      <c r="L998" s="4"/>
      <c r="M998" s="4"/>
      <c r="N998" s="53"/>
      <c r="O998" s="4"/>
      <c r="P998" s="4"/>
      <c r="Q998" s="4"/>
      <c r="R998" s="4"/>
      <c r="S998" s="4"/>
      <c r="T998" s="4"/>
      <c r="U998" s="4"/>
      <c r="V998" s="4"/>
      <c r="W998" s="4"/>
      <c r="X998" s="4"/>
      <c r="Y998" s="4"/>
      <c r="Z998" s="4"/>
    </row>
    <row r="999" spans="1:26" ht="15.75" customHeight="1">
      <c r="A999" s="71"/>
      <c r="B999" s="7"/>
      <c r="C999" s="4"/>
      <c r="D999" s="4"/>
      <c r="E999" s="4"/>
      <c r="F999" s="7"/>
      <c r="G999" s="4"/>
      <c r="H999" s="4"/>
      <c r="I999" s="7"/>
      <c r="J999" s="7"/>
      <c r="K999" s="4"/>
      <c r="L999" s="4"/>
      <c r="M999" s="4"/>
      <c r="N999" s="53"/>
      <c r="O999" s="4"/>
      <c r="P999" s="4"/>
      <c r="Q999" s="4"/>
      <c r="R999" s="4"/>
      <c r="S999" s="4"/>
      <c r="T999" s="4"/>
      <c r="U999" s="4"/>
      <c r="V999" s="4"/>
      <c r="W999" s="4"/>
      <c r="X999" s="4"/>
      <c r="Y999" s="4"/>
      <c r="Z999" s="4"/>
    </row>
    <row r="1000" spans="1:26" ht="15.75" customHeight="1">
      <c r="A1000" s="71"/>
      <c r="B1000" s="7"/>
      <c r="C1000" s="4"/>
      <c r="D1000" s="4"/>
      <c r="E1000" s="4"/>
      <c r="F1000" s="7"/>
      <c r="G1000" s="4"/>
      <c r="H1000" s="4"/>
      <c r="I1000" s="7"/>
      <c r="J1000" s="7"/>
      <c r="K1000" s="4"/>
      <c r="L1000" s="4"/>
      <c r="M1000" s="4"/>
      <c r="N1000" s="53"/>
      <c r="O1000" s="4"/>
      <c r="P1000" s="4"/>
      <c r="Q1000" s="4"/>
      <c r="R1000" s="4"/>
      <c r="S1000" s="4"/>
      <c r="T1000" s="4"/>
      <c r="U1000" s="4"/>
      <c r="V1000" s="4"/>
      <c r="W1000" s="4"/>
      <c r="X1000" s="4"/>
      <c r="Y1000" s="4"/>
      <c r="Z1000" s="4"/>
    </row>
  </sheetData>
  <sheetProtection algorithmName="SHA-512" hashValue="DBvbCgVPEq1JELf9LinQYQp1X8iTxMtybysVZ0STA1gcU2CFv3Mm3qIi1qgWGvaGSMUidgR5nQclXby4ph44iw==" saltValue="WeRcQ2GgCI9cWoR8XxLFOQ==" spinCount="100000" sheet="1" objects="1" scenarios="1" formatColumns="0"/>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Instructions</vt:lpstr>
      <vt:lpstr>Index &amp; Average Scores</vt:lpstr>
      <vt:lpstr>RFI</vt:lpstr>
      <vt:lpstr>Company Information</vt:lpstr>
      <vt:lpstr>P2P</vt:lpstr>
      <vt:lpstr>Sourcing2</vt:lpstr>
      <vt:lpstr>Sourcing</vt:lpstr>
      <vt:lpstr>Spend Analytics</vt:lpstr>
      <vt:lpstr>SXM</vt:lpstr>
      <vt:lpstr>CLM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Lamoureux</dc:creator>
  <cp:lastModifiedBy>rafael.cortes.beringola@alumnos.upm.es</cp:lastModifiedBy>
  <dcterms:created xsi:type="dcterms:W3CDTF">2019-04-07T11:56:49Z</dcterms:created>
  <dcterms:modified xsi:type="dcterms:W3CDTF">2019-07-11T19:13:49Z</dcterms:modified>
</cp:coreProperties>
</file>